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mpuscvut.sharepoint.com/sites/Team-DEXPAND/Sdilene dokumenty/General/admin/2023_interim_report/Results/functional_samples/rve/"/>
    </mc:Choice>
  </mc:AlternateContent>
  <xr:revisionPtr revIDLastSave="12" documentId="13_ncr:1_{CE69B297-50D2-4600-B21D-ABE94398546D}" xr6:coauthVersionLast="47" xr6:coauthVersionMax="47" xr10:uidLastSave="{B6D6DEA0-451D-4D95-88A4-D191D5DA93CB}"/>
  <bookViews>
    <workbookView xWindow="1080" yWindow="1080" windowWidth="17280" windowHeight="8964" xr2:uid="{E335FC6A-CAEB-44D5-B246-11C290873E9C}"/>
  </bookViews>
  <sheets>
    <sheet name="Hlavní" sheetId="1" r:id="rId1"/>
    <sheet name="List1" sheetId="16" r:id="rId2"/>
    <sheet name="Průběhy" sheetId="3" r:id="rId3"/>
    <sheet name="Archiv-geometrie" sheetId="10" r:id="rId4"/>
    <sheet name="Kontakt lamely a statoru" sheetId="7" r:id="rId5"/>
    <sheet name="Grafika" sheetId="6" r:id="rId6"/>
    <sheet name="GA Data" sheetId="8" r:id="rId7"/>
    <sheet name="GA Návrh" sheetId="12" r:id="rId8"/>
    <sheet name="Poznámky" sheetId="5" r:id="rId9"/>
    <sheet name="Beta_krit" sheetId="14" r:id="rId10"/>
    <sheet name="Hertzův tlak" sheetId="15" r:id="rId11"/>
  </sheets>
  <externalReferences>
    <externalReference r:id="rId12"/>
    <externalReference r:id="rId13"/>
  </externalReferences>
  <definedNames>
    <definedName name="A_4">Hlavní!$D$30</definedName>
    <definedName name="Ao_1">Hlavní!$D$34</definedName>
    <definedName name="axialni_vule_lamely">Hlavní!$D$16</definedName>
    <definedName name="axialni_vule_rotor">Hlavní!$D$15</definedName>
    <definedName name="beta_krit">Hlavní!$I$3</definedName>
    <definedName name="cas_kroku">Hlavní!$D$4</definedName>
    <definedName name="coef_A">'Kontakt lamely a statoru'!$G$1</definedName>
    <definedName name="coef_B">'Kontakt lamely a statoru'!$G$2</definedName>
    <definedName name="coef_C">'Kontakt lamely a statoru'!$G$3</definedName>
    <definedName name="coef_D">'Kontakt lamely a statoru'!$G$4</definedName>
    <definedName name="cp_olej">Hlavní!$I$6</definedName>
    <definedName name="D_0">Hlavní!$D$29</definedName>
    <definedName name="d_Ao2">Hlavní!$D$35</definedName>
    <definedName name="delka_rotoru">Hlavní!$D$11</definedName>
    <definedName name="delka_vstup">Hlavní!$D$20</definedName>
    <definedName name="delka_vystup">Hlavní!$D$24</definedName>
    <definedName name="dh_vym">Hlavní!$I$18</definedName>
    <definedName name="dif_m1">Hlavní!$N$4</definedName>
    <definedName name="dif_m2">Hlavní!$N$5</definedName>
    <definedName name="drazka_LT">Hlavní!$D$32</definedName>
    <definedName name="dT_ad">Hlavní!$I$8</definedName>
    <definedName name="excentricita">Hlavní!$D$9</definedName>
    <definedName name="f_side">Hlavní!$I$36</definedName>
    <definedName name="f_tip">Hlavní!$I$35</definedName>
    <definedName name="h_ad">Hlavní!$I$10</definedName>
    <definedName name="h_nap">Hlavní!$I$17</definedName>
    <definedName name="hmotnost_lamely">Hlavní!$D$17</definedName>
    <definedName name="Ksi">Hlavní!$I$21</definedName>
    <definedName name="M_hyp">Hlavní!$N$3</definedName>
    <definedName name="M_PLb">Hlavní!$I$19</definedName>
    <definedName name="M_PLm">Hlavní!$N$18</definedName>
    <definedName name="M_PLvyp" comment="Pro výpočet tlakové ztráty - tuto hodnotu sem předává výpočetní makro ">Hlavní!$I$22</definedName>
    <definedName name="mi_A1">Hlavní!$I$28</definedName>
    <definedName name="mi_A2">Hlavní!$I$29</definedName>
    <definedName name="mi_A3">Hlavní!$I$30</definedName>
    <definedName name="mi_A4">Hlavní!$I$31</definedName>
    <definedName name="mi_A5">Hlavní!$I$32</definedName>
    <definedName name="mi_Ao1">Hlavní!$I$33</definedName>
    <definedName name="mi_Ao2">Hlavní!$I$34</definedName>
    <definedName name="Mz">Hlavní!$I$37</definedName>
    <definedName name="Natok_pod_lamely">Hlavní!$D$37</definedName>
    <definedName name="otacky">Hlavní!$D$18</definedName>
    <definedName name="oteviraci_uhel">Hlavní!$D$25</definedName>
    <definedName name="p_1">Hlavní!$I$23</definedName>
    <definedName name="p_ad">Hlavní!$I$9</definedName>
    <definedName name="P_bl">Hlavní!$N$20</definedName>
    <definedName name="p_em">Hlavní!$I$16</definedName>
    <definedName name="P_gross">Hlavní!$N$19</definedName>
    <definedName name="P_mech">Hlavní!$N$23</definedName>
    <definedName name="p_spojka">Hlavní!$N$14</definedName>
    <definedName name="P_vl">Hlavní!$N$22</definedName>
    <definedName name="P_vls">Hlavní!$N$21</definedName>
    <definedName name="PL">Hlavní!$I$2</definedName>
    <definedName name="pocet_iteraci">Hlavní!$D$3</definedName>
    <definedName name="pocet_kroku">Hlavní!$D$2</definedName>
    <definedName name="pocet_lamel">Hlavní!$D$10</definedName>
    <definedName name="podil_olej">Hlavní!$I$5</definedName>
    <definedName name="prumer_rotoru">Hlavní!$D$7</definedName>
    <definedName name="prumer_statoru">Hlavní!$D$6</definedName>
    <definedName name="Q_olej">Hlavní!$N$16</definedName>
    <definedName name="Q_vym">Hlavní!$I$4</definedName>
    <definedName name="Q_zpet">Hlavní!$N$24</definedName>
    <definedName name="Qz">Hlavní!$I$38</definedName>
    <definedName name="radialni_vule">Hlavní!$D$8</definedName>
    <definedName name="s_1">Hlavní!$I$25</definedName>
    <definedName name="s_ad">Hlavní!$I$11</definedName>
    <definedName name="S_exp">Hlavní!$N$2</definedName>
    <definedName name="sirka_lamely">Hlavní!$D$12</definedName>
    <definedName name="solver_adj" localSheetId="4" hidden="1">'Kontakt lamely a statoru'!$G$1,'Kontakt lamely a statoru'!$G$3,'Kontakt lamely a statoru'!$G$4</definedName>
    <definedName name="solver_cvg" localSheetId="4" hidden="1">0.0001</definedName>
    <definedName name="solver_drv" localSheetId="4" hidden="1">1</definedName>
    <definedName name="solver_eng" localSheetId="4" hidden="1">3</definedName>
    <definedName name="solver_est" localSheetId="4" hidden="1">1</definedName>
    <definedName name="solver_itr" localSheetId="4" hidden="1">2147483647</definedName>
    <definedName name="solver_lhs1" localSheetId="4" hidden="1">'Kontakt lamely a statoru'!$G$1</definedName>
    <definedName name="solver_lhs2" localSheetId="4" hidden="1">'Kontakt lamely a statoru'!$G$1</definedName>
    <definedName name="solver_lhs3" localSheetId="4" hidden="1">'Kontakt lamely a statoru'!$G$3</definedName>
    <definedName name="solver_lhs4" localSheetId="4" hidden="1">'Kontakt lamely a statoru'!$G$3</definedName>
    <definedName name="solver_lhs5" localSheetId="4" hidden="1">'Kontakt lamely a statoru'!$G$4</definedName>
    <definedName name="solver_lhs6" localSheetId="4" hidden="1">'Kontakt lamely a statoru'!$G$4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6</definedName>
    <definedName name="solver_nwt" localSheetId="4" hidden="1">1</definedName>
    <definedName name="solver_opt" localSheetId="4" hidden="1">'Kontakt lamely a statoru'!$H$9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2" localSheetId="4" hidden="1">3</definedName>
    <definedName name="solver_rel3" localSheetId="4" hidden="1">1</definedName>
    <definedName name="solver_rel4" localSheetId="4" hidden="1">3</definedName>
    <definedName name="solver_rel5" localSheetId="4" hidden="1">1</definedName>
    <definedName name="solver_rel6" localSheetId="4" hidden="1">3</definedName>
    <definedName name="solver_rhs1" localSheetId="4" hidden="1">0.5</definedName>
    <definedName name="solver_rhs2" localSheetId="4" hidden="1">0.3</definedName>
    <definedName name="solver_rhs3" localSheetId="4" hidden="1">190</definedName>
    <definedName name="solver_rhs4" localSheetId="4" hidden="1">170</definedName>
    <definedName name="solver_rhs5" localSheetId="4" hidden="1">0.45</definedName>
    <definedName name="solver_rhs6" localSheetId="4" hidden="1">0.3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0</definedName>
    <definedName name="solver_ver" localSheetId="4" hidden="1">3</definedName>
    <definedName name="t_1">Hlavní!$I$24</definedName>
    <definedName name="t_ad">Hlavní!$I$7</definedName>
    <definedName name="t_em">Hlavní!$I$13</definedName>
    <definedName name="t_kond">Hlavní!$I$14</definedName>
    <definedName name="t_podchl">Hlavní!$I$15</definedName>
    <definedName name="t_spojka">Hlavní!$N$15</definedName>
    <definedName name="tloustka_lamely">Hlavní!$D$13</definedName>
    <definedName name="uhel_zkoseni_lamely">Hlavní!$D$14</definedName>
    <definedName name="uplny_model_treni">Hlavní!$D$38</definedName>
    <definedName name="v_1">Hlavní!$I$26</definedName>
    <definedName name="v_ad">Hlavní!$I$12</definedName>
    <definedName name="V_init">Hlavní!$N$8</definedName>
    <definedName name="V_init_tok">Hlavní!$N$12</definedName>
    <definedName name="V_out">Hlavní!$N$9</definedName>
    <definedName name="vule_pod_lamelou">Hlavní!$D$33</definedName>
    <definedName name="X_D">Hlavní!$D$21</definedName>
    <definedName name="X_E">Hlavní!$D$22</definedName>
    <definedName name="Y_F">Hlavní!$D$26</definedName>
    <definedName name="Y_G">Hlavní!$D$27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 a="1"/>
  <c r="N3" i="1" s="1"/>
  <c r="C7" i="1"/>
  <c r="I9" i="1"/>
  <c r="C11" i="1"/>
  <c r="C6" i="1"/>
  <c r="I16" i="1"/>
  <c r="D4" i="1" l="1"/>
  <c r="AO3" i="3"/>
  <c r="AP3" i="3" s="1"/>
  <c r="AU3" i="3" s="1"/>
  <c r="AQ3" i="3"/>
  <c r="AO4" i="3"/>
  <c r="AP4" i="3"/>
  <c r="AR4" i="3" s="1"/>
  <c r="AS4" i="3" s="1"/>
  <c r="AW4" i="3" s="1"/>
  <c r="AQ4" i="3"/>
  <c r="AO5" i="3"/>
  <c r="AP5" i="3"/>
  <c r="AU5" i="3" s="1"/>
  <c r="AQ5" i="3"/>
  <c r="AO6" i="3"/>
  <c r="AP6" i="3" s="1"/>
  <c r="AQ6" i="3"/>
  <c r="AO7" i="3"/>
  <c r="AP7" i="3"/>
  <c r="AU7" i="3" s="1"/>
  <c r="AQ7" i="3"/>
  <c r="AR7" i="3"/>
  <c r="AS7" i="3" s="1"/>
  <c r="AO8" i="3"/>
  <c r="AP8" i="3"/>
  <c r="AR8" i="3" s="1"/>
  <c r="AS8" i="3" s="1"/>
  <c r="AT8" i="3" s="1"/>
  <c r="AQ8" i="3"/>
  <c r="AO9" i="3"/>
  <c r="AP9" i="3" s="1"/>
  <c r="AQ9" i="3"/>
  <c r="AO10" i="3"/>
  <c r="AP10" i="3" s="1"/>
  <c r="AQ10" i="3"/>
  <c r="AO11" i="3"/>
  <c r="AP11" i="3" s="1"/>
  <c r="AQ11" i="3"/>
  <c r="AO12" i="3"/>
  <c r="AP12" i="3" s="1"/>
  <c r="AR12" i="3" s="1"/>
  <c r="AQ12" i="3"/>
  <c r="AO13" i="3"/>
  <c r="AP13" i="3" s="1"/>
  <c r="AQ13" i="3"/>
  <c r="AO14" i="3"/>
  <c r="AP14" i="3" s="1"/>
  <c r="AR14" i="3" s="1"/>
  <c r="AS14" i="3" s="1"/>
  <c r="AW14" i="3" s="1"/>
  <c r="AQ14" i="3"/>
  <c r="AO15" i="3"/>
  <c r="AP15" i="3" s="1"/>
  <c r="AU15" i="3" s="1"/>
  <c r="AQ15" i="3"/>
  <c r="AR15" i="3"/>
  <c r="AS15" i="3" s="1"/>
  <c r="AW15" i="3" s="1"/>
  <c r="AO16" i="3"/>
  <c r="AP16" i="3" s="1"/>
  <c r="AQ16" i="3"/>
  <c r="AO17" i="3"/>
  <c r="AP17" i="3" s="1"/>
  <c r="AQ17" i="3"/>
  <c r="AO18" i="3"/>
  <c r="AP18" i="3" s="1"/>
  <c r="AQ18" i="3"/>
  <c r="AO19" i="3"/>
  <c r="AP19" i="3" s="1"/>
  <c r="AQ19" i="3"/>
  <c r="AO20" i="3"/>
  <c r="AP20" i="3" s="1"/>
  <c r="AU20" i="3" s="1"/>
  <c r="AQ20" i="3"/>
  <c r="AO21" i="3"/>
  <c r="AP21" i="3" s="1"/>
  <c r="AU21" i="3" s="1"/>
  <c r="AQ21" i="3"/>
  <c r="AO22" i="3"/>
  <c r="AP22" i="3"/>
  <c r="AQ22" i="3"/>
  <c r="AO23" i="3"/>
  <c r="AP23" i="3" s="1"/>
  <c r="AQ23" i="3"/>
  <c r="AO24" i="3"/>
  <c r="AP24" i="3" s="1"/>
  <c r="AR24" i="3" s="1"/>
  <c r="AQ24" i="3"/>
  <c r="AO25" i="3"/>
  <c r="AP25" i="3" s="1"/>
  <c r="AQ25" i="3"/>
  <c r="AO26" i="3"/>
  <c r="AP26" i="3" s="1"/>
  <c r="AR26" i="3" s="1"/>
  <c r="AS26" i="3" s="1"/>
  <c r="AW26" i="3" s="1"/>
  <c r="AQ26" i="3"/>
  <c r="AO27" i="3"/>
  <c r="AP27" i="3" s="1"/>
  <c r="AU27" i="3" s="1"/>
  <c r="AQ27" i="3"/>
  <c r="AO28" i="3"/>
  <c r="AP28" i="3" s="1"/>
  <c r="AQ28" i="3"/>
  <c r="AO29" i="3"/>
  <c r="AP29" i="3" s="1"/>
  <c r="AQ29" i="3"/>
  <c r="AO30" i="3"/>
  <c r="AP30" i="3" s="1"/>
  <c r="AR30" i="3" s="1"/>
  <c r="AQ30" i="3"/>
  <c r="AO31" i="3"/>
  <c r="AP31" i="3"/>
  <c r="AU31" i="3" s="1"/>
  <c r="AQ31" i="3"/>
  <c r="AO32" i="3"/>
  <c r="AP32" i="3" s="1"/>
  <c r="AQ32" i="3"/>
  <c r="AO33" i="3"/>
  <c r="AP33" i="3" s="1"/>
  <c r="AQ33" i="3"/>
  <c r="AO34" i="3"/>
  <c r="AP34" i="3" s="1"/>
  <c r="AQ34" i="3"/>
  <c r="AO35" i="3"/>
  <c r="AP35" i="3" s="1"/>
  <c r="AQ35" i="3"/>
  <c r="AO36" i="3"/>
  <c r="AP36" i="3" s="1"/>
  <c r="AR36" i="3" s="1"/>
  <c r="AQ36" i="3"/>
  <c r="AO37" i="3"/>
  <c r="AP37" i="3" s="1"/>
  <c r="AQ37" i="3"/>
  <c r="AO38" i="3"/>
  <c r="AP38" i="3" s="1"/>
  <c r="AR38" i="3" s="1"/>
  <c r="AS38" i="3" s="1"/>
  <c r="AW38" i="3" s="1"/>
  <c r="AQ38" i="3"/>
  <c r="AO39" i="3"/>
  <c r="AP39" i="3" s="1"/>
  <c r="AU39" i="3" s="1"/>
  <c r="AQ39" i="3"/>
  <c r="AO40" i="3"/>
  <c r="AP40" i="3"/>
  <c r="AU40" i="3" s="1"/>
  <c r="AQ40" i="3"/>
  <c r="AO41" i="3"/>
  <c r="AP41" i="3" s="1"/>
  <c r="AQ41" i="3"/>
  <c r="AO42" i="3"/>
  <c r="AP42" i="3" s="1"/>
  <c r="AR42" i="3" s="1"/>
  <c r="AQ42" i="3"/>
  <c r="AO43" i="3"/>
  <c r="AP43" i="3"/>
  <c r="AU43" i="3" s="1"/>
  <c r="AQ43" i="3"/>
  <c r="AO44" i="3"/>
  <c r="AP44" i="3" s="1"/>
  <c r="AQ44" i="3"/>
  <c r="AO45" i="3"/>
  <c r="AP45" i="3" s="1"/>
  <c r="AU45" i="3" s="1"/>
  <c r="AQ45" i="3"/>
  <c r="AO46" i="3"/>
  <c r="AP46" i="3" s="1"/>
  <c r="AQ46" i="3"/>
  <c r="AO47" i="3"/>
  <c r="AP47" i="3" s="1"/>
  <c r="AQ47" i="3"/>
  <c r="AO48" i="3"/>
  <c r="AP48" i="3" s="1"/>
  <c r="AR48" i="3" s="1"/>
  <c r="AQ48" i="3"/>
  <c r="AO49" i="3"/>
  <c r="AP49" i="3"/>
  <c r="AR49" i="3" s="1"/>
  <c r="AQ49" i="3"/>
  <c r="AO50" i="3"/>
  <c r="AP50" i="3" s="1"/>
  <c r="AR50" i="3" s="1"/>
  <c r="AS50" i="3" s="1"/>
  <c r="AW50" i="3" s="1"/>
  <c r="AQ50" i="3"/>
  <c r="AO51" i="3"/>
  <c r="AP51" i="3" s="1"/>
  <c r="AU51" i="3" s="1"/>
  <c r="AQ51" i="3"/>
  <c r="AO52" i="3"/>
  <c r="AP52" i="3" s="1"/>
  <c r="AQ52" i="3"/>
  <c r="AO53" i="3"/>
  <c r="AP53" i="3" s="1"/>
  <c r="AQ53" i="3"/>
  <c r="AO54" i="3"/>
  <c r="AP54" i="3" s="1"/>
  <c r="AR54" i="3" s="1"/>
  <c r="AS54" i="3" s="1"/>
  <c r="AW54" i="3" s="1"/>
  <c r="AQ54" i="3"/>
  <c r="AO55" i="3"/>
  <c r="AP55" i="3" s="1"/>
  <c r="AU55" i="3" s="1"/>
  <c r="AQ55" i="3"/>
  <c r="AO56" i="3"/>
  <c r="AP56" i="3"/>
  <c r="AU56" i="3" s="1"/>
  <c r="AQ56" i="3"/>
  <c r="AO57" i="3"/>
  <c r="AP57" i="3" s="1"/>
  <c r="AU57" i="3" s="1"/>
  <c r="AQ57" i="3"/>
  <c r="AO58" i="3"/>
  <c r="AP58" i="3"/>
  <c r="AQ58" i="3"/>
  <c r="AO59" i="3"/>
  <c r="AP59" i="3" s="1"/>
  <c r="AQ59" i="3"/>
  <c r="AO60" i="3"/>
  <c r="AP60" i="3" s="1"/>
  <c r="AR60" i="3" s="1"/>
  <c r="AQ60" i="3"/>
  <c r="AO61" i="3"/>
  <c r="AP61" i="3" s="1"/>
  <c r="AQ61" i="3"/>
  <c r="AO62" i="3"/>
  <c r="AP62" i="3" s="1"/>
  <c r="AR62" i="3" s="1"/>
  <c r="AS62" i="3" s="1"/>
  <c r="AW62" i="3" s="1"/>
  <c r="AQ62" i="3"/>
  <c r="AO63" i="3"/>
  <c r="AP63" i="3" s="1"/>
  <c r="AU63" i="3" s="1"/>
  <c r="AQ63" i="3"/>
  <c r="AR63" i="3"/>
  <c r="AS63" i="3" s="1"/>
  <c r="AW63" i="3" s="1"/>
  <c r="AO64" i="3"/>
  <c r="AP64" i="3"/>
  <c r="AU64" i="3" s="1"/>
  <c r="AQ64" i="3"/>
  <c r="AO65" i="3"/>
  <c r="AP65" i="3" s="1"/>
  <c r="AQ65" i="3"/>
  <c r="AO66" i="3"/>
  <c r="AP66" i="3" s="1"/>
  <c r="AQ66" i="3"/>
  <c r="AO67" i="3"/>
  <c r="AP67" i="3"/>
  <c r="AU67" i="3" s="1"/>
  <c r="AQ67" i="3"/>
  <c r="AR67" i="3"/>
  <c r="AS67" i="3" s="1"/>
  <c r="AW67" i="3" s="1"/>
  <c r="AO68" i="3"/>
  <c r="AP68" i="3" s="1"/>
  <c r="AR68" i="3" s="1"/>
  <c r="AQ68" i="3"/>
  <c r="AO69" i="3"/>
  <c r="AP69" i="3" s="1"/>
  <c r="AU69" i="3" s="1"/>
  <c r="AQ69" i="3"/>
  <c r="AO70" i="3"/>
  <c r="AP70" i="3" s="1"/>
  <c r="AQ70" i="3"/>
  <c r="AO71" i="3"/>
  <c r="AP71" i="3" s="1"/>
  <c r="AQ71" i="3"/>
  <c r="AO72" i="3"/>
  <c r="AP72" i="3" s="1"/>
  <c r="AR72" i="3" s="1"/>
  <c r="AQ72" i="3"/>
  <c r="AO73" i="3"/>
  <c r="AP73" i="3" s="1"/>
  <c r="AQ73" i="3"/>
  <c r="AO74" i="3"/>
  <c r="AP74" i="3" s="1"/>
  <c r="AR74" i="3" s="1"/>
  <c r="AS74" i="3" s="1"/>
  <c r="AW74" i="3" s="1"/>
  <c r="AQ74" i="3"/>
  <c r="AO75" i="3"/>
  <c r="AP75" i="3" s="1"/>
  <c r="AU75" i="3" s="1"/>
  <c r="AQ75" i="3"/>
  <c r="AO76" i="3"/>
  <c r="AP76" i="3" s="1"/>
  <c r="AQ76" i="3"/>
  <c r="AO77" i="3"/>
  <c r="AP77" i="3" s="1"/>
  <c r="AQ77" i="3"/>
  <c r="AO78" i="3"/>
  <c r="AP78" i="3" s="1"/>
  <c r="AR78" i="3" s="1"/>
  <c r="AQ78" i="3"/>
  <c r="AO79" i="3"/>
  <c r="AP79" i="3"/>
  <c r="AU79" i="3" s="1"/>
  <c r="AQ79" i="3"/>
  <c r="AO80" i="3"/>
  <c r="AP80" i="3" s="1"/>
  <c r="AQ80" i="3"/>
  <c r="AO81" i="3"/>
  <c r="AP81" i="3"/>
  <c r="AU81" i="3" s="1"/>
  <c r="AQ81" i="3"/>
  <c r="AO82" i="3"/>
  <c r="AP82" i="3" s="1"/>
  <c r="AQ82" i="3"/>
  <c r="AO83" i="3"/>
  <c r="AP83" i="3" s="1"/>
  <c r="AQ83" i="3"/>
  <c r="AO84" i="3"/>
  <c r="AP84" i="3" s="1"/>
  <c r="AR84" i="3" s="1"/>
  <c r="AQ84" i="3"/>
  <c r="AO85" i="3"/>
  <c r="AP85" i="3" s="1"/>
  <c r="AQ85" i="3"/>
  <c r="AO86" i="3"/>
  <c r="AP86" i="3" s="1"/>
  <c r="AQ86" i="3"/>
  <c r="AO87" i="3"/>
  <c r="AP87" i="3" s="1"/>
  <c r="AU87" i="3" s="1"/>
  <c r="AQ87" i="3"/>
  <c r="AR87" i="3"/>
  <c r="AS87" i="3" s="1"/>
  <c r="AW87" i="3" s="1"/>
  <c r="AO88" i="3"/>
  <c r="AP88" i="3"/>
  <c r="AU88" i="3" s="1"/>
  <c r="AQ88" i="3"/>
  <c r="AO89" i="3"/>
  <c r="AP89" i="3" s="1"/>
  <c r="AQ89" i="3"/>
  <c r="AO90" i="3"/>
  <c r="AP90" i="3" s="1"/>
  <c r="AQ90" i="3"/>
  <c r="AO91" i="3"/>
  <c r="AP91" i="3"/>
  <c r="AU91" i="3" s="1"/>
  <c r="AQ91" i="3"/>
  <c r="AR91" i="3"/>
  <c r="AO92" i="3"/>
  <c r="AP92" i="3" s="1"/>
  <c r="AR92" i="3" s="1"/>
  <c r="AQ92" i="3"/>
  <c r="AO93" i="3"/>
  <c r="AP93" i="3" s="1"/>
  <c r="AU93" i="3" s="1"/>
  <c r="AQ93" i="3"/>
  <c r="AO94" i="3"/>
  <c r="AP94" i="3" s="1"/>
  <c r="AQ94" i="3"/>
  <c r="AO95" i="3"/>
  <c r="AP95" i="3" s="1"/>
  <c r="AQ95" i="3"/>
  <c r="AO96" i="3"/>
  <c r="AP96" i="3" s="1"/>
  <c r="AR96" i="3" s="1"/>
  <c r="AS96" i="3" s="1"/>
  <c r="AW96" i="3" s="1"/>
  <c r="AQ96" i="3"/>
  <c r="AO97" i="3"/>
  <c r="AP97" i="3"/>
  <c r="AR97" i="3" s="1"/>
  <c r="AQ97" i="3"/>
  <c r="AO98" i="3"/>
  <c r="AP98" i="3" s="1"/>
  <c r="AR98" i="3" s="1"/>
  <c r="AS98" i="3" s="1"/>
  <c r="AW98" i="3" s="1"/>
  <c r="AQ98" i="3"/>
  <c r="AO99" i="3"/>
  <c r="AP99" i="3" s="1"/>
  <c r="AU99" i="3" s="1"/>
  <c r="AQ99" i="3"/>
  <c r="AO100" i="3"/>
  <c r="AP100" i="3" s="1"/>
  <c r="AU100" i="3" s="1"/>
  <c r="AQ100" i="3"/>
  <c r="AO101" i="3"/>
  <c r="AP101" i="3" s="1"/>
  <c r="AQ101" i="3"/>
  <c r="AO102" i="3"/>
  <c r="AP102" i="3" s="1"/>
  <c r="AQ102" i="3"/>
  <c r="AO103" i="3"/>
  <c r="AP103" i="3" s="1"/>
  <c r="AU103" i="3" s="1"/>
  <c r="AQ103" i="3"/>
  <c r="AO104" i="3"/>
  <c r="AP104" i="3" s="1"/>
  <c r="AR104" i="3" s="1"/>
  <c r="AQ104" i="3"/>
  <c r="AO105" i="3"/>
  <c r="AP105" i="3" s="1"/>
  <c r="AQ105" i="3"/>
  <c r="AO106" i="3"/>
  <c r="AP106" i="3" s="1"/>
  <c r="AQ106" i="3"/>
  <c r="AO107" i="3"/>
  <c r="AP107" i="3" s="1"/>
  <c r="AQ107" i="3"/>
  <c r="AO108" i="3"/>
  <c r="AP108" i="3" s="1"/>
  <c r="AR108" i="3" s="1"/>
  <c r="AS108" i="3" s="1"/>
  <c r="AW108" i="3" s="1"/>
  <c r="AQ108" i="3"/>
  <c r="AO109" i="3"/>
  <c r="AP109" i="3" s="1"/>
  <c r="AR109" i="3" s="1"/>
  <c r="AQ109" i="3"/>
  <c r="AO110" i="3"/>
  <c r="AP110" i="3" s="1"/>
  <c r="AR110" i="3" s="1"/>
  <c r="AS110" i="3" s="1"/>
  <c r="AW110" i="3" s="1"/>
  <c r="AQ110" i="3"/>
  <c r="AO111" i="3"/>
  <c r="AP111" i="3" s="1"/>
  <c r="AU111" i="3" s="1"/>
  <c r="AQ111" i="3"/>
  <c r="AO112" i="3"/>
  <c r="AP112" i="3"/>
  <c r="AU112" i="3" s="1"/>
  <c r="AQ112" i="3"/>
  <c r="AO113" i="3"/>
  <c r="AP113" i="3" s="1"/>
  <c r="AQ113" i="3"/>
  <c r="AO114" i="3"/>
  <c r="AP114" i="3"/>
  <c r="AR114" i="3" s="1"/>
  <c r="AS114" i="3" s="1"/>
  <c r="AT114" i="3" s="1"/>
  <c r="AQ114" i="3"/>
  <c r="AO115" i="3"/>
  <c r="AP115" i="3" s="1"/>
  <c r="AU115" i="3" s="1"/>
  <c r="AQ115" i="3"/>
  <c r="AO116" i="3"/>
  <c r="AP116" i="3" s="1"/>
  <c r="AQ116" i="3"/>
  <c r="AO117" i="3"/>
  <c r="AP117" i="3" s="1"/>
  <c r="AQ117" i="3"/>
  <c r="AO118" i="3"/>
  <c r="AP118" i="3" s="1"/>
  <c r="AQ118" i="3"/>
  <c r="AO119" i="3"/>
  <c r="AP119" i="3" s="1"/>
  <c r="AQ119" i="3"/>
  <c r="AO120" i="3"/>
  <c r="AP120" i="3" s="1"/>
  <c r="AU120" i="3" s="1"/>
  <c r="AQ120" i="3"/>
  <c r="AO121" i="3"/>
  <c r="AP121" i="3"/>
  <c r="AR121" i="3" s="1"/>
  <c r="AQ121" i="3"/>
  <c r="AO122" i="3"/>
  <c r="AP122" i="3" s="1"/>
  <c r="AR122" i="3" s="1"/>
  <c r="AS122" i="3" s="1"/>
  <c r="AW122" i="3" s="1"/>
  <c r="AQ122" i="3"/>
  <c r="AO123" i="3"/>
  <c r="AP123" i="3" s="1"/>
  <c r="AU123" i="3" s="1"/>
  <c r="AQ123" i="3"/>
  <c r="AO124" i="3"/>
  <c r="AP124" i="3"/>
  <c r="AQ124" i="3"/>
  <c r="AO125" i="3"/>
  <c r="AP125" i="3" s="1"/>
  <c r="AQ125" i="3"/>
  <c r="AO126" i="3"/>
  <c r="AP126" i="3"/>
  <c r="AQ126" i="3"/>
  <c r="AO127" i="3"/>
  <c r="AP127" i="3" s="1"/>
  <c r="AU127" i="3" s="1"/>
  <c r="AQ127" i="3"/>
  <c r="AO128" i="3"/>
  <c r="AP128" i="3" s="1"/>
  <c r="AR128" i="3" s="1"/>
  <c r="AS128" i="3" s="1"/>
  <c r="AW128" i="3" s="1"/>
  <c r="AQ128" i="3"/>
  <c r="AO129" i="3"/>
  <c r="AP129" i="3" s="1"/>
  <c r="AQ129" i="3"/>
  <c r="AO130" i="3"/>
  <c r="AP130" i="3" s="1"/>
  <c r="AQ130" i="3"/>
  <c r="AO131" i="3"/>
  <c r="AP131" i="3" s="1"/>
  <c r="AQ131" i="3"/>
  <c r="AO132" i="3"/>
  <c r="AP132" i="3" s="1"/>
  <c r="AR132" i="3" s="1"/>
  <c r="AQ132" i="3"/>
  <c r="AO133" i="3"/>
  <c r="AP133" i="3" s="1"/>
  <c r="AQ133" i="3"/>
  <c r="AO134" i="3"/>
  <c r="AP134" i="3" s="1"/>
  <c r="AR134" i="3" s="1"/>
  <c r="AS134" i="3" s="1"/>
  <c r="AW134" i="3" s="1"/>
  <c r="AQ134" i="3"/>
  <c r="AO135" i="3"/>
  <c r="AP135" i="3" s="1"/>
  <c r="AU135" i="3" s="1"/>
  <c r="AQ135" i="3"/>
  <c r="AO136" i="3"/>
  <c r="AP136" i="3" s="1"/>
  <c r="AU136" i="3" s="1"/>
  <c r="AQ136" i="3"/>
  <c r="AO137" i="3"/>
  <c r="AP137" i="3" s="1"/>
  <c r="AQ137" i="3"/>
  <c r="AO138" i="3"/>
  <c r="AP138" i="3" s="1"/>
  <c r="AQ138" i="3"/>
  <c r="AO139" i="3"/>
  <c r="AP139" i="3" s="1"/>
  <c r="AQ139" i="3"/>
  <c r="AO140" i="3"/>
  <c r="AP140" i="3" s="1"/>
  <c r="AQ140" i="3"/>
  <c r="AO141" i="3"/>
  <c r="AP141" i="3"/>
  <c r="AR141" i="3" s="1"/>
  <c r="AQ141" i="3"/>
  <c r="AO142" i="3"/>
  <c r="AP142" i="3" s="1"/>
  <c r="AQ142" i="3"/>
  <c r="AO143" i="3"/>
  <c r="AP143" i="3"/>
  <c r="AQ143" i="3"/>
  <c r="AO144" i="3"/>
  <c r="AP144" i="3" s="1"/>
  <c r="AR144" i="3" s="1"/>
  <c r="AQ144" i="3"/>
  <c r="AO145" i="3"/>
  <c r="AP145" i="3" s="1"/>
  <c r="AQ145" i="3"/>
  <c r="AO146" i="3"/>
  <c r="AP146" i="3" s="1"/>
  <c r="AR146" i="3" s="1"/>
  <c r="AS146" i="3" s="1"/>
  <c r="AW146" i="3" s="1"/>
  <c r="AQ146" i="3"/>
  <c r="AO147" i="3"/>
  <c r="AP147" i="3" s="1"/>
  <c r="AQ147" i="3"/>
  <c r="AO148" i="3"/>
  <c r="AP148" i="3"/>
  <c r="AR148" i="3" s="1"/>
  <c r="AQ148" i="3"/>
  <c r="AO149" i="3"/>
  <c r="AP149" i="3" s="1"/>
  <c r="AQ149" i="3"/>
  <c r="AO150" i="3"/>
  <c r="AP150" i="3" s="1"/>
  <c r="AQ150" i="3"/>
  <c r="AO151" i="3"/>
  <c r="AP151" i="3"/>
  <c r="AU151" i="3" s="1"/>
  <c r="AQ151" i="3"/>
  <c r="AO152" i="3"/>
  <c r="AP152" i="3" s="1"/>
  <c r="AR152" i="3" s="1"/>
  <c r="AS152" i="3" s="1"/>
  <c r="AQ152" i="3"/>
  <c r="AO153" i="3"/>
  <c r="AP153" i="3"/>
  <c r="AR153" i="3" s="1"/>
  <c r="AS153" i="3" s="1"/>
  <c r="AQ153" i="3"/>
  <c r="AO154" i="3"/>
  <c r="AP154" i="3" s="1"/>
  <c r="AQ154" i="3"/>
  <c r="AO155" i="3"/>
  <c r="AP155" i="3" s="1"/>
  <c r="AU155" i="3" s="1"/>
  <c r="AQ155" i="3"/>
  <c r="AO156" i="3"/>
  <c r="AP156" i="3" s="1"/>
  <c r="AU156" i="3" s="1"/>
  <c r="AQ156" i="3"/>
  <c r="AO157" i="3"/>
  <c r="AP157" i="3" s="1"/>
  <c r="AU157" i="3" s="1"/>
  <c r="AQ157" i="3"/>
  <c r="AO158" i="3"/>
  <c r="AP158" i="3" s="1"/>
  <c r="AR158" i="3" s="1"/>
  <c r="AS158" i="3" s="1"/>
  <c r="AW158" i="3" s="1"/>
  <c r="AQ158" i="3"/>
  <c r="AO159" i="3"/>
  <c r="AP159" i="3" s="1"/>
  <c r="AU159" i="3" s="1"/>
  <c r="AQ159" i="3"/>
  <c r="AO160" i="3"/>
  <c r="AP160" i="3"/>
  <c r="AQ160" i="3"/>
  <c r="AO161" i="3"/>
  <c r="AP161" i="3" s="1"/>
  <c r="AQ161" i="3"/>
  <c r="AO162" i="3"/>
  <c r="AP162" i="3" s="1"/>
  <c r="AR162" i="3" s="1"/>
  <c r="AS162" i="3" s="1"/>
  <c r="AW162" i="3" s="1"/>
  <c r="AQ162" i="3"/>
  <c r="AO163" i="3"/>
  <c r="AP163" i="3" s="1"/>
  <c r="AQ163" i="3"/>
  <c r="AO164" i="3"/>
  <c r="AP164" i="3" s="1"/>
  <c r="AU164" i="3" s="1"/>
  <c r="AQ164" i="3"/>
  <c r="AO165" i="3"/>
  <c r="AP165" i="3" s="1"/>
  <c r="AQ165" i="3"/>
  <c r="AO166" i="3"/>
  <c r="AP166" i="3" s="1"/>
  <c r="AQ166" i="3"/>
  <c r="AO167" i="3"/>
  <c r="AP167" i="3" s="1"/>
  <c r="AQ167" i="3"/>
  <c r="AO168" i="3"/>
  <c r="AP168" i="3" s="1"/>
  <c r="AU168" i="3" s="1"/>
  <c r="AQ168" i="3"/>
  <c r="AO169" i="3"/>
  <c r="AP169" i="3" s="1"/>
  <c r="AQ169" i="3"/>
  <c r="AO170" i="3"/>
  <c r="AP170" i="3" s="1"/>
  <c r="AQ170" i="3"/>
  <c r="AO171" i="3"/>
  <c r="AP171" i="3" s="1"/>
  <c r="AU171" i="3" s="1"/>
  <c r="AQ171" i="3"/>
  <c r="AO172" i="3"/>
  <c r="AP172" i="3" s="1"/>
  <c r="AQ172" i="3"/>
  <c r="AO173" i="3"/>
  <c r="AP173" i="3" s="1"/>
  <c r="AQ173" i="3"/>
  <c r="AO174" i="3"/>
  <c r="AP174" i="3" s="1"/>
  <c r="AR174" i="3" s="1"/>
  <c r="AQ174" i="3"/>
  <c r="AO175" i="3"/>
  <c r="AP175" i="3" s="1"/>
  <c r="AQ175" i="3"/>
  <c r="AO176" i="3"/>
  <c r="AP176" i="3" s="1"/>
  <c r="AR176" i="3" s="1"/>
  <c r="AQ176" i="3"/>
  <c r="AO177" i="3"/>
  <c r="AP177" i="3" s="1"/>
  <c r="AR177" i="3" s="1"/>
  <c r="AQ177" i="3"/>
  <c r="AU177" i="3"/>
  <c r="AO178" i="3"/>
  <c r="AP178" i="3" s="1"/>
  <c r="AR178" i="3" s="1"/>
  <c r="AS178" i="3" s="1"/>
  <c r="AW178" i="3" s="1"/>
  <c r="AQ178" i="3"/>
  <c r="AO179" i="3"/>
  <c r="AP179" i="3" s="1"/>
  <c r="AQ179" i="3"/>
  <c r="AO180" i="3"/>
  <c r="AP180" i="3"/>
  <c r="AR180" i="3" s="1"/>
  <c r="AQ180" i="3"/>
  <c r="AO181" i="3"/>
  <c r="AP181" i="3" s="1"/>
  <c r="AR181" i="3" s="1"/>
  <c r="AQ181" i="3"/>
  <c r="AO182" i="3"/>
  <c r="AP182" i="3" s="1"/>
  <c r="AQ182" i="3"/>
  <c r="AO183" i="3"/>
  <c r="AP183" i="3" s="1"/>
  <c r="AR183" i="3" s="1"/>
  <c r="AQ183" i="3"/>
  <c r="AO184" i="3"/>
  <c r="AP184" i="3" s="1"/>
  <c r="AR184" i="3" s="1"/>
  <c r="AS184" i="3" s="1"/>
  <c r="AQ184" i="3"/>
  <c r="AO185" i="3"/>
  <c r="AP185" i="3" s="1"/>
  <c r="AQ185" i="3"/>
  <c r="AO186" i="3"/>
  <c r="AP186" i="3" s="1"/>
  <c r="AU186" i="3" s="1"/>
  <c r="AQ186" i="3"/>
  <c r="AO187" i="3"/>
  <c r="AP187" i="3" s="1"/>
  <c r="AU187" i="3" s="1"/>
  <c r="AQ187" i="3"/>
  <c r="AO188" i="3"/>
  <c r="AP188" i="3" s="1"/>
  <c r="AU188" i="3" s="1"/>
  <c r="AQ188" i="3"/>
  <c r="AO189" i="3"/>
  <c r="AP189" i="3" s="1"/>
  <c r="AR189" i="3" s="1"/>
  <c r="AQ189" i="3"/>
  <c r="AO190" i="3"/>
  <c r="AP190" i="3" s="1"/>
  <c r="AR190" i="3" s="1"/>
  <c r="AQ190" i="3"/>
  <c r="AO191" i="3"/>
  <c r="AP191" i="3" s="1"/>
  <c r="AQ191" i="3"/>
  <c r="AO192" i="3"/>
  <c r="AP192" i="3" s="1"/>
  <c r="AQ192" i="3"/>
  <c r="AO193" i="3"/>
  <c r="AP193" i="3" s="1"/>
  <c r="AR193" i="3" s="1"/>
  <c r="AQ193" i="3"/>
  <c r="AO194" i="3"/>
  <c r="AP194" i="3" s="1"/>
  <c r="AR194" i="3" s="1"/>
  <c r="AQ194" i="3"/>
  <c r="AO195" i="3"/>
  <c r="AP195" i="3" s="1"/>
  <c r="AQ195" i="3"/>
  <c r="AO196" i="3"/>
  <c r="AP196" i="3"/>
  <c r="AR196" i="3" s="1"/>
  <c r="AQ196" i="3"/>
  <c r="AO197" i="3"/>
  <c r="AP197" i="3" s="1"/>
  <c r="AU197" i="3" s="1"/>
  <c r="AQ197" i="3"/>
  <c r="AO198" i="3"/>
  <c r="AP198" i="3" s="1"/>
  <c r="AR198" i="3" s="1"/>
  <c r="AS198" i="3" s="1"/>
  <c r="AW198" i="3" s="1"/>
  <c r="AQ198" i="3"/>
  <c r="AO199" i="3"/>
  <c r="AP199" i="3" s="1"/>
  <c r="AR199" i="3" s="1"/>
  <c r="AQ199" i="3"/>
  <c r="AO200" i="3"/>
  <c r="AP200" i="3" s="1"/>
  <c r="AQ200" i="3"/>
  <c r="AO201" i="3"/>
  <c r="AP201" i="3"/>
  <c r="AR201" i="3" s="1"/>
  <c r="AQ201" i="3"/>
  <c r="AO202" i="3"/>
  <c r="AP202" i="3" s="1"/>
  <c r="AU202" i="3" s="1"/>
  <c r="AQ202" i="3"/>
  <c r="AO203" i="3"/>
  <c r="AP203" i="3" s="1"/>
  <c r="AR203" i="3" s="1"/>
  <c r="AQ203" i="3"/>
  <c r="AO204" i="3"/>
  <c r="AP204" i="3" s="1"/>
  <c r="AU204" i="3" s="1"/>
  <c r="AQ204" i="3"/>
  <c r="AO205" i="3"/>
  <c r="AP205" i="3" s="1"/>
  <c r="AQ205" i="3"/>
  <c r="AO206" i="3"/>
  <c r="AP206" i="3" s="1"/>
  <c r="AR206" i="3" s="1"/>
  <c r="AQ206" i="3"/>
  <c r="AO207" i="3"/>
  <c r="AP207" i="3" s="1"/>
  <c r="AU207" i="3" s="1"/>
  <c r="AQ207" i="3"/>
  <c r="AO208" i="3"/>
  <c r="AP208" i="3" s="1"/>
  <c r="AR208" i="3" s="1"/>
  <c r="AQ208" i="3"/>
  <c r="AO209" i="3"/>
  <c r="AP209" i="3" s="1"/>
  <c r="AR209" i="3" s="1"/>
  <c r="AQ209" i="3"/>
  <c r="AO210" i="3"/>
  <c r="AP210" i="3" s="1"/>
  <c r="AR210" i="3" s="1"/>
  <c r="AQ210" i="3"/>
  <c r="AO211" i="3"/>
  <c r="AP211" i="3" s="1"/>
  <c r="AQ211" i="3"/>
  <c r="AO212" i="3"/>
  <c r="AP212" i="3"/>
  <c r="AQ212" i="3"/>
  <c r="AR212" i="3"/>
  <c r="AU212" i="3"/>
  <c r="AO213" i="3"/>
  <c r="AP213" i="3" s="1"/>
  <c r="AR213" i="3" s="1"/>
  <c r="AQ213" i="3"/>
  <c r="AO214" i="3"/>
  <c r="AP214" i="3" s="1"/>
  <c r="AR214" i="3" s="1"/>
  <c r="AS214" i="3" s="1"/>
  <c r="AQ214" i="3"/>
  <c r="AO215" i="3"/>
  <c r="AP215" i="3" s="1"/>
  <c r="AQ215" i="3"/>
  <c r="AO216" i="3"/>
  <c r="AP216" i="3"/>
  <c r="AR216" i="3" s="1"/>
  <c r="AS216" i="3" s="1"/>
  <c r="AQ216" i="3"/>
  <c r="AO217" i="3"/>
  <c r="AP217" i="3"/>
  <c r="AR217" i="3" s="1"/>
  <c r="AQ217" i="3"/>
  <c r="AO218" i="3"/>
  <c r="AP218" i="3" s="1"/>
  <c r="AU218" i="3" s="1"/>
  <c r="AQ218" i="3"/>
  <c r="AO219" i="3"/>
  <c r="AP219" i="3" s="1"/>
  <c r="AR219" i="3" s="1"/>
  <c r="AQ219" i="3"/>
  <c r="AO220" i="3"/>
  <c r="AP220" i="3" s="1"/>
  <c r="AU220" i="3" s="1"/>
  <c r="AQ220" i="3"/>
  <c r="AO221" i="3"/>
  <c r="AP221" i="3"/>
  <c r="AR221" i="3" s="1"/>
  <c r="AQ221" i="3"/>
  <c r="AO222" i="3"/>
  <c r="AP222" i="3" s="1"/>
  <c r="AR222" i="3" s="1"/>
  <c r="AQ222" i="3"/>
  <c r="AO223" i="3"/>
  <c r="AP223" i="3" s="1"/>
  <c r="AQ223" i="3"/>
  <c r="AO224" i="3"/>
  <c r="AP224" i="3" s="1"/>
  <c r="AU224" i="3" s="1"/>
  <c r="AQ224" i="3"/>
  <c r="AO225" i="3"/>
  <c r="AP225" i="3" s="1"/>
  <c r="AR225" i="3" s="1"/>
  <c r="AQ225" i="3"/>
  <c r="AU225" i="3"/>
  <c r="AO226" i="3"/>
  <c r="AP226" i="3" s="1"/>
  <c r="AR226" i="3" s="1"/>
  <c r="AQ226" i="3"/>
  <c r="AU226" i="3"/>
  <c r="AO227" i="3"/>
  <c r="AP227" i="3"/>
  <c r="AR227" i="3" s="1"/>
  <c r="AS227" i="3" s="1"/>
  <c r="AW227" i="3" s="1"/>
  <c r="AQ227" i="3"/>
  <c r="AO228" i="3"/>
  <c r="AP228" i="3" s="1"/>
  <c r="AQ228" i="3"/>
  <c r="AO229" i="3"/>
  <c r="AP229" i="3"/>
  <c r="AQ229" i="3"/>
  <c r="AO230" i="3"/>
  <c r="AP230" i="3" s="1"/>
  <c r="AR230" i="3" s="1"/>
  <c r="AS230" i="3" s="1"/>
  <c r="AW230" i="3" s="1"/>
  <c r="AQ230" i="3"/>
  <c r="AO231" i="3"/>
  <c r="AP231" i="3" s="1"/>
  <c r="AQ231" i="3"/>
  <c r="AO232" i="3"/>
  <c r="AP232" i="3"/>
  <c r="AR232" i="3" s="1"/>
  <c r="AS232" i="3" s="1"/>
  <c r="AW232" i="3" s="1"/>
  <c r="AQ232" i="3"/>
  <c r="AO233" i="3"/>
  <c r="AP233" i="3" s="1"/>
  <c r="AU233" i="3" s="1"/>
  <c r="AQ233" i="3"/>
  <c r="AO234" i="3"/>
  <c r="AP234" i="3" s="1"/>
  <c r="AU234" i="3" s="1"/>
  <c r="AQ234" i="3"/>
  <c r="AO235" i="3"/>
  <c r="AP235" i="3" s="1"/>
  <c r="AQ235" i="3"/>
  <c r="AO236" i="3"/>
  <c r="AP236" i="3" s="1"/>
  <c r="AU236" i="3" s="1"/>
  <c r="AQ236" i="3"/>
  <c r="AO237" i="3"/>
  <c r="AP237" i="3" s="1"/>
  <c r="AR237" i="3" s="1"/>
  <c r="AS237" i="3" s="1"/>
  <c r="AW237" i="3" s="1"/>
  <c r="AQ237" i="3"/>
  <c r="AO238" i="3"/>
  <c r="AP238" i="3" s="1"/>
  <c r="AR238" i="3" s="1"/>
  <c r="AQ238" i="3"/>
  <c r="AO239" i="3"/>
  <c r="AP239" i="3" s="1"/>
  <c r="AU239" i="3" s="1"/>
  <c r="AQ239" i="3"/>
  <c r="AO240" i="3"/>
  <c r="AP240" i="3" s="1"/>
  <c r="AU240" i="3" s="1"/>
  <c r="AQ240" i="3"/>
  <c r="AO241" i="3"/>
  <c r="AP241" i="3" s="1"/>
  <c r="AR241" i="3" s="1"/>
  <c r="AS241" i="3" s="1"/>
  <c r="AQ241" i="3"/>
  <c r="AU241" i="3"/>
  <c r="AO242" i="3"/>
  <c r="AP242" i="3" s="1"/>
  <c r="AR242" i="3" s="1"/>
  <c r="AS242" i="3" s="1"/>
  <c r="AW242" i="3" s="1"/>
  <c r="AQ242" i="3"/>
  <c r="AO243" i="3"/>
  <c r="AP243" i="3" s="1"/>
  <c r="AQ243" i="3"/>
  <c r="AO244" i="3"/>
  <c r="AP244" i="3"/>
  <c r="AR244" i="3" s="1"/>
  <c r="AS244" i="3" s="1"/>
  <c r="AW244" i="3" s="1"/>
  <c r="AQ244" i="3"/>
  <c r="AO245" i="3"/>
  <c r="AP245" i="3" s="1"/>
  <c r="AQ245" i="3"/>
  <c r="AO246" i="3"/>
  <c r="AP246" i="3" s="1"/>
  <c r="AR246" i="3" s="1"/>
  <c r="AS246" i="3" s="1"/>
  <c r="AW246" i="3" s="1"/>
  <c r="AQ246" i="3"/>
  <c r="AO247" i="3"/>
  <c r="AP247" i="3" s="1"/>
  <c r="AR247" i="3" s="1"/>
  <c r="AS247" i="3" s="1"/>
  <c r="AW247" i="3" s="1"/>
  <c r="AQ247" i="3"/>
  <c r="AO248" i="3"/>
  <c r="AP248" i="3" s="1"/>
  <c r="AQ248" i="3"/>
  <c r="AO249" i="3"/>
  <c r="AP249" i="3" s="1"/>
  <c r="AQ249" i="3"/>
  <c r="AO250" i="3"/>
  <c r="AP250" i="3" s="1"/>
  <c r="AQ250" i="3"/>
  <c r="AO251" i="3"/>
  <c r="AP251" i="3"/>
  <c r="AR251" i="3" s="1"/>
  <c r="AS251" i="3" s="1"/>
  <c r="AW251" i="3" s="1"/>
  <c r="AQ251" i="3"/>
  <c r="AO252" i="3"/>
  <c r="AP252" i="3" s="1"/>
  <c r="AU252" i="3" s="1"/>
  <c r="AQ252" i="3"/>
  <c r="AO253" i="3"/>
  <c r="AP253" i="3" s="1"/>
  <c r="AU253" i="3" s="1"/>
  <c r="AQ253" i="3"/>
  <c r="AO254" i="3"/>
  <c r="AP254" i="3" s="1"/>
  <c r="AR254" i="3" s="1"/>
  <c r="AS254" i="3" s="1"/>
  <c r="AT254" i="3" s="1"/>
  <c r="AQ254" i="3"/>
  <c r="AO255" i="3"/>
  <c r="AP255" i="3" s="1"/>
  <c r="AU255" i="3" s="1"/>
  <c r="AQ255" i="3"/>
  <c r="AO256" i="3"/>
  <c r="AP256" i="3" s="1"/>
  <c r="AR256" i="3" s="1"/>
  <c r="AQ256" i="3"/>
  <c r="AO257" i="3"/>
  <c r="AP257" i="3" s="1"/>
  <c r="AR257" i="3" s="1"/>
  <c r="AS257" i="3" s="1"/>
  <c r="AQ257" i="3"/>
  <c r="AU257" i="3"/>
  <c r="AO258" i="3"/>
  <c r="AP258" i="3" s="1"/>
  <c r="AU258" i="3" s="1"/>
  <c r="AQ258" i="3"/>
  <c r="AO259" i="3"/>
  <c r="AP259" i="3" s="1"/>
  <c r="AQ259" i="3"/>
  <c r="AO260" i="3"/>
  <c r="AP260" i="3"/>
  <c r="AR260" i="3" s="1"/>
  <c r="AS260" i="3" s="1"/>
  <c r="AW260" i="3" s="1"/>
  <c r="AQ260" i="3"/>
  <c r="AO261" i="3"/>
  <c r="AP261" i="3" s="1"/>
  <c r="AQ261" i="3"/>
  <c r="AO262" i="3"/>
  <c r="AP262" i="3" s="1"/>
  <c r="AR262" i="3" s="1"/>
  <c r="AS262" i="3" s="1"/>
  <c r="AW262" i="3" s="1"/>
  <c r="AQ262" i="3"/>
  <c r="AO263" i="3"/>
  <c r="AP263" i="3" s="1"/>
  <c r="AU263" i="3" s="1"/>
  <c r="AQ263" i="3"/>
  <c r="AO264" i="3"/>
  <c r="AP264" i="3" s="1"/>
  <c r="AR264" i="3" s="1"/>
  <c r="AQ264" i="3"/>
  <c r="AO265" i="3"/>
  <c r="AP265" i="3" s="1"/>
  <c r="AQ265" i="3"/>
  <c r="AO266" i="3"/>
  <c r="AP266" i="3" s="1"/>
  <c r="AU266" i="3" s="1"/>
  <c r="AQ266" i="3"/>
  <c r="AR266" i="3"/>
  <c r="AS266" i="3" s="1"/>
  <c r="AW266" i="3" s="1"/>
  <c r="AO267" i="3"/>
  <c r="AP267" i="3" s="1"/>
  <c r="AR267" i="3" s="1"/>
  <c r="AS267" i="3" s="1"/>
  <c r="AW267" i="3" s="1"/>
  <c r="AQ267" i="3"/>
  <c r="AO268" i="3"/>
  <c r="AP268" i="3" s="1"/>
  <c r="AU268" i="3" s="1"/>
  <c r="AQ268" i="3"/>
  <c r="AO269" i="3"/>
  <c r="AP269" i="3" s="1"/>
  <c r="AR269" i="3" s="1"/>
  <c r="AQ269" i="3"/>
  <c r="AO270" i="3"/>
  <c r="AP270" i="3" s="1"/>
  <c r="AQ270" i="3"/>
  <c r="AO271" i="3"/>
  <c r="AP271" i="3" s="1"/>
  <c r="AU271" i="3" s="1"/>
  <c r="AQ271" i="3"/>
  <c r="AO272" i="3"/>
  <c r="AP272" i="3"/>
  <c r="AU272" i="3" s="1"/>
  <c r="AQ272" i="3"/>
  <c r="AO273" i="3"/>
  <c r="AP273" i="3" s="1"/>
  <c r="AU273" i="3" s="1"/>
  <c r="AQ273" i="3"/>
  <c r="AO274" i="3"/>
  <c r="AP274" i="3" s="1"/>
  <c r="AR274" i="3" s="1"/>
  <c r="AQ274" i="3"/>
  <c r="AO275" i="3"/>
  <c r="AP275" i="3" s="1"/>
  <c r="AQ275" i="3"/>
  <c r="AO276" i="3"/>
  <c r="AP276" i="3" s="1"/>
  <c r="AQ276" i="3"/>
  <c r="AO277" i="3"/>
  <c r="AP277" i="3"/>
  <c r="AR277" i="3" s="1"/>
  <c r="AS277" i="3" s="1"/>
  <c r="AT277" i="3" s="1"/>
  <c r="AQ277" i="3"/>
  <c r="AO278" i="3"/>
  <c r="AP278" i="3" s="1"/>
  <c r="AR278" i="3" s="1"/>
  <c r="AQ278" i="3"/>
  <c r="AS278" i="3"/>
  <c r="AW278" i="3" s="1"/>
  <c r="AO279" i="3"/>
  <c r="AP279" i="3" s="1"/>
  <c r="AR279" i="3" s="1"/>
  <c r="AQ279" i="3"/>
  <c r="AO280" i="3"/>
  <c r="AP280" i="3" s="1"/>
  <c r="AQ280" i="3"/>
  <c r="AO281" i="3"/>
  <c r="AP281" i="3" s="1"/>
  <c r="AR281" i="3" s="1"/>
  <c r="AQ281" i="3"/>
  <c r="AO282" i="3"/>
  <c r="AP282" i="3" s="1"/>
  <c r="AU282" i="3" s="1"/>
  <c r="AQ282" i="3"/>
  <c r="AO283" i="3"/>
  <c r="AP283" i="3" s="1"/>
  <c r="AU283" i="3" s="1"/>
  <c r="AQ283" i="3"/>
  <c r="AO284" i="3"/>
  <c r="AP284" i="3" s="1"/>
  <c r="AU284" i="3" s="1"/>
  <c r="AQ284" i="3"/>
  <c r="AO285" i="3"/>
  <c r="AP285" i="3" s="1"/>
  <c r="AQ285" i="3"/>
  <c r="AO286" i="3"/>
  <c r="AP286" i="3" s="1"/>
  <c r="AR286" i="3" s="1"/>
  <c r="AS286" i="3" s="1"/>
  <c r="AW286" i="3" s="1"/>
  <c r="AQ286" i="3"/>
  <c r="AO287" i="3"/>
  <c r="AP287" i="3"/>
  <c r="AU287" i="3" s="1"/>
  <c r="AQ287" i="3"/>
  <c r="AO288" i="3"/>
  <c r="AP288" i="3" s="1"/>
  <c r="AU288" i="3" s="1"/>
  <c r="AQ288" i="3"/>
  <c r="AO289" i="3"/>
  <c r="AP289" i="3" s="1"/>
  <c r="AR289" i="3" s="1"/>
  <c r="AS289" i="3" s="1"/>
  <c r="AW289" i="3" s="1"/>
  <c r="AQ289" i="3"/>
  <c r="AO290" i="3"/>
  <c r="AP290" i="3" s="1"/>
  <c r="AR290" i="3" s="1"/>
  <c r="AQ290" i="3"/>
  <c r="AO291" i="3"/>
  <c r="AP291" i="3" s="1"/>
  <c r="AR291" i="3" s="1"/>
  <c r="AQ291" i="3"/>
  <c r="AO292" i="3"/>
  <c r="AP292" i="3" s="1"/>
  <c r="AQ292" i="3"/>
  <c r="AO293" i="3"/>
  <c r="AP293" i="3" s="1"/>
  <c r="AU293" i="3" s="1"/>
  <c r="AQ293" i="3"/>
  <c r="AO294" i="3"/>
  <c r="AP294" i="3" s="1"/>
  <c r="AR294" i="3" s="1"/>
  <c r="AS294" i="3" s="1"/>
  <c r="AW294" i="3" s="1"/>
  <c r="AQ294" i="3"/>
  <c r="AO295" i="3"/>
  <c r="AP295" i="3" s="1"/>
  <c r="AQ295" i="3"/>
  <c r="AO296" i="3"/>
  <c r="AP296" i="3" s="1"/>
  <c r="AR296" i="3" s="1"/>
  <c r="AS296" i="3" s="1"/>
  <c r="AW296" i="3" s="1"/>
  <c r="AQ296" i="3"/>
  <c r="AO297" i="3"/>
  <c r="AP297" i="3" s="1"/>
  <c r="AU297" i="3" s="1"/>
  <c r="AQ297" i="3"/>
  <c r="AO298" i="3"/>
  <c r="AP298" i="3" s="1"/>
  <c r="AU298" i="3" s="1"/>
  <c r="AQ298" i="3"/>
  <c r="AO299" i="3"/>
  <c r="AP299" i="3" s="1"/>
  <c r="AR299" i="3" s="1"/>
  <c r="AS299" i="3" s="1"/>
  <c r="AW299" i="3" s="1"/>
  <c r="AQ299" i="3"/>
  <c r="AO300" i="3"/>
  <c r="AP300" i="3" s="1"/>
  <c r="AQ300" i="3"/>
  <c r="AO301" i="3"/>
  <c r="AP301" i="3" s="1"/>
  <c r="AR301" i="3" s="1"/>
  <c r="AQ301" i="3"/>
  <c r="AO302" i="3"/>
  <c r="AP302" i="3" s="1"/>
  <c r="AR302" i="3" s="1"/>
  <c r="AS302" i="3" s="1"/>
  <c r="AW302" i="3" s="1"/>
  <c r="AQ302" i="3"/>
  <c r="AO303" i="3"/>
  <c r="AP303" i="3"/>
  <c r="AU303" i="3" s="1"/>
  <c r="AQ303" i="3"/>
  <c r="AO304" i="3"/>
  <c r="AP304" i="3"/>
  <c r="AU304" i="3" s="1"/>
  <c r="AQ304" i="3"/>
  <c r="AO305" i="3"/>
  <c r="AP305" i="3" s="1"/>
  <c r="AQ305" i="3"/>
  <c r="AO306" i="3"/>
  <c r="AP306" i="3" s="1"/>
  <c r="AR306" i="3" s="1"/>
  <c r="AS306" i="3" s="1"/>
  <c r="AW306" i="3" s="1"/>
  <c r="AQ306" i="3"/>
  <c r="AO307" i="3"/>
  <c r="AP307" i="3" s="1"/>
  <c r="AQ307" i="3"/>
  <c r="AO308" i="3"/>
  <c r="AP308" i="3" s="1"/>
  <c r="AQ308" i="3"/>
  <c r="AO309" i="3"/>
  <c r="AP309" i="3" s="1"/>
  <c r="AQ309" i="3"/>
  <c r="AR309" i="3"/>
  <c r="AS309" i="3" s="1"/>
  <c r="AW309" i="3" s="1"/>
  <c r="AU309" i="3"/>
  <c r="AO310" i="3"/>
  <c r="AP310" i="3" s="1"/>
  <c r="AQ310" i="3"/>
  <c r="AO311" i="3"/>
  <c r="AP311" i="3" s="1"/>
  <c r="AQ311" i="3"/>
  <c r="AO312" i="3"/>
  <c r="AP312" i="3" s="1"/>
  <c r="AR312" i="3" s="1"/>
  <c r="AQ312" i="3"/>
  <c r="AO313" i="3"/>
  <c r="AP313" i="3" s="1"/>
  <c r="AR313" i="3" s="1"/>
  <c r="AS313" i="3" s="1"/>
  <c r="AW313" i="3" s="1"/>
  <c r="AQ313" i="3"/>
  <c r="AO314" i="3"/>
  <c r="AP314" i="3" s="1"/>
  <c r="AU314" i="3" s="1"/>
  <c r="AQ314" i="3"/>
  <c r="AO315" i="3"/>
  <c r="AP315" i="3"/>
  <c r="AR315" i="3" s="1"/>
  <c r="AS315" i="3" s="1"/>
  <c r="AQ315" i="3"/>
  <c r="AO316" i="3"/>
  <c r="AP316" i="3" s="1"/>
  <c r="AR316" i="3" s="1"/>
  <c r="AQ316" i="3"/>
  <c r="AO317" i="3"/>
  <c r="AP317" i="3" s="1"/>
  <c r="AU317" i="3" s="1"/>
  <c r="AQ317" i="3"/>
  <c r="AO318" i="3"/>
  <c r="AP318" i="3" s="1"/>
  <c r="AR318" i="3" s="1"/>
  <c r="AS318" i="3" s="1"/>
  <c r="AW318" i="3" s="1"/>
  <c r="AQ318" i="3"/>
  <c r="AT318" i="3"/>
  <c r="AU318" i="3"/>
  <c r="AO319" i="3"/>
  <c r="AP319" i="3" s="1"/>
  <c r="AR319" i="3" s="1"/>
  <c r="AQ319" i="3"/>
  <c r="AO320" i="3"/>
  <c r="AP320" i="3" s="1"/>
  <c r="AQ320" i="3"/>
  <c r="AO321" i="3"/>
  <c r="AP321" i="3" s="1"/>
  <c r="AR321" i="3" s="1"/>
  <c r="AQ321" i="3"/>
  <c r="AO322" i="3"/>
  <c r="AP322" i="3" s="1"/>
  <c r="AQ322" i="3"/>
  <c r="AO323" i="3"/>
  <c r="AP323" i="3"/>
  <c r="AR323" i="3" s="1"/>
  <c r="AS323" i="3" s="1"/>
  <c r="AQ323" i="3"/>
  <c r="AO324" i="3"/>
  <c r="AP324" i="3" s="1"/>
  <c r="AQ324" i="3"/>
  <c r="AO325" i="3"/>
  <c r="AP325" i="3" s="1"/>
  <c r="AR325" i="3" s="1"/>
  <c r="AQ325" i="3"/>
  <c r="AO326" i="3"/>
  <c r="AP326" i="3" s="1"/>
  <c r="AR326" i="3" s="1"/>
  <c r="AQ326" i="3"/>
  <c r="AO327" i="3"/>
  <c r="AP327" i="3" s="1"/>
  <c r="AR327" i="3" s="1"/>
  <c r="AS327" i="3" s="1"/>
  <c r="AQ327" i="3"/>
  <c r="AO328" i="3"/>
  <c r="AP328" i="3" s="1"/>
  <c r="AQ328" i="3"/>
  <c r="AO329" i="3"/>
  <c r="AP329" i="3" s="1"/>
  <c r="AR329" i="3" s="1"/>
  <c r="AQ329" i="3"/>
  <c r="AO330" i="3"/>
  <c r="AP330" i="3" s="1"/>
  <c r="AU330" i="3" s="1"/>
  <c r="AQ330" i="3"/>
  <c r="AR330" i="3"/>
  <c r="AO331" i="3"/>
  <c r="AP331" i="3" s="1"/>
  <c r="AR331" i="3" s="1"/>
  <c r="AQ331" i="3"/>
  <c r="AO332" i="3"/>
  <c r="AP332" i="3" s="1"/>
  <c r="AR332" i="3" s="1"/>
  <c r="AQ332" i="3"/>
  <c r="AO333" i="3"/>
  <c r="AP333" i="3" s="1"/>
  <c r="AR333" i="3" s="1"/>
  <c r="AQ333" i="3"/>
  <c r="AO334" i="3"/>
  <c r="AP334" i="3" s="1"/>
  <c r="AQ334" i="3"/>
  <c r="AO335" i="3"/>
  <c r="AP335" i="3" s="1"/>
  <c r="AQ335" i="3"/>
  <c r="AO336" i="3"/>
  <c r="AP336" i="3"/>
  <c r="AU336" i="3" s="1"/>
  <c r="AQ336" i="3"/>
  <c r="AO337" i="3"/>
  <c r="AP337" i="3" s="1"/>
  <c r="AR337" i="3" s="1"/>
  <c r="AQ337" i="3"/>
  <c r="AO338" i="3"/>
  <c r="AP338" i="3" s="1"/>
  <c r="AQ338" i="3"/>
  <c r="AO339" i="3"/>
  <c r="AP339" i="3" s="1"/>
  <c r="AQ339" i="3"/>
  <c r="AO340" i="3"/>
  <c r="AP340" i="3" s="1"/>
  <c r="AQ340" i="3"/>
  <c r="AO341" i="3"/>
  <c r="AP341" i="3" s="1"/>
  <c r="AR341" i="3" s="1"/>
  <c r="AQ341" i="3"/>
  <c r="AO342" i="3"/>
  <c r="AP342" i="3" s="1"/>
  <c r="AQ342" i="3"/>
  <c r="AO343" i="3"/>
  <c r="AP343" i="3" s="1"/>
  <c r="AU343" i="3" s="1"/>
  <c r="AQ343" i="3"/>
  <c r="AO344" i="3"/>
  <c r="AP344" i="3"/>
  <c r="AU344" i="3" s="1"/>
  <c r="AQ344" i="3"/>
  <c r="AO345" i="3"/>
  <c r="AP345" i="3" s="1"/>
  <c r="AU345" i="3" s="1"/>
  <c r="AQ345" i="3"/>
  <c r="AO346" i="3"/>
  <c r="AP346" i="3"/>
  <c r="AR346" i="3" s="1"/>
  <c r="AQ346" i="3"/>
  <c r="AO347" i="3"/>
  <c r="AP347" i="3" s="1"/>
  <c r="AQ347" i="3"/>
  <c r="AO348" i="3"/>
  <c r="AP348" i="3"/>
  <c r="AU348" i="3" s="1"/>
  <c r="AQ348" i="3"/>
  <c r="AO349" i="3"/>
  <c r="AP349" i="3" s="1"/>
  <c r="AR349" i="3" s="1"/>
  <c r="AS349" i="3" s="1"/>
  <c r="AW349" i="3" s="1"/>
  <c r="AQ349" i="3"/>
  <c r="AO350" i="3"/>
  <c r="AP350" i="3" s="1"/>
  <c r="AR350" i="3" s="1"/>
  <c r="AQ350" i="3"/>
  <c r="AO351" i="3"/>
  <c r="AP351" i="3" s="1"/>
  <c r="AQ351" i="3"/>
  <c r="AO352" i="3"/>
  <c r="AP352" i="3" s="1"/>
  <c r="AR352" i="3" s="1"/>
  <c r="AS352" i="3" s="1"/>
  <c r="AW352" i="3" s="1"/>
  <c r="AQ352" i="3"/>
  <c r="AO353" i="3"/>
  <c r="AP353" i="3" s="1"/>
  <c r="AR353" i="3" s="1"/>
  <c r="AS353" i="3" s="1"/>
  <c r="AQ353" i="3"/>
  <c r="AO354" i="3"/>
  <c r="AP354" i="3" s="1"/>
  <c r="AR354" i="3" s="1"/>
  <c r="AQ354" i="3"/>
  <c r="AO355" i="3"/>
  <c r="AP355" i="3" s="1"/>
  <c r="AQ355" i="3"/>
  <c r="AO356" i="3"/>
  <c r="AP356" i="3" s="1"/>
  <c r="AQ356" i="3"/>
  <c r="AO357" i="3"/>
  <c r="AP357" i="3" s="1"/>
  <c r="AQ357" i="3"/>
  <c r="AR357" i="3"/>
  <c r="AS357" i="3" s="1"/>
  <c r="AW357" i="3" s="1"/>
  <c r="AU357" i="3"/>
  <c r="AO358" i="3"/>
  <c r="AP358" i="3" s="1"/>
  <c r="AQ358" i="3"/>
  <c r="AO359" i="3"/>
  <c r="AP359" i="3" s="1"/>
  <c r="AU359" i="3" s="1"/>
  <c r="AQ359" i="3"/>
  <c r="AO360" i="3"/>
  <c r="AP360" i="3" s="1"/>
  <c r="AR360" i="3" s="1"/>
  <c r="AQ360" i="3"/>
  <c r="AO361" i="3"/>
  <c r="AP361" i="3" s="1"/>
  <c r="AR361" i="3" s="1"/>
  <c r="AS361" i="3" s="1"/>
  <c r="AW361" i="3" s="1"/>
  <c r="AQ361" i="3"/>
  <c r="AO362" i="3"/>
  <c r="AP362" i="3" s="1"/>
  <c r="AU362" i="3" s="1"/>
  <c r="AQ362" i="3"/>
  <c r="AO363" i="3"/>
  <c r="AP363" i="3" s="1"/>
  <c r="AQ363" i="3"/>
  <c r="AO364" i="3"/>
  <c r="AP364" i="3" s="1"/>
  <c r="AU364" i="3" s="1"/>
  <c r="AQ364" i="3"/>
  <c r="AO365" i="3"/>
  <c r="AP365" i="3" s="1"/>
  <c r="AU365" i="3" s="1"/>
  <c r="AQ365" i="3"/>
  <c r="AO366" i="3"/>
  <c r="AP366" i="3" s="1"/>
  <c r="AR366" i="3" s="1"/>
  <c r="AQ366" i="3"/>
  <c r="AO367" i="3"/>
  <c r="AP367" i="3" s="1"/>
  <c r="AR367" i="3" s="1"/>
  <c r="AQ367" i="3"/>
  <c r="AO368" i="3"/>
  <c r="AP368" i="3" s="1"/>
  <c r="AQ368" i="3"/>
  <c r="AO369" i="3"/>
  <c r="AP369" i="3" s="1"/>
  <c r="AR369" i="3" s="1"/>
  <c r="AS369" i="3" s="1"/>
  <c r="AW369" i="3" s="1"/>
  <c r="AQ369" i="3"/>
  <c r="AO370" i="3"/>
  <c r="AP370" i="3" s="1"/>
  <c r="AQ370" i="3"/>
  <c r="AO371" i="3"/>
  <c r="AP371" i="3" s="1"/>
  <c r="AQ371" i="3"/>
  <c r="AO372" i="3"/>
  <c r="AP372" i="3" s="1"/>
  <c r="AU372" i="3" s="1"/>
  <c r="AQ372" i="3"/>
  <c r="AO373" i="3"/>
  <c r="AP373" i="3" s="1"/>
  <c r="AU373" i="3" s="1"/>
  <c r="AQ373" i="3"/>
  <c r="AO374" i="3"/>
  <c r="AP374" i="3" s="1"/>
  <c r="AU374" i="3" s="1"/>
  <c r="AQ374" i="3"/>
  <c r="AO375" i="3"/>
  <c r="AP375" i="3" s="1"/>
  <c r="AR375" i="3" s="1"/>
  <c r="AQ375" i="3"/>
  <c r="AO376" i="3"/>
  <c r="AP376" i="3" s="1"/>
  <c r="AQ376" i="3"/>
  <c r="AO377" i="3"/>
  <c r="AP377" i="3" s="1"/>
  <c r="AR377" i="3" s="1"/>
  <c r="AQ377" i="3"/>
  <c r="AO378" i="3"/>
  <c r="AP378" i="3" s="1"/>
  <c r="AQ378" i="3"/>
  <c r="AO379" i="3"/>
  <c r="AP379" i="3" s="1"/>
  <c r="AR379" i="3" s="1"/>
  <c r="AQ379" i="3"/>
  <c r="AO380" i="3"/>
  <c r="AP380" i="3" s="1"/>
  <c r="AQ380" i="3"/>
  <c r="AO381" i="3"/>
  <c r="AP381" i="3" s="1"/>
  <c r="AU381" i="3" s="1"/>
  <c r="AQ381" i="3"/>
  <c r="AO382" i="3"/>
  <c r="AP382" i="3" s="1"/>
  <c r="AQ382" i="3"/>
  <c r="AO383" i="3"/>
  <c r="AP383" i="3" s="1"/>
  <c r="AQ383" i="3"/>
  <c r="AO384" i="3"/>
  <c r="AP384" i="3" s="1"/>
  <c r="AR384" i="3" s="1"/>
  <c r="AS384" i="3" s="1"/>
  <c r="AW384" i="3" s="1"/>
  <c r="AQ384" i="3"/>
  <c r="AU384" i="3"/>
  <c r="AO385" i="3"/>
  <c r="AP385" i="3" s="1"/>
  <c r="AR385" i="3" s="1"/>
  <c r="AQ385" i="3"/>
  <c r="AO386" i="3"/>
  <c r="AP386" i="3" s="1"/>
  <c r="AQ386" i="3"/>
  <c r="AO387" i="3"/>
  <c r="AP387" i="3" s="1"/>
  <c r="AQ387" i="3"/>
  <c r="AO388" i="3"/>
  <c r="AP388" i="3" s="1"/>
  <c r="AQ388" i="3"/>
  <c r="AO389" i="3"/>
  <c r="AP389" i="3" s="1"/>
  <c r="AQ389" i="3"/>
  <c r="AO390" i="3"/>
  <c r="AP390" i="3" s="1"/>
  <c r="AQ390" i="3"/>
  <c r="AO391" i="3"/>
  <c r="AP391" i="3" s="1"/>
  <c r="AU391" i="3" s="1"/>
  <c r="AQ391" i="3"/>
  <c r="AR391" i="3"/>
  <c r="AS391" i="3" s="1"/>
  <c r="AW391" i="3" s="1"/>
  <c r="AO392" i="3"/>
  <c r="AP392" i="3" s="1"/>
  <c r="AR392" i="3" s="1"/>
  <c r="AQ392" i="3"/>
  <c r="AO393" i="3"/>
  <c r="AP393" i="3" s="1"/>
  <c r="AQ393" i="3"/>
  <c r="AO394" i="3"/>
  <c r="AP394" i="3" s="1"/>
  <c r="AQ394" i="3"/>
  <c r="AO395" i="3"/>
  <c r="AP395" i="3" s="1"/>
  <c r="AU395" i="3" s="1"/>
  <c r="AQ395" i="3"/>
  <c r="AR395" i="3"/>
  <c r="AS395" i="3" s="1"/>
  <c r="AT395" i="3" s="1"/>
  <c r="AO396" i="3"/>
  <c r="AP396" i="3" s="1"/>
  <c r="AQ396" i="3"/>
  <c r="AO397" i="3"/>
  <c r="AP397" i="3" s="1"/>
  <c r="AR397" i="3" s="1"/>
  <c r="AQ397" i="3"/>
  <c r="AO398" i="3"/>
  <c r="AP398" i="3" s="1"/>
  <c r="AR398" i="3" s="1"/>
  <c r="AQ398" i="3"/>
  <c r="AO399" i="3"/>
  <c r="AP399" i="3" s="1"/>
  <c r="AU399" i="3" s="1"/>
  <c r="AQ399" i="3"/>
  <c r="AO400" i="3"/>
  <c r="AP400" i="3" s="1"/>
  <c r="AQ400" i="3"/>
  <c r="AO401" i="3"/>
  <c r="AP401" i="3" s="1"/>
  <c r="AQ401" i="3"/>
  <c r="AO402" i="3"/>
  <c r="AP402" i="3" s="1"/>
  <c r="AR402" i="3" s="1"/>
  <c r="AQ402" i="3"/>
  <c r="AS402" i="3"/>
  <c r="AW402" i="3" s="1"/>
  <c r="AO403" i="3"/>
  <c r="AP403" i="3" s="1"/>
  <c r="AU403" i="3" s="1"/>
  <c r="AQ403" i="3"/>
  <c r="AO404" i="3"/>
  <c r="AP404" i="3" s="1"/>
  <c r="AQ404" i="3"/>
  <c r="AO405" i="3"/>
  <c r="AP405" i="3" s="1"/>
  <c r="AR405" i="3" s="1"/>
  <c r="AQ405" i="3"/>
  <c r="AO406" i="3"/>
  <c r="AP406" i="3" s="1"/>
  <c r="AR406" i="3" s="1"/>
  <c r="AS406" i="3" s="1"/>
  <c r="AQ406" i="3"/>
  <c r="AO407" i="3"/>
  <c r="AP407" i="3" s="1"/>
  <c r="AU407" i="3" s="1"/>
  <c r="AQ407" i="3"/>
  <c r="AO408" i="3"/>
  <c r="AP408" i="3" s="1"/>
  <c r="AQ408" i="3"/>
  <c r="AO409" i="3"/>
  <c r="AP409" i="3" s="1"/>
  <c r="AQ409" i="3"/>
  <c r="AO410" i="3"/>
  <c r="AP410" i="3" s="1"/>
  <c r="AQ410" i="3"/>
  <c r="AO411" i="3"/>
  <c r="AP411" i="3" s="1"/>
  <c r="AU411" i="3" s="1"/>
  <c r="AQ411" i="3"/>
  <c r="AO412" i="3"/>
  <c r="AP412" i="3" s="1"/>
  <c r="AR412" i="3" s="1"/>
  <c r="AQ412" i="3"/>
  <c r="AO413" i="3"/>
  <c r="AP413" i="3"/>
  <c r="AR413" i="3" s="1"/>
  <c r="AS413" i="3" s="1"/>
  <c r="AW413" i="3" s="1"/>
  <c r="AQ413" i="3"/>
  <c r="AO414" i="3"/>
  <c r="AP414" i="3" s="1"/>
  <c r="AQ414" i="3"/>
  <c r="AO415" i="3"/>
  <c r="AP415" i="3" s="1"/>
  <c r="AQ415" i="3"/>
  <c r="AO416" i="3"/>
  <c r="AP416" i="3" s="1"/>
  <c r="AQ416" i="3"/>
  <c r="AO417" i="3"/>
  <c r="AP417" i="3" s="1"/>
  <c r="AR417" i="3" s="1"/>
  <c r="AQ417" i="3"/>
  <c r="AO418" i="3"/>
  <c r="AP418" i="3" s="1"/>
  <c r="AQ418" i="3"/>
  <c r="AO419" i="3"/>
  <c r="AP419" i="3" s="1"/>
  <c r="AQ419" i="3"/>
  <c r="AO420" i="3"/>
  <c r="AP420" i="3" s="1"/>
  <c r="AR420" i="3" s="1"/>
  <c r="AQ420" i="3"/>
  <c r="AO421" i="3"/>
  <c r="AP421" i="3" s="1"/>
  <c r="AQ421" i="3"/>
  <c r="AO422" i="3"/>
  <c r="AP422" i="3" s="1"/>
  <c r="AR422" i="3" s="1"/>
  <c r="AQ422" i="3"/>
  <c r="AO423" i="3"/>
  <c r="AP423" i="3" s="1"/>
  <c r="AQ423" i="3"/>
  <c r="AO424" i="3"/>
  <c r="AP424" i="3" s="1"/>
  <c r="AQ424" i="3"/>
  <c r="AO425" i="3"/>
  <c r="AP425" i="3" s="1"/>
  <c r="AQ425" i="3"/>
  <c r="AO426" i="3"/>
  <c r="AP426" i="3" s="1"/>
  <c r="AQ426" i="3"/>
  <c r="AO427" i="3"/>
  <c r="AP427" i="3" s="1"/>
  <c r="AU427" i="3" s="1"/>
  <c r="AQ427" i="3"/>
  <c r="AO428" i="3"/>
  <c r="AP428" i="3"/>
  <c r="AU428" i="3" s="1"/>
  <c r="AQ428" i="3"/>
  <c r="AO429" i="3"/>
  <c r="AP429" i="3" s="1"/>
  <c r="AU429" i="3" s="1"/>
  <c r="AQ429" i="3"/>
  <c r="AO430" i="3"/>
  <c r="AP430" i="3" s="1"/>
  <c r="AQ430" i="3"/>
  <c r="AO431" i="3"/>
  <c r="AP431" i="3" s="1"/>
  <c r="AU431" i="3" s="1"/>
  <c r="AQ431" i="3"/>
  <c r="AO432" i="3"/>
  <c r="AP432" i="3" s="1"/>
  <c r="AU432" i="3" s="1"/>
  <c r="AQ432" i="3"/>
  <c r="AO433" i="3"/>
  <c r="AP433" i="3"/>
  <c r="AU433" i="3" s="1"/>
  <c r="AQ433" i="3"/>
  <c r="AO434" i="3"/>
  <c r="AP434" i="3" s="1"/>
  <c r="AR434" i="3" s="1"/>
  <c r="AS434" i="3" s="1"/>
  <c r="AW434" i="3" s="1"/>
  <c r="AQ434" i="3"/>
  <c r="AO435" i="3"/>
  <c r="AP435" i="3" s="1"/>
  <c r="AQ435" i="3"/>
  <c r="AO436" i="3"/>
  <c r="AP436" i="3" s="1"/>
  <c r="AQ436" i="3"/>
  <c r="AO437" i="3"/>
  <c r="AP437" i="3" s="1"/>
  <c r="AQ437" i="3"/>
  <c r="AO438" i="3"/>
  <c r="AP438" i="3" s="1"/>
  <c r="AQ438" i="3"/>
  <c r="AO439" i="3"/>
  <c r="AP439" i="3" s="1"/>
  <c r="AU439" i="3" s="1"/>
  <c r="AQ439" i="3"/>
  <c r="AO440" i="3"/>
  <c r="AP440" i="3" s="1"/>
  <c r="AQ440" i="3"/>
  <c r="AO441" i="3"/>
  <c r="AP441" i="3" s="1"/>
  <c r="AQ441" i="3"/>
  <c r="AO442" i="3"/>
  <c r="AP442" i="3" s="1"/>
  <c r="AR442" i="3" s="1"/>
  <c r="AS442" i="3" s="1"/>
  <c r="AW442" i="3" s="1"/>
  <c r="AQ442" i="3"/>
  <c r="AO443" i="3"/>
  <c r="AP443" i="3" s="1"/>
  <c r="AU443" i="3" s="1"/>
  <c r="AQ443" i="3"/>
  <c r="AO444" i="3"/>
  <c r="AP444" i="3" s="1"/>
  <c r="AU444" i="3" s="1"/>
  <c r="AQ444" i="3"/>
  <c r="AO445" i="3"/>
  <c r="AP445" i="3" s="1"/>
  <c r="AQ445" i="3"/>
  <c r="AO446" i="3"/>
  <c r="AP446" i="3" s="1"/>
  <c r="AR446" i="3" s="1"/>
  <c r="AQ446" i="3"/>
  <c r="AO447" i="3"/>
  <c r="AP447" i="3" s="1"/>
  <c r="AQ447" i="3"/>
  <c r="AO448" i="3"/>
  <c r="AP448" i="3" s="1"/>
  <c r="AR448" i="3" s="1"/>
  <c r="AQ448" i="3"/>
  <c r="AO449" i="3"/>
  <c r="AP449" i="3" s="1"/>
  <c r="AR449" i="3" s="1"/>
  <c r="AQ449" i="3"/>
  <c r="AO450" i="3"/>
  <c r="AP450" i="3" s="1"/>
  <c r="AQ450" i="3"/>
  <c r="AO451" i="3"/>
  <c r="AP451" i="3" s="1"/>
  <c r="AQ451" i="3"/>
  <c r="AO452" i="3"/>
  <c r="AP452" i="3"/>
  <c r="AR452" i="3" s="1"/>
  <c r="AQ452" i="3"/>
  <c r="AO453" i="3"/>
  <c r="AP453" i="3" s="1"/>
  <c r="AQ453" i="3"/>
  <c r="AO454" i="3"/>
  <c r="AP454" i="3"/>
  <c r="AR454" i="3" s="1"/>
  <c r="AQ454" i="3"/>
  <c r="AO455" i="3"/>
  <c r="AP455" i="3" s="1"/>
  <c r="AU455" i="3" s="1"/>
  <c r="AQ455" i="3"/>
  <c r="AO456" i="3"/>
  <c r="AP456" i="3" s="1"/>
  <c r="AU456" i="3" s="1"/>
  <c r="AQ456" i="3"/>
  <c r="AO457" i="3"/>
  <c r="AP457" i="3"/>
  <c r="AQ457" i="3"/>
  <c r="AO458" i="3"/>
  <c r="AP458" i="3" s="1"/>
  <c r="AQ458" i="3"/>
  <c r="AO459" i="3"/>
  <c r="AP459" i="3" s="1"/>
  <c r="AU459" i="3" s="1"/>
  <c r="AQ459" i="3"/>
  <c r="AO460" i="3"/>
  <c r="AP460" i="3" s="1"/>
  <c r="AU460" i="3" s="1"/>
  <c r="AQ460" i="3"/>
  <c r="AO461" i="3"/>
  <c r="AP461" i="3" s="1"/>
  <c r="AQ461" i="3"/>
  <c r="AO462" i="3"/>
  <c r="AP462" i="3" s="1"/>
  <c r="AQ462" i="3"/>
  <c r="AO463" i="3"/>
  <c r="AP463" i="3" s="1"/>
  <c r="AU463" i="3" s="1"/>
  <c r="AQ463" i="3"/>
  <c r="AO464" i="3"/>
  <c r="AP464" i="3" s="1"/>
  <c r="AR464" i="3" s="1"/>
  <c r="AQ464" i="3"/>
  <c r="AO465" i="3"/>
  <c r="AP465" i="3" s="1"/>
  <c r="AQ465" i="3"/>
  <c r="AO466" i="3"/>
  <c r="AP466" i="3" s="1"/>
  <c r="AQ466" i="3"/>
  <c r="AO467" i="3"/>
  <c r="AP467" i="3" s="1"/>
  <c r="AQ467" i="3"/>
  <c r="AO468" i="3"/>
  <c r="AP468" i="3" s="1"/>
  <c r="AQ468" i="3"/>
  <c r="AO469" i="3"/>
  <c r="AP469" i="3" s="1"/>
  <c r="AQ469" i="3"/>
  <c r="AO470" i="3"/>
  <c r="AP470" i="3" s="1"/>
  <c r="AQ470" i="3"/>
  <c r="AO471" i="3"/>
  <c r="AP471" i="3" s="1"/>
  <c r="AQ471" i="3"/>
  <c r="AO472" i="3"/>
  <c r="AP472" i="3" s="1"/>
  <c r="AU472" i="3" s="1"/>
  <c r="AQ472" i="3"/>
  <c r="AO473" i="3"/>
  <c r="AP473" i="3" s="1"/>
  <c r="AQ473" i="3"/>
  <c r="AO474" i="3"/>
  <c r="AP474" i="3" s="1"/>
  <c r="AQ474" i="3"/>
  <c r="AO475" i="3"/>
  <c r="AP475" i="3" s="1"/>
  <c r="AR475" i="3" s="1"/>
  <c r="AQ475" i="3"/>
  <c r="AO476" i="3"/>
  <c r="AP476" i="3" s="1"/>
  <c r="AQ476" i="3"/>
  <c r="AO477" i="3"/>
  <c r="AP477" i="3" s="1"/>
  <c r="AQ477" i="3"/>
  <c r="AO478" i="3"/>
  <c r="AP478" i="3" s="1"/>
  <c r="AR478" i="3" s="1"/>
  <c r="AS478" i="3" s="1"/>
  <c r="AW478" i="3" s="1"/>
  <c r="AQ478" i="3"/>
  <c r="AO479" i="3"/>
  <c r="AP479" i="3" s="1"/>
  <c r="AU479" i="3" s="1"/>
  <c r="AQ479" i="3"/>
  <c r="AO480" i="3"/>
  <c r="AP480" i="3" s="1"/>
  <c r="AQ480" i="3"/>
  <c r="AO481" i="3"/>
  <c r="AP481" i="3" s="1"/>
  <c r="AQ481" i="3"/>
  <c r="AO482" i="3"/>
  <c r="AP482" i="3" s="1"/>
  <c r="AU482" i="3" s="1"/>
  <c r="AQ482" i="3"/>
  <c r="AO483" i="3"/>
  <c r="AP483" i="3" s="1"/>
  <c r="AR483" i="3" s="1"/>
  <c r="AS483" i="3" s="1"/>
  <c r="AW483" i="3" s="1"/>
  <c r="AQ483" i="3"/>
  <c r="AO484" i="3"/>
  <c r="AP484" i="3" s="1"/>
  <c r="AR484" i="3" s="1"/>
  <c r="AQ484" i="3"/>
  <c r="AO485" i="3"/>
  <c r="AP485" i="3"/>
  <c r="AU485" i="3" s="1"/>
  <c r="AQ485" i="3"/>
  <c r="AR485" i="3"/>
  <c r="AO486" i="3"/>
  <c r="AP486" i="3" s="1"/>
  <c r="AQ486" i="3"/>
  <c r="AO487" i="3"/>
  <c r="AP487" i="3" s="1"/>
  <c r="AU487" i="3" s="1"/>
  <c r="AQ487" i="3"/>
  <c r="AO488" i="3"/>
  <c r="AP488" i="3" s="1"/>
  <c r="AU488" i="3" s="1"/>
  <c r="AQ488" i="3"/>
  <c r="AO489" i="3"/>
  <c r="AP489" i="3" s="1"/>
  <c r="AU489" i="3" s="1"/>
  <c r="AQ489" i="3"/>
  <c r="AO490" i="3"/>
  <c r="AP490" i="3"/>
  <c r="AR490" i="3" s="1"/>
  <c r="AQ490" i="3"/>
  <c r="AO491" i="3"/>
  <c r="AP491" i="3" s="1"/>
  <c r="AR491" i="3" s="1"/>
  <c r="AQ491" i="3"/>
  <c r="AO492" i="3"/>
  <c r="AP492" i="3" s="1"/>
  <c r="AQ492" i="3"/>
  <c r="AO493" i="3"/>
  <c r="AP493" i="3" s="1"/>
  <c r="AU493" i="3" s="1"/>
  <c r="AQ493" i="3"/>
  <c r="AO494" i="3"/>
  <c r="AP494" i="3" s="1"/>
  <c r="AQ494" i="3"/>
  <c r="AO495" i="3"/>
  <c r="AP495" i="3" s="1"/>
  <c r="AR495" i="3" s="1"/>
  <c r="AQ495" i="3"/>
  <c r="AO496" i="3"/>
  <c r="AP496" i="3" s="1"/>
  <c r="AQ496" i="3"/>
  <c r="AO497" i="3"/>
  <c r="AP497" i="3" s="1"/>
  <c r="AR497" i="3" s="1"/>
  <c r="AQ497" i="3"/>
  <c r="AO498" i="3"/>
  <c r="AP498" i="3" s="1"/>
  <c r="AU498" i="3" s="1"/>
  <c r="AQ498" i="3"/>
  <c r="AO499" i="3"/>
  <c r="AP499" i="3" s="1"/>
  <c r="AR499" i="3" s="1"/>
  <c r="AQ499" i="3"/>
  <c r="AS499" i="3"/>
  <c r="AW499" i="3" s="1"/>
  <c r="AO500" i="3"/>
  <c r="AP500" i="3" s="1"/>
  <c r="AU500" i="3" s="1"/>
  <c r="AQ500" i="3"/>
  <c r="AO501" i="3"/>
  <c r="AP501" i="3" s="1"/>
  <c r="AQ501" i="3"/>
  <c r="AO502" i="3"/>
  <c r="AP502" i="3" s="1"/>
  <c r="AR502" i="3" s="1"/>
  <c r="AS502" i="3" s="1"/>
  <c r="AQ502" i="3"/>
  <c r="AO503" i="3"/>
  <c r="AP503" i="3" s="1"/>
  <c r="AU503" i="3" s="1"/>
  <c r="AQ503" i="3"/>
  <c r="AR503" i="3"/>
  <c r="AS503" i="3" s="1"/>
  <c r="AW503" i="3" s="1"/>
  <c r="AO504" i="3"/>
  <c r="AP504" i="3" s="1"/>
  <c r="AQ504" i="3"/>
  <c r="AO505" i="3"/>
  <c r="AP505" i="3" s="1"/>
  <c r="AR505" i="3" s="1"/>
  <c r="AQ505" i="3"/>
  <c r="AO506" i="3"/>
  <c r="AP506" i="3" s="1"/>
  <c r="AR506" i="3" s="1"/>
  <c r="AQ506" i="3"/>
  <c r="AO507" i="3"/>
  <c r="AP507" i="3" s="1"/>
  <c r="AR507" i="3" s="1"/>
  <c r="AS507" i="3" s="1"/>
  <c r="AW507" i="3" s="1"/>
  <c r="AQ507" i="3"/>
  <c r="AO508" i="3"/>
  <c r="AP508" i="3" s="1"/>
  <c r="AQ508" i="3"/>
  <c r="AO509" i="3"/>
  <c r="AP509" i="3" s="1"/>
  <c r="AU509" i="3" s="1"/>
  <c r="AQ509" i="3"/>
  <c r="AO510" i="3"/>
  <c r="AP510" i="3" s="1"/>
  <c r="AR510" i="3" s="1"/>
  <c r="AQ510" i="3"/>
  <c r="AO511" i="3"/>
  <c r="AP511" i="3" s="1"/>
  <c r="AR511" i="3" s="1"/>
  <c r="AQ511" i="3"/>
  <c r="AO512" i="3"/>
  <c r="AP512" i="3" s="1"/>
  <c r="AR512" i="3" s="1"/>
  <c r="AS512" i="3" s="1"/>
  <c r="AW512" i="3" s="1"/>
  <c r="AQ512" i="3"/>
  <c r="AO513" i="3"/>
  <c r="AP513" i="3" s="1"/>
  <c r="AU513" i="3" s="1"/>
  <c r="AQ513" i="3"/>
  <c r="AO514" i="3"/>
  <c r="AP514" i="3"/>
  <c r="AU514" i="3" s="1"/>
  <c r="AQ514" i="3"/>
  <c r="AO515" i="3"/>
  <c r="AP515" i="3" s="1"/>
  <c r="AQ515" i="3"/>
  <c r="AO516" i="3"/>
  <c r="AP516" i="3" s="1"/>
  <c r="AU516" i="3" s="1"/>
  <c r="AQ516" i="3"/>
  <c r="AO517" i="3"/>
  <c r="AP517" i="3" s="1"/>
  <c r="AR517" i="3" s="1"/>
  <c r="AS517" i="3" s="1"/>
  <c r="AW517" i="3" s="1"/>
  <c r="AQ517" i="3"/>
  <c r="AO518" i="3"/>
  <c r="AP518" i="3" s="1"/>
  <c r="AQ518" i="3"/>
  <c r="AO519" i="3"/>
  <c r="AP519" i="3" s="1"/>
  <c r="AU519" i="3" s="1"/>
  <c r="AQ519" i="3"/>
  <c r="AO520" i="3"/>
  <c r="AP520" i="3" s="1"/>
  <c r="AQ520" i="3"/>
  <c r="AO521" i="3"/>
  <c r="AP521" i="3" s="1"/>
  <c r="AR521" i="3" s="1"/>
  <c r="AQ521" i="3"/>
  <c r="AO522" i="3"/>
  <c r="AP522" i="3" s="1"/>
  <c r="AQ522" i="3"/>
  <c r="AO523" i="3"/>
  <c r="AP523" i="3" s="1"/>
  <c r="AR523" i="3" s="1"/>
  <c r="AS523" i="3" s="1"/>
  <c r="AW523" i="3" s="1"/>
  <c r="AQ523" i="3"/>
  <c r="AO524" i="3"/>
  <c r="AP524" i="3" s="1"/>
  <c r="AU524" i="3" s="1"/>
  <c r="AQ524" i="3"/>
  <c r="AO525" i="3"/>
  <c r="AP525" i="3" s="1"/>
  <c r="AQ525" i="3"/>
  <c r="AO526" i="3"/>
  <c r="AP526" i="3" s="1"/>
  <c r="AR526" i="3" s="1"/>
  <c r="AQ526" i="3"/>
  <c r="AO527" i="3"/>
  <c r="AP527" i="3" s="1"/>
  <c r="AR527" i="3" s="1"/>
  <c r="AS527" i="3" s="1"/>
  <c r="AT527" i="3" s="1"/>
  <c r="AQ527" i="3"/>
  <c r="AO528" i="3"/>
  <c r="AP528" i="3" s="1"/>
  <c r="AR528" i="3" s="1"/>
  <c r="AS528" i="3" s="1"/>
  <c r="AW528" i="3" s="1"/>
  <c r="AQ528" i="3"/>
  <c r="AO529" i="3"/>
  <c r="AP529" i="3" s="1"/>
  <c r="AU529" i="3" s="1"/>
  <c r="AQ529" i="3"/>
  <c r="AO530" i="3"/>
  <c r="AP530" i="3" s="1"/>
  <c r="AQ530" i="3"/>
  <c r="AO531" i="3"/>
  <c r="AP531" i="3"/>
  <c r="AR531" i="3" s="1"/>
  <c r="AS531" i="3" s="1"/>
  <c r="AW531" i="3" s="1"/>
  <c r="AQ531" i="3"/>
  <c r="AO532" i="3"/>
  <c r="AP532" i="3" s="1"/>
  <c r="AR532" i="3" s="1"/>
  <c r="AQ532" i="3"/>
  <c r="AO533" i="3"/>
  <c r="AP533" i="3" s="1"/>
  <c r="AU533" i="3" s="1"/>
  <c r="AQ533" i="3"/>
  <c r="AO534" i="3"/>
  <c r="AP534" i="3" s="1"/>
  <c r="AQ534" i="3"/>
  <c r="AO535" i="3"/>
  <c r="AP535" i="3" s="1"/>
  <c r="AQ535" i="3"/>
  <c r="AO536" i="3"/>
  <c r="AP536" i="3" s="1"/>
  <c r="AQ536" i="3"/>
  <c r="AO537" i="3"/>
  <c r="AP537" i="3" s="1"/>
  <c r="AU537" i="3" s="1"/>
  <c r="AQ537" i="3"/>
  <c r="AO538" i="3"/>
  <c r="AP538" i="3" s="1"/>
  <c r="AU538" i="3" s="1"/>
  <c r="AQ538" i="3"/>
  <c r="AO539" i="3"/>
  <c r="AP539" i="3" s="1"/>
  <c r="AQ539" i="3"/>
  <c r="AO540" i="3"/>
  <c r="AP540" i="3" s="1"/>
  <c r="AQ540" i="3"/>
  <c r="AO541" i="3"/>
  <c r="AP541" i="3" s="1"/>
  <c r="AQ541" i="3"/>
  <c r="AO542" i="3"/>
  <c r="AP542" i="3" s="1"/>
  <c r="AR542" i="3" s="1"/>
  <c r="AS542" i="3" s="1"/>
  <c r="AW542" i="3" s="1"/>
  <c r="AQ542" i="3"/>
  <c r="AO543" i="3"/>
  <c r="AP543" i="3" s="1"/>
  <c r="AU543" i="3" s="1"/>
  <c r="AQ543" i="3"/>
  <c r="AO544" i="3"/>
  <c r="AP544" i="3" s="1"/>
  <c r="AQ544" i="3"/>
  <c r="AO545" i="3"/>
  <c r="AP545" i="3" s="1"/>
  <c r="AQ545" i="3"/>
  <c r="AO546" i="3"/>
  <c r="AP546" i="3" s="1"/>
  <c r="AQ546" i="3"/>
  <c r="AO547" i="3"/>
  <c r="AP547" i="3"/>
  <c r="AR547" i="3" s="1"/>
  <c r="AS547" i="3" s="1"/>
  <c r="AW547" i="3" s="1"/>
  <c r="AQ547" i="3"/>
  <c r="AO548" i="3"/>
  <c r="AP548" i="3" s="1"/>
  <c r="AQ548" i="3"/>
  <c r="AO549" i="3"/>
  <c r="AP549" i="3" s="1"/>
  <c r="AU549" i="3" s="1"/>
  <c r="AQ549" i="3"/>
  <c r="AO550" i="3"/>
  <c r="AP550" i="3" s="1"/>
  <c r="AQ550" i="3"/>
  <c r="AO551" i="3"/>
  <c r="AP551" i="3" s="1"/>
  <c r="AQ551" i="3"/>
  <c r="AO552" i="3"/>
  <c r="AP552" i="3" s="1"/>
  <c r="AQ552" i="3"/>
  <c r="AO553" i="3"/>
  <c r="AP553" i="3" s="1"/>
  <c r="AQ553" i="3"/>
  <c r="AO554" i="3"/>
  <c r="AP554" i="3" s="1"/>
  <c r="AR554" i="3" s="1"/>
  <c r="AQ554" i="3"/>
  <c r="AO555" i="3"/>
  <c r="AP555" i="3" s="1"/>
  <c r="AQ555" i="3"/>
  <c r="AO556" i="3"/>
  <c r="AP556" i="3" s="1"/>
  <c r="AQ556" i="3"/>
  <c r="AO557" i="3"/>
  <c r="AP557" i="3" s="1"/>
  <c r="AU557" i="3" s="1"/>
  <c r="AQ557" i="3"/>
  <c r="AO558" i="3"/>
  <c r="AP558" i="3" s="1"/>
  <c r="AQ558" i="3"/>
  <c r="AO559" i="3"/>
  <c r="AP559" i="3" s="1"/>
  <c r="AQ559" i="3"/>
  <c r="AO560" i="3"/>
  <c r="AP560" i="3" s="1"/>
  <c r="AQ560" i="3"/>
  <c r="AO561" i="3"/>
  <c r="AP561" i="3" s="1"/>
  <c r="AQ561" i="3"/>
  <c r="AO562" i="3"/>
  <c r="AP562" i="3" s="1"/>
  <c r="AQ562" i="3"/>
  <c r="AO563" i="3"/>
  <c r="AP563" i="3" s="1"/>
  <c r="AQ563" i="3"/>
  <c r="AO564" i="3"/>
  <c r="AP564" i="3" s="1"/>
  <c r="AQ564" i="3"/>
  <c r="AO565" i="3"/>
  <c r="AP565" i="3" s="1"/>
  <c r="AQ565" i="3"/>
  <c r="AO566" i="3"/>
  <c r="AP566" i="3" s="1"/>
  <c r="AR566" i="3" s="1"/>
  <c r="AQ566" i="3"/>
  <c r="AO567" i="3"/>
  <c r="AP567" i="3" s="1"/>
  <c r="AQ567" i="3"/>
  <c r="AO568" i="3"/>
  <c r="AP568" i="3" s="1"/>
  <c r="AQ568" i="3"/>
  <c r="AO569" i="3"/>
  <c r="AP569" i="3" s="1"/>
  <c r="AU569" i="3" s="1"/>
  <c r="AQ569" i="3"/>
  <c r="AO570" i="3"/>
  <c r="AP570" i="3"/>
  <c r="AU570" i="3" s="1"/>
  <c r="AQ570" i="3"/>
  <c r="AO571" i="3"/>
  <c r="AP571" i="3" s="1"/>
  <c r="AQ571" i="3"/>
  <c r="AO572" i="3"/>
  <c r="AP572" i="3" s="1"/>
  <c r="AR572" i="3" s="1"/>
  <c r="AS572" i="3" s="1"/>
  <c r="AQ572" i="3"/>
  <c r="AO573" i="3"/>
  <c r="AP573" i="3" s="1"/>
  <c r="AU573" i="3" s="1"/>
  <c r="AQ573" i="3"/>
  <c r="AO574" i="3"/>
  <c r="AP574" i="3" s="1"/>
  <c r="AQ574" i="3"/>
  <c r="AO575" i="3"/>
  <c r="AP575" i="3"/>
  <c r="AR575" i="3" s="1"/>
  <c r="AQ575" i="3"/>
  <c r="AO576" i="3"/>
  <c r="AP576" i="3" s="1"/>
  <c r="AR576" i="3" s="1"/>
  <c r="AS576" i="3" s="1"/>
  <c r="AQ576" i="3"/>
  <c r="AO577" i="3"/>
  <c r="AP577" i="3" s="1"/>
  <c r="AU577" i="3" s="1"/>
  <c r="AQ577" i="3"/>
  <c r="AO578" i="3"/>
  <c r="AP578" i="3" s="1"/>
  <c r="AQ578" i="3"/>
  <c r="AO579" i="3"/>
  <c r="AP579" i="3" s="1"/>
  <c r="AQ579" i="3"/>
  <c r="AO580" i="3"/>
  <c r="AP580" i="3" s="1"/>
  <c r="AQ580" i="3"/>
  <c r="AO581" i="3"/>
  <c r="AP581" i="3" s="1"/>
  <c r="AQ581" i="3"/>
  <c r="AO582" i="3"/>
  <c r="AP582" i="3" s="1"/>
  <c r="AR582" i="3" s="1"/>
  <c r="AS582" i="3" s="1"/>
  <c r="AW582" i="3" s="1"/>
  <c r="AQ582" i="3"/>
  <c r="AO583" i="3"/>
  <c r="AP583" i="3" s="1"/>
  <c r="AQ583" i="3"/>
  <c r="AO584" i="3"/>
  <c r="AP584" i="3" s="1"/>
  <c r="AQ584" i="3"/>
  <c r="AO585" i="3"/>
  <c r="AP585" i="3" s="1"/>
  <c r="AU585" i="3" s="1"/>
  <c r="AQ585" i="3"/>
  <c r="AO586" i="3"/>
  <c r="AP586" i="3" s="1"/>
  <c r="AR586" i="3" s="1"/>
  <c r="AS586" i="3" s="1"/>
  <c r="AW586" i="3" s="1"/>
  <c r="AQ586" i="3"/>
  <c r="AU586" i="3"/>
  <c r="AO587" i="3"/>
  <c r="AP587" i="3" s="1"/>
  <c r="AU587" i="3" s="1"/>
  <c r="AQ587" i="3"/>
  <c r="AO588" i="3"/>
  <c r="AP588" i="3" s="1"/>
  <c r="AQ588" i="3"/>
  <c r="AO589" i="3"/>
  <c r="AP589" i="3" s="1"/>
  <c r="AU589" i="3" s="1"/>
  <c r="AQ589" i="3"/>
  <c r="AO590" i="3"/>
  <c r="AP590" i="3" s="1"/>
  <c r="AR590" i="3" s="1"/>
  <c r="AQ590" i="3"/>
  <c r="AU590" i="3"/>
  <c r="AO591" i="3"/>
  <c r="AP591" i="3" s="1"/>
  <c r="AQ591" i="3"/>
  <c r="AO592" i="3"/>
  <c r="AP592" i="3" s="1"/>
  <c r="AQ592" i="3"/>
  <c r="AO593" i="3"/>
  <c r="AP593" i="3" s="1"/>
  <c r="AU593" i="3" s="1"/>
  <c r="AQ593" i="3"/>
  <c r="AO594" i="3"/>
  <c r="AP594" i="3" s="1"/>
  <c r="AU594" i="3" s="1"/>
  <c r="AQ594" i="3"/>
  <c r="AO595" i="3"/>
  <c r="AP595" i="3" s="1"/>
  <c r="AQ595" i="3"/>
  <c r="AO596" i="3"/>
  <c r="AP596" i="3" s="1"/>
  <c r="AQ596" i="3"/>
  <c r="AO597" i="3"/>
  <c r="AP597" i="3" s="1"/>
  <c r="AU597" i="3" s="1"/>
  <c r="AQ597" i="3"/>
  <c r="AO598" i="3"/>
  <c r="AP598" i="3" s="1"/>
  <c r="AQ598" i="3"/>
  <c r="AO599" i="3"/>
  <c r="AP599" i="3" s="1"/>
  <c r="AR599" i="3" s="1"/>
  <c r="AS599" i="3" s="1"/>
  <c r="AQ599" i="3"/>
  <c r="AO600" i="3"/>
  <c r="AP600" i="3" s="1"/>
  <c r="AR600" i="3" s="1"/>
  <c r="AQ600" i="3"/>
  <c r="AO601" i="3"/>
  <c r="AP601" i="3" s="1"/>
  <c r="AU601" i="3" s="1"/>
  <c r="AQ601" i="3"/>
  <c r="AO602" i="3"/>
  <c r="AP602" i="3" s="1"/>
  <c r="AQ602" i="3"/>
  <c r="AO603" i="3"/>
  <c r="AP603" i="3"/>
  <c r="AR603" i="3" s="1"/>
  <c r="AQ603" i="3"/>
  <c r="AO604" i="3"/>
  <c r="AP604" i="3"/>
  <c r="AQ604" i="3"/>
  <c r="AO605" i="3"/>
  <c r="AP605" i="3" s="1"/>
  <c r="AU605" i="3" s="1"/>
  <c r="AQ605" i="3"/>
  <c r="AO606" i="3"/>
  <c r="AP606" i="3" s="1"/>
  <c r="AQ606" i="3"/>
  <c r="AO607" i="3"/>
  <c r="AP607" i="3" s="1"/>
  <c r="AQ607" i="3"/>
  <c r="AO608" i="3"/>
  <c r="AP608" i="3" s="1"/>
  <c r="AQ608" i="3"/>
  <c r="AO609" i="3"/>
  <c r="AP609" i="3" s="1"/>
  <c r="AQ609" i="3"/>
  <c r="AO610" i="3"/>
  <c r="AP610" i="3"/>
  <c r="AQ610" i="3"/>
  <c r="AO611" i="3"/>
  <c r="AP611" i="3" s="1"/>
  <c r="AU611" i="3" s="1"/>
  <c r="AQ611" i="3"/>
  <c r="AO612" i="3"/>
  <c r="AP612" i="3" s="1"/>
  <c r="AQ612" i="3"/>
  <c r="AO613" i="3"/>
  <c r="AP613" i="3" s="1"/>
  <c r="AQ613" i="3"/>
  <c r="AO614" i="3"/>
  <c r="AP614" i="3" s="1"/>
  <c r="AU614" i="3" s="1"/>
  <c r="AQ614" i="3"/>
  <c r="AO615" i="3"/>
  <c r="AP615" i="3"/>
  <c r="AU615" i="3" s="1"/>
  <c r="AQ615" i="3"/>
  <c r="AO616" i="3"/>
  <c r="AP616" i="3" s="1"/>
  <c r="AQ616" i="3"/>
  <c r="AO617" i="3"/>
  <c r="AP617" i="3" s="1"/>
  <c r="AU617" i="3" s="1"/>
  <c r="AQ617" i="3"/>
  <c r="AO618" i="3"/>
  <c r="AP618" i="3"/>
  <c r="AU618" i="3" s="1"/>
  <c r="AQ618" i="3"/>
  <c r="AO619" i="3"/>
  <c r="AP619" i="3" s="1"/>
  <c r="AR619" i="3" s="1"/>
  <c r="AS619" i="3" s="1"/>
  <c r="AW619" i="3" s="1"/>
  <c r="AQ619" i="3"/>
  <c r="AO620" i="3"/>
  <c r="AP620" i="3" s="1"/>
  <c r="AR620" i="3" s="1"/>
  <c r="AS620" i="3" s="1"/>
  <c r="AQ620" i="3"/>
  <c r="AO621" i="3"/>
  <c r="AP621" i="3" s="1"/>
  <c r="AU621" i="3" s="1"/>
  <c r="AQ621" i="3"/>
  <c r="AO622" i="3"/>
  <c r="AP622" i="3" s="1"/>
  <c r="AU622" i="3" s="1"/>
  <c r="AQ622" i="3"/>
  <c r="AO623" i="3"/>
  <c r="AP623" i="3"/>
  <c r="AR623" i="3" s="1"/>
  <c r="AQ623" i="3"/>
  <c r="AO624" i="3"/>
  <c r="AP624" i="3" s="1"/>
  <c r="AQ624" i="3"/>
  <c r="AO625" i="3"/>
  <c r="AP625" i="3" s="1"/>
  <c r="AU625" i="3" s="1"/>
  <c r="AQ625" i="3"/>
  <c r="AO626" i="3"/>
  <c r="AP626" i="3" s="1"/>
  <c r="AQ626" i="3"/>
  <c r="AO627" i="3"/>
  <c r="AP627" i="3"/>
  <c r="AU627" i="3" s="1"/>
  <c r="AQ627" i="3"/>
  <c r="AO628" i="3"/>
  <c r="AP628" i="3"/>
  <c r="AQ628" i="3"/>
  <c r="AO629" i="3"/>
  <c r="AP629" i="3" s="1"/>
  <c r="AU629" i="3" s="1"/>
  <c r="AQ629" i="3"/>
  <c r="AR629" i="3"/>
  <c r="AS629" i="3" s="1"/>
  <c r="AW629" i="3" s="1"/>
  <c r="AO630" i="3"/>
  <c r="AP630" i="3" s="1"/>
  <c r="AQ630" i="3"/>
  <c r="AO631" i="3"/>
  <c r="AP631" i="3" s="1"/>
  <c r="AR631" i="3" s="1"/>
  <c r="AS631" i="3" s="1"/>
  <c r="AW631" i="3" s="1"/>
  <c r="AQ631" i="3"/>
  <c r="AO632" i="3"/>
  <c r="AP632" i="3" s="1"/>
  <c r="AQ632" i="3"/>
  <c r="AO633" i="3"/>
  <c r="AP633" i="3" s="1"/>
  <c r="AQ633" i="3"/>
  <c r="AO634" i="3"/>
  <c r="AP634" i="3" s="1"/>
  <c r="AR634" i="3" s="1"/>
  <c r="AS634" i="3" s="1"/>
  <c r="AW634" i="3" s="1"/>
  <c r="AQ634" i="3"/>
  <c r="AO635" i="3"/>
  <c r="AP635" i="3" s="1"/>
  <c r="AR635" i="3" s="1"/>
  <c r="AS635" i="3" s="1"/>
  <c r="AW635" i="3" s="1"/>
  <c r="AQ635" i="3"/>
  <c r="AO636" i="3"/>
  <c r="AP636" i="3" s="1"/>
  <c r="AR636" i="3" s="1"/>
  <c r="AQ636" i="3"/>
  <c r="AO637" i="3"/>
  <c r="AP637" i="3" s="1"/>
  <c r="AU637" i="3" s="1"/>
  <c r="AQ637" i="3"/>
  <c r="AO638" i="3"/>
  <c r="AP638" i="3" s="1"/>
  <c r="AR638" i="3" s="1"/>
  <c r="AQ638" i="3"/>
  <c r="AO639" i="3"/>
  <c r="AP639" i="3" s="1"/>
  <c r="AQ639" i="3"/>
  <c r="AO640" i="3"/>
  <c r="AP640" i="3" s="1"/>
  <c r="AQ640" i="3"/>
  <c r="AO641" i="3"/>
  <c r="AP641" i="3" s="1"/>
  <c r="AU641" i="3" s="1"/>
  <c r="AQ641" i="3"/>
  <c r="AO642" i="3"/>
  <c r="AP642" i="3" s="1"/>
  <c r="AQ642" i="3"/>
  <c r="AO643" i="3"/>
  <c r="AP643" i="3" s="1"/>
  <c r="AR643" i="3" s="1"/>
  <c r="AS643" i="3" s="1"/>
  <c r="AW643" i="3" s="1"/>
  <c r="AQ643" i="3"/>
  <c r="AO644" i="3"/>
  <c r="AP644" i="3" s="1"/>
  <c r="AR644" i="3" s="1"/>
  <c r="AQ644" i="3"/>
  <c r="AO645" i="3"/>
  <c r="AP645" i="3" s="1"/>
  <c r="AU645" i="3" s="1"/>
  <c r="AQ645" i="3"/>
  <c r="AO646" i="3"/>
  <c r="AP646" i="3" s="1"/>
  <c r="AR646" i="3" s="1"/>
  <c r="AQ646" i="3"/>
  <c r="AO647" i="3"/>
  <c r="AP647" i="3" s="1"/>
  <c r="AQ647" i="3"/>
  <c r="AO648" i="3"/>
  <c r="AP648" i="3" s="1"/>
  <c r="AQ648" i="3"/>
  <c r="AO649" i="3"/>
  <c r="AP649" i="3" s="1"/>
  <c r="AU649" i="3" s="1"/>
  <c r="AQ649" i="3"/>
  <c r="AR649" i="3"/>
  <c r="AO650" i="3"/>
  <c r="AP650" i="3" s="1"/>
  <c r="AQ650" i="3"/>
  <c r="AO651" i="3"/>
  <c r="AP651" i="3" s="1"/>
  <c r="AQ651" i="3"/>
  <c r="AO652" i="3"/>
  <c r="AP652" i="3" s="1"/>
  <c r="AQ652" i="3"/>
  <c r="AO653" i="3"/>
  <c r="AP653" i="3" s="1"/>
  <c r="AQ653" i="3"/>
  <c r="AO654" i="3"/>
  <c r="AP654" i="3"/>
  <c r="AU654" i="3" s="1"/>
  <c r="AQ654" i="3"/>
  <c r="AR654" i="3"/>
  <c r="AS654" i="3" s="1"/>
  <c r="AW654" i="3" s="1"/>
  <c r="AO655" i="3"/>
  <c r="AP655" i="3" s="1"/>
  <c r="AQ655" i="3"/>
  <c r="AO656" i="3"/>
  <c r="AP656" i="3" s="1"/>
  <c r="AQ656" i="3"/>
  <c r="AO657" i="3"/>
  <c r="AP657" i="3" s="1"/>
  <c r="AQ657" i="3"/>
  <c r="AO658" i="3"/>
  <c r="AP658" i="3" s="1"/>
  <c r="AR658" i="3" s="1"/>
  <c r="AQ658" i="3"/>
  <c r="AO659" i="3"/>
  <c r="AP659" i="3" s="1"/>
  <c r="AQ659" i="3"/>
  <c r="AO660" i="3"/>
  <c r="AP660" i="3" s="1"/>
  <c r="AQ660" i="3"/>
  <c r="AO661" i="3"/>
  <c r="AP661" i="3" s="1"/>
  <c r="AQ661" i="3"/>
  <c r="AO662" i="3"/>
  <c r="AP662" i="3" s="1"/>
  <c r="AQ662" i="3"/>
  <c r="AO663" i="3"/>
  <c r="AP663" i="3" s="1"/>
  <c r="AR663" i="3" s="1"/>
  <c r="AS663" i="3" s="1"/>
  <c r="AW663" i="3" s="1"/>
  <c r="AQ663" i="3"/>
  <c r="AO664" i="3"/>
  <c r="AP664" i="3" s="1"/>
  <c r="AR664" i="3" s="1"/>
  <c r="AS664" i="3" s="1"/>
  <c r="AW664" i="3" s="1"/>
  <c r="AQ664" i="3"/>
  <c r="AO665" i="3"/>
  <c r="AP665" i="3" s="1"/>
  <c r="AU665" i="3" s="1"/>
  <c r="AQ665" i="3"/>
  <c r="AO666" i="3"/>
  <c r="AP666" i="3" s="1"/>
  <c r="AQ666" i="3"/>
  <c r="AO667" i="3"/>
  <c r="AP667" i="3" s="1"/>
  <c r="AR667" i="3" s="1"/>
  <c r="AQ667" i="3"/>
  <c r="AO668" i="3"/>
  <c r="AP668" i="3" s="1"/>
  <c r="AQ668" i="3"/>
  <c r="AO669" i="3"/>
  <c r="AP669" i="3" s="1"/>
  <c r="AU669" i="3" s="1"/>
  <c r="AQ669" i="3"/>
  <c r="AO670" i="3"/>
  <c r="AP670" i="3" s="1"/>
  <c r="AQ670" i="3"/>
  <c r="AO671" i="3"/>
  <c r="AP671" i="3" s="1"/>
  <c r="AR671" i="3" s="1"/>
  <c r="AS671" i="3" s="1"/>
  <c r="AW671" i="3" s="1"/>
  <c r="AQ671" i="3"/>
  <c r="AO672" i="3"/>
  <c r="AP672" i="3" s="1"/>
  <c r="AR672" i="3" s="1"/>
  <c r="AQ672" i="3"/>
  <c r="AS672" i="3"/>
  <c r="AW672" i="3" s="1"/>
  <c r="AO673" i="3"/>
  <c r="AP673" i="3" s="1"/>
  <c r="AU673" i="3" s="1"/>
  <c r="AQ673" i="3"/>
  <c r="AO674" i="3"/>
  <c r="AP674" i="3" s="1"/>
  <c r="AR674" i="3" s="1"/>
  <c r="AS674" i="3" s="1"/>
  <c r="AW674" i="3" s="1"/>
  <c r="AQ674" i="3"/>
  <c r="AO675" i="3"/>
  <c r="AP675" i="3" s="1"/>
  <c r="AQ675" i="3"/>
  <c r="AO676" i="3"/>
  <c r="AP676" i="3" s="1"/>
  <c r="AR676" i="3" s="1"/>
  <c r="AS676" i="3" s="1"/>
  <c r="AW676" i="3" s="1"/>
  <c r="AQ676" i="3"/>
  <c r="AO677" i="3"/>
  <c r="AP677" i="3" s="1"/>
  <c r="AU677" i="3" s="1"/>
  <c r="AQ677" i="3"/>
  <c r="AO678" i="3"/>
  <c r="AP678" i="3" s="1"/>
  <c r="AQ678" i="3"/>
  <c r="AO679" i="3"/>
  <c r="AP679" i="3" s="1"/>
  <c r="AU679" i="3" s="1"/>
  <c r="AQ679" i="3"/>
  <c r="AO680" i="3"/>
  <c r="AP680" i="3" s="1"/>
  <c r="AQ680" i="3"/>
  <c r="AO681" i="3"/>
  <c r="AP681" i="3" s="1"/>
  <c r="AU681" i="3" s="1"/>
  <c r="AQ681" i="3"/>
  <c r="AO682" i="3"/>
  <c r="AP682" i="3" s="1"/>
  <c r="AU682" i="3" s="1"/>
  <c r="AQ682" i="3"/>
  <c r="AR682" i="3"/>
  <c r="AO683" i="3"/>
  <c r="AP683" i="3" s="1"/>
  <c r="AQ683" i="3"/>
  <c r="AO684" i="3"/>
  <c r="AP684" i="3" s="1"/>
  <c r="AQ684" i="3"/>
  <c r="AO685" i="3"/>
  <c r="AP685" i="3" s="1"/>
  <c r="AQ685" i="3"/>
  <c r="AO686" i="3"/>
  <c r="AP686" i="3" s="1"/>
  <c r="AR686" i="3" s="1"/>
  <c r="AS686" i="3" s="1"/>
  <c r="AW686" i="3" s="1"/>
  <c r="AQ686" i="3"/>
  <c r="AO687" i="3"/>
  <c r="AP687" i="3" s="1"/>
  <c r="AR687" i="3" s="1"/>
  <c r="AS687" i="3" s="1"/>
  <c r="AW687" i="3" s="1"/>
  <c r="AQ687" i="3"/>
  <c r="AO688" i="3"/>
  <c r="AP688" i="3" s="1"/>
  <c r="AR688" i="3" s="1"/>
  <c r="AS688" i="3" s="1"/>
  <c r="AW688" i="3" s="1"/>
  <c r="AQ688" i="3"/>
  <c r="AO689" i="3"/>
  <c r="AP689" i="3" s="1"/>
  <c r="AQ689" i="3"/>
  <c r="AO690" i="3"/>
  <c r="AP690" i="3" s="1"/>
  <c r="AQ690" i="3"/>
  <c r="AO691" i="3"/>
  <c r="AP691" i="3"/>
  <c r="AQ691" i="3"/>
  <c r="AO692" i="3"/>
  <c r="AP692" i="3" s="1"/>
  <c r="AQ692" i="3"/>
  <c r="AO693" i="3"/>
  <c r="AP693" i="3" s="1"/>
  <c r="AQ693" i="3"/>
  <c r="AO694" i="3"/>
  <c r="AP694" i="3" s="1"/>
  <c r="AU694" i="3" s="1"/>
  <c r="AQ694" i="3"/>
  <c r="AO695" i="3"/>
  <c r="AP695" i="3"/>
  <c r="AR695" i="3" s="1"/>
  <c r="AS695" i="3" s="1"/>
  <c r="AW695" i="3" s="1"/>
  <c r="AQ695" i="3"/>
  <c r="AO696" i="3"/>
  <c r="AP696" i="3" s="1"/>
  <c r="AQ696" i="3"/>
  <c r="AO697" i="3"/>
  <c r="AP697" i="3" s="1"/>
  <c r="AU697" i="3" s="1"/>
  <c r="AQ697" i="3"/>
  <c r="AO698" i="3"/>
  <c r="AP698" i="3" s="1"/>
  <c r="AU698" i="3" s="1"/>
  <c r="AQ698" i="3"/>
  <c r="AO699" i="3"/>
  <c r="AP699" i="3" s="1"/>
  <c r="AQ699" i="3"/>
  <c r="AO700" i="3"/>
  <c r="AP700" i="3"/>
  <c r="AQ700" i="3"/>
  <c r="AO701" i="3"/>
  <c r="AP701" i="3" s="1"/>
  <c r="AU701" i="3" s="1"/>
  <c r="AQ701" i="3"/>
  <c r="AO702" i="3"/>
  <c r="AP702" i="3" s="1"/>
  <c r="AR702" i="3" s="1"/>
  <c r="AQ702" i="3"/>
  <c r="AO703" i="3"/>
  <c r="AP703" i="3"/>
  <c r="AU703" i="3" s="1"/>
  <c r="AQ703" i="3"/>
  <c r="AR703" i="3"/>
  <c r="AS703" i="3" s="1"/>
  <c r="AW703" i="3" s="1"/>
  <c r="AO704" i="3"/>
  <c r="AP704" i="3" s="1"/>
  <c r="AQ704" i="3"/>
  <c r="AO705" i="3"/>
  <c r="AP705" i="3" s="1"/>
  <c r="AQ705" i="3"/>
  <c r="AO706" i="3"/>
  <c r="AP706" i="3" s="1"/>
  <c r="AQ706" i="3"/>
  <c r="AO707" i="3"/>
  <c r="AP707" i="3" s="1"/>
  <c r="AQ707" i="3"/>
  <c r="AO708" i="3"/>
  <c r="AP708" i="3" s="1"/>
  <c r="AR708" i="3" s="1"/>
  <c r="AS708" i="3" s="1"/>
  <c r="AW708" i="3" s="1"/>
  <c r="AQ708" i="3"/>
  <c r="AO709" i="3"/>
  <c r="AP709" i="3" s="1"/>
  <c r="AQ709" i="3"/>
  <c r="AO710" i="3"/>
  <c r="AP710" i="3" s="1"/>
  <c r="AQ710" i="3"/>
  <c r="AO711" i="3"/>
  <c r="AP711" i="3"/>
  <c r="AR711" i="3" s="1"/>
  <c r="AQ711" i="3"/>
  <c r="AO712" i="3"/>
  <c r="AP712" i="3" s="1"/>
  <c r="AQ712" i="3"/>
  <c r="AO713" i="3"/>
  <c r="AP713" i="3" s="1"/>
  <c r="AU713" i="3" s="1"/>
  <c r="AQ713" i="3"/>
  <c r="AO714" i="3"/>
  <c r="AP714" i="3" s="1"/>
  <c r="AU714" i="3" s="1"/>
  <c r="AQ714" i="3"/>
  <c r="AO715" i="3"/>
  <c r="AP715" i="3" s="1"/>
  <c r="AQ715" i="3"/>
  <c r="AO716" i="3"/>
  <c r="AP716" i="3" s="1"/>
  <c r="AR716" i="3" s="1"/>
  <c r="AS716" i="3" s="1"/>
  <c r="AT716" i="3" s="1"/>
  <c r="AQ716" i="3"/>
  <c r="AO717" i="3"/>
  <c r="AP717" i="3" s="1"/>
  <c r="AU717" i="3" s="1"/>
  <c r="AQ717" i="3"/>
  <c r="AO718" i="3"/>
  <c r="AP718" i="3" s="1"/>
  <c r="AQ718" i="3"/>
  <c r="AO719" i="3"/>
  <c r="AP719" i="3" s="1"/>
  <c r="AQ719" i="3"/>
  <c r="AO720" i="3"/>
  <c r="AP720" i="3" s="1"/>
  <c r="AQ720" i="3"/>
  <c r="AO721" i="3"/>
  <c r="AP721" i="3" s="1"/>
  <c r="AQ721" i="3"/>
  <c r="AO722" i="3"/>
  <c r="AP722" i="3" s="1"/>
  <c r="AQ722" i="3"/>
  <c r="AO723" i="3"/>
  <c r="AP723" i="3" s="1"/>
  <c r="AQ723" i="3"/>
  <c r="AO724" i="3"/>
  <c r="AP724" i="3" s="1"/>
  <c r="AU724" i="3" s="1"/>
  <c r="AQ724" i="3"/>
  <c r="AO725" i="3"/>
  <c r="AP725" i="3" s="1"/>
  <c r="AQ725" i="3"/>
  <c r="AO726" i="3"/>
  <c r="AP726" i="3" s="1"/>
  <c r="AQ726" i="3"/>
  <c r="AO727" i="3"/>
  <c r="AP727" i="3" s="1"/>
  <c r="AU727" i="3" s="1"/>
  <c r="AQ727" i="3"/>
  <c r="AO728" i="3"/>
  <c r="AP728" i="3" s="1"/>
  <c r="AU728" i="3" s="1"/>
  <c r="AQ728" i="3"/>
  <c r="AO729" i="3"/>
  <c r="AP729" i="3" s="1"/>
  <c r="AR729" i="3" s="1"/>
  <c r="AS729" i="3" s="1"/>
  <c r="AW729" i="3" s="1"/>
  <c r="AQ729" i="3"/>
  <c r="AO730" i="3"/>
  <c r="AP730" i="3" s="1"/>
  <c r="AU730" i="3" s="1"/>
  <c r="AQ730" i="3"/>
  <c r="AO731" i="3"/>
  <c r="AP731" i="3" s="1"/>
  <c r="AQ731" i="3"/>
  <c r="AO732" i="3"/>
  <c r="AP732" i="3" s="1"/>
  <c r="AQ732" i="3"/>
  <c r="AO733" i="3"/>
  <c r="AP733" i="3" s="1"/>
  <c r="AQ733" i="3"/>
  <c r="AO734" i="3"/>
  <c r="AP734" i="3"/>
  <c r="AU734" i="3" s="1"/>
  <c r="AQ734" i="3"/>
  <c r="AO735" i="3"/>
  <c r="AP735" i="3" s="1"/>
  <c r="AQ735" i="3"/>
  <c r="AO736" i="3"/>
  <c r="AP736" i="3" s="1"/>
  <c r="AQ736" i="3"/>
  <c r="AO737" i="3"/>
  <c r="AP737" i="3" s="1"/>
  <c r="AR737" i="3" s="1"/>
  <c r="AQ737" i="3"/>
  <c r="AO738" i="3"/>
  <c r="AP738" i="3"/>
  <c r="AU738" i="3" s="1"/>
  <c r="AQ738" i="3"/>
  <c r="AO739" i="3"/>
  <c r="AP739" i="3" s="1"/>
  <c r="AU739" i="3" s="1"/>
  <c r="AQ739" i="3"/>
  <c r="AO740" i="3"/>
  <c r="AP740" i="3" s="1"/>
  <c r="AR740" i="3" s="1"/>
  <c r="AQ740" i="3"/>
  <c r="AO741" i="3"/>
  <c r="AP741" i="3" s="1"/>
  <c r="AQ741" i="3"/>
  <c r="AO742" i="3"/>
  <c r="AP742" i="3" s="1"/>
  <c r="AU742" i="3" s="1"/>
  <c r="AQ742" i="3"/>
  <c r="AO743" i="3"/>
  <c r="AP743" i="3"/>
  <c r="AR743" i="3" s="1"/>
  <c r="AQ743" i="3"/>
  <c r="AO744" i="3"/>
  <c r="AP744" i="3" s="1"/>
  <c r="AQ744" i="3"/>
  <c r="AO745" i="3"/>
  <c r="AP745" i="3" s="1"/>
  <c r="AQ745" i="3"/>
  <c r="AO746" i="3"/>
  <c r="AP746" i="3" s="1"/>
  <c r="AU746" i="3" s="1"/>
  <c r="AQ746" i="3"/>
  <c r="AO747" i="3"/>
  <c r="AP747" i="3" s="1"/>
  <c r="AQ747" i="3"/>
  <c r="AO748" i="3"/>
  <c r="AP748" i="3"/>
  <c r="AU748" i="3" s="1"/>
  <c r="AQ748" i="3"/>
  <c r="AO749" i="3"/>
  <c r="AP749" i="3" s="1"/>
  <c r="AQ749" i="3"/>
  <c r="AO750" i="3"/>
  <c r="AP750" i="3" s="1"/>
  <c r="AQ750" i="3"/>
  <c r="AO751" i="3"/>
  <c r="AP751" i="3" s="1"/>
  <c r="AU751" i="3" s="1"/>
  <c r="AQ751" i="3"/>
  <c r="AO752" i="3"/>
  <c r="AP752" i="3" s="1"/>
  <c r="AQ752" i="3"/>
  <c r="AO753" i="3"/>
  <c r="AP753" i="3" s="1"/>
  <c r="AR753" i="3" s="1"/>
  <c r="AQ753" i="3"/>
  <c r="AO754" i="3"/>
  <c r="AP754" i="3" s="1"/>
  <c r="AQ754" i="3"/>
  <c r="AO755" i="3"/>
  <c r="AP755" i="3" s="1"/>
  <c r="AR755" i="3" s="1"/>
  <c r="AS755" i="3" s="1"/>
  <c r="AW755" i="3" s="1"/>
  <c r="AQ755" i="3"/>
  <c r="AU755" i="3"/>
  <c r="AO756" i="3"/>
  <c r="AP756" i="3" s="1"/>
  <c r="AU756" i="3" s="1"/>
  <c r="AQ756" i="3"/>
  <c r="AO757" i="3"/>
  <c r="AP757" i="3" s="1"/>
  <c r="AQ757" i="3"/>
  <c r="AO758" i="3"/>
  <c r="AP758" i="3"/>
  <c r="AQ758" i="3"/>
  <c r="AO759" i="3"/>
  <c r="AP759" i="3" s="1"/>
  <c r="AQ759" i="3"/>
  <c r="AO760" i="3"/>
  <c r="AP760" i="3" s="1"/>
  <c r="AQ760" i="3"/>
  <c r="AO761" i="3"/>
  <c r="AP761" i="3" s="1"/>
  <c r="AR761" i="3" s="1"/>
  <c r="AS761" i="3" s="1"/>
  <c r="AW761" i="3" s="1"/>
  <c r="AQ761" i="3"/>
  <c r="AO762" i="3"/>
  <c r="AP762" i="3" s="1"/>
  <c r="AQ762" i="3"/>
  <c r="AO763" i="3"/>
  <c r="AP763" i="3" s="1"/>
  <c r="AQ763" i="3"/>
  <c r="AO764" i="3"/>
  <c r="AP764" i="3" s="1"/>
  <c r="AQ764" i="3"/>
  <c r="AO765" i="3"/>
  <c r="AP765" i="3" s="1"/>
  <c r="AR765" i="3" s="1"/>
  <c r="AS765" i="3" s="1"/>
  <c r="AQ765" i="3"/>
  <c r="AO766" i="3"/>
  <c r="AP766" i="3" s="1"/>
  <c r="AU766" i="3" s="1"/>
  <c r="AQ766" i="3"/>
  <c r="AO767" i="3"/>
  <c r="AP767" i="3" s="1"/>
  <c r="AR767" i="3" s="1"/>
  <c r="AS767" i="3" s="1"/>
  <c r="AQ767" i="3"/>
  <c r="AO768" i="3"/>
  <c r="AP768" i="3" s="1"/>
  <c r="AQ768" i="3"/>
  <c r="AO769" i="3"/>
  <c r="AP769" i="3"/>
  <c r="AQ769" i="3"/>
  <c r="AO770" i="3"/>
  <c r="AP770" i="3" s="1"/>
  <c r="AQ770" i="3"/>
  <c r="AO771" i="3"/>
  <c r="AP771" i="3" s="1"/>
  <c r="AR771" i="3" s="1"/>
  <c r="AS771" i="3" s="1"/>
  <c r="AT771" i="3" s="1"/>
  <c r="AQ771" i="3"/>
  <c r="AO772" i="3"/>
  <c r="AP772" i="3"/>
  <c r="AU772" i="3" s="1"/>
  <c r="AQ772" i="3"/>
  <c r="AO773" i="3"/>
  <c r="AP773" i="3" s="1"/>
  <c r="AQ773" i="3"/>
  <c r="AO774" i="3"/>
  <c r="AP774" i="3" s="1"/>
  <c r="AQ774" i="3"/>
  <c r="AO775" i="3"/>
  <c r="AP775" i="3" s="1"/>
  <c r="AQ775" i="3"/>
  <c r="AO776" i="3"/>
  <c r="AP776" i="3"/>
  <c r="AR776" i="3" s="1"/>
  <c r="AQ776" i="3"/>
  <c r="AO777" i="3"/>
  <c r="AP777" i="3" s="1"/>
  <c r="AR777" i="3" s="1"/>
  <c r="AS777" i="3" s="1"/>
  <c r="AQ777" i="3"/>
  <c r="AO778" i="3"/>
  <c r="AP778" i="3" s="1"/>
  <c r="AU778" i="3" s="1"/>
  <c r="AQ778" i="3"/>
  <c r="AO779" i="3"/>
  <c r="AP779" i="3" s="1"/>
  <c r="AR779" i="3" s="1"/>
  <c r="AS779" i="3" s="1"/>
  <c r="AQ779" i="3"/>
  <c r="AO780" i="3"/>
  <c r="AP780" i="3" s="1"/>
  <c r="AQ780" i="3"/>
  <c r="AO781" i="3"/>
  <c r="AP781" i="3" s="1"/>
  <c r="AQ781" i="3"/>
  <c r="AO782" i="3"/>
  <c r="AP782" i="3" s="1"/>
  <c r="AQ782" i="3"/>
  <c r="AO783" i="3"/>
  <c r="AP783" i="3" s="1"/>
  <c r="AQ783" i="3"/>
  <c r="AO784" i="3"/>
  <c r="AP784" i="3" s="1"/>
  <c r="AQ784" i="3"/>
  <c r="AO785" i="3"/>
  <c r="AP785" i="3" s="1"/>
  <c r="AQ785" i="3"/>
  <c r="AO786" i="3"/>
  <c r="AP786" i="3" s="1"/>
  <c r="AQ786" i="3"/>
  <c r="AO787" i="3"/>
  <c r="AP787" i="3" s="1"/>
  <c r="AU787" i="3" s="1"/>
  <c r="AQ787" i="3"/>
  <c r="AO788" i="3"/>
  <c r="AP788" i="3" s="1"/>
  <c r="AQ788" i="3"/>
  <c r="AO789" i="3"/>
  <c r="AP789" i="3" s="1"/>
  <c r="AR789" i="3" s="1"/>
  <c r="AQ789" i="3"/>
  <c r="AO790" i="3"/>
  <c r="AP790" i="3" s="1"/>
  <c r="AU790" i="3" s="1"/>
  <c r="AQ790" i="3"/>
  <c r="AO791" i="3"/>
  <c r="AP791" i="3" s="1"/>
  <c r="AU791" i="3" s="1"/>
  <c r="AQ791" i="3"/>
  <c r="AO792" i="3"/>
  <c r="AP792" i="3" s="1"/>
  <c r="AQ792" i="3"/>
  <c r="AO793" i="3"/>
  <c r="AP793" i="3" s="1"/>
  <c r="AQ793" i="3"/>
  <c r="AO794" i="3"/>
  <c r="AP794" i="3" s="1"/>
  <c r="AQ794" i="3"/>
  <c r="AO795" i="3"/>
  <c r="AP795" i="3" s="1"/>
  <c r="AQ795" i="3"/>
  <c r="AO796" i="3"/>
  <c r="AP796" i="3" s="1"/>
  <c r="AQ796" i="3"/>
  <c r="AO797" i="3"/>
  <c r="AP797" i="3" s="1"/>
  <c r="AR797" i="3" s="1"/>
  <c r="AQ797" i="3"/>
  <c r="AO798" i="3"/>
  <c r="AP798" i="3" s="1"/>
  <c r="AQ798" i="3"/>
  <c r="AO799" i="3"/>
  <c r="AP799" i="3" s="1"/>
  <c r="AU799" i="3" s="1"/>
  <c r="AQ799" i="3"/>
  <c r="AO800" i="3"/>
  <c r="AP800" i="3" s="1"/>
  <c r="AU800" i="3" s="1"/>
  <c r="AQ800" i="3"/>
  <c r="AO801" i="3"/>
  <c r="AP801" i="3" s="1"/>
  <c r="AQ801" i="3"/>
  <c r="AO802" i="3"/>
  <c r="AP802" i="3" s="1"/>
  <c r="AU802" i="3" s="1"/>
  <c r="AQ802" i="3"/>
  <c r="AO803" i="3"/>
  <c r="AP803" i="3" s="1"/>
  <c r="AQ803" i="3"/>
  <c r="AO804" i="3"/>
  <c r="AP804" i="3" s="1"/>
  <c r="AQ804" i="3"/>
  <c r="AO805" i="3"/>
  <c r="AP805" i="3" s="1"/>
  <c r="AQ805" i="3"/>
  <c r="AO806" i="3"/>
  <c r="AP806" i="3" s="1"/>
  <c r="AU806" i="3" s="1"/>
  <c r="AQ806" i="3"/>
  <c r="AO807" i="3"/>
  <c r="AP807" i="3" s="1"/>
  <c r="AU807" i="3" s="1"/>
  <c r="AQ807" i="3"/>
  <c r="AO808" i="3"/>
  <c r="AP808" i="3" s="1"/>
  <c r="AU808" i="3" s="1"/>
  <c r="AQ808" i="3"/>
  <c r="AO809" i="3"/>
  <c r="AP809" i="3" s="1"/>
  <c r="AQ809" i="3"/>
  <c r="AO810" i="3"/>
  <c r="AP810" i="3" s="1"/>
  <c r="AU810" i="3" s="1"/>
  <c r="AQ810" i="3"/>
  <c r="AO811" i="3"/>
  <c r="AP811" i="3" s="1"/>
  <c r="AU811" i="3" s="1"/>
  <c r="AQ811" i="3"/>
  <c r="AO812" i="3"/>
  <c r="AP812" i="3" s="1"/>
  <c r="AQ812" i="3"/>
  <c r="AO813" i="3"/>
  <c r="AP813" i="3" s="1"/>
  <c r="AQ813" i="3"/>
  <c r="AO814" i="3"/>
  <c r="AP814" i="3" s="1"/>
  <c r="AQ814" i="3"/>
  <c r="AO815" i="3"/>
  <c r="AP815" i="3" s="1"/>
  <c r="AR815" i="3" s="1"/>
  <c r="AQ815" i="3"/>
  <c r="AO816" i="3"/>
  <c r="AP816" i="3" s="1"/>
  <c r="AR816" i="3" s="1"/>
  <c r="AS816" i="3" s="1"/>
  <c r="AW816" i="3" s="1"/>
  <c r="AQ816" i="3"/>
  <c r="AO817" i="3"/>
  <c r="AP817" i="3" s="1"/>
  <c r="AQ817" i="3"/>
  <c r="AO818" i="3"/>
  <c r="AP818" i="3"/>
  <c r="AU818" i="3" s="1"/>
  <c r="AQ818" i="3"/>
  <c r="AO819" i="3"/>
  <c r="AP819" i="3" s="1"/>
  <c r="AR819" i="3" s="1"/>
  <c r="AQ819" i="3"/>
  <c r="AO820" i="3"/>
  <c r="AP820" i="3" s="1"/>
  <c r="AQ820" i="3"/>
  <c r="AO821" i="3"/>
  <c r="AP821" i="3" s="1"/>
  <c r="AQ821" i="3"/>
  <c r="AO822" i="3"/>
  <c r="AP822" i="3" s="1"/>
  <c r="AU822" i="3" s="1"/>
  <c r="AQ822" i="3"/>
  <c r="AO823" i="3"/>
  <c r="AP823" i="3" s="1"/>
  <c r="AU823" i="3" s="1"/>
  <c r="AQ823" i="3"/>
  <c r="AO824" i="3"/>
  <c r="AP824" i="3" s="1"/>
  <c r="AR824" i="3" s="1"/>
  <c r="AQ824" i="3"/>
  <c r="AO825" i="3"/>
  <c r="AP825" i="3" s="1"/>
  <c r="AR825" i="3" s="1"/>
  <c r="AQ825" i="3"/>
  <c r="AO826" i="3"/>
  <c r="AP826" i="3" s="1"/>
  <c r="AQ826" i="3"/>
  <c r="AO827" i="3"/>
  <c r="AP827" i="3" s="1"/>
  <c r="AQ827" i="3"/>
  <c r="AO828" i="3"/>
  <c r="AP828" i="3" s="1"/>
  <c r="AQ828" i="3"/>
  <c r="AO829" i="3"/>
  <c r="AP829" i="3" s="1"/>
  <c r="AQ829" i="3"/>
  <c r="AO830" i="3"/>
  <c r="AP830" i="3" s="1"/>
  <c r="AQ830" i="3"/>
  <c r="AO831" i="3"/>
  <c r="AP831" i="3" s="1"/>
  <c r="AQ831" i="3"/>
  <c r="AO832" i="3"/>
  <c r="AP832" i="3" s="1"/>
  <c r="AQ832" i="3"/>
  <c r="AO833" i="3"/>
  <c r="AP833" i="3" s="1"/>
  <c r="AQ833" i="3"/>
  <c r="AO834" i="3"/>
  <c r="AP834" i="3" s="1"/>
  <c r="AQ834" i="3"/>
  <c r="AO835" i="3"/>
  <c r="AP835" i="3" s="1"/>
  <c r="AQ835" i="3"/>
  <c r="AO836" i="3"/>
  <c r="AP836" i="3" s="1"/>
  <c r="AQ836" i="3"/>
  <c r="AO837" i="3"/>
  <c r="AP837" i="3" s="1"/>
  <c r="AQ837" i="3"/>
  <c r="AO838" i="3"/>
  <c r="AP838" i="3" s="1"/>
  <c r="AU838" i="3" s="1"/>
  <c r="AQ838" i="3"/>
  <c r="AO839" i="3"/>
  <c r="AP839" i="3" s="1"/>
  <c r="AR839" i="3" s="1"/>
  <c r="AS839" i="3" s="1"/>
  <c r="AQ839" i="3"/>
  <c r="AO840" i="3"/>
  <c r="AP840" i="3" s="1"/>
  <c r="AQ840" i="3"/>
  <c r="AO841" i="3"/>
  <c r="AP841" i="3"/>
  <c r="AQ841" i="3"/>
  <c r="AO842" i="3"/>
  <c r="AP842" i="3" s="1"/>
  <c r="AQ842" i="3"/>
  <c r="AO843" i="3"/>
  <c r="AP843" i="3" s="1"/>
  <c r="AR843" i="3" s="1"/>
  <c r="AS843" i="3" s="1"/>
  <c r="AQ843" i="3"/>
  <c r="AO844" i="3"/>
  <c r="AP844" i="3" s="1"/>
  <c r="AQ844" i="3"/>
  <c r="AO845" i="3"/>
  <c r="AP845" i="3" s="1"/>
  <c r="AQ845" i="3"/>
  <c r="AO846" i="3"/>
  <c r="AP846" i="3" s="1"/>
  <c r="AQ846" i="3"/>
  <c r="AO847" i="3"/>
  <c r="AP847" i="3" s="1"/>
  <c r="AQ847" i="3"/>
  <c r="AO848" i="3"/>
  <c r="AP848" i="3" s="1"/>
  <c r="AQ848" i="3"/>
  <c r="AO849" i="3"/>
  <c r="AP849" i="3" s="1"/>
  <c r="AR849" i="3" s="1"/>
  <c r="AS849" i="3" s="1"/>
  <c r="AW849" i="3" s="1"/>
  <c r="AQ849" i="3"/>
  <c r="AO850" i="3"/>
  <c r="AP850" i="3" s="1"/>
  <c r="AQ850" i="3"/>
  <c r="AO851" i="3"/>
  <c r="AP851" i="3" s="1"/>
  <c r="AU851" i="3" s="1"/>
  <c r="AQ851" i="3"/>
  <c r="AO852" i="3"/>
  <c r="AP852" i="3" s="1"/>
  <c r="AQ852" i="3"/>
  <c r="AO853" i="3"/>
  <c r="AP853" i="3" s="1"/>
  <c r="AQ853" i="3"/>
  <c r="AO854" i="3"/>
  <c r="AP854" i="3" s="1"/>
  <c r="AQ854" i="3"/>
  <c r="AO855" i="3"/>
  <c r="AP855" i="3" s="1"/>
  <c r="AR855" i="3" s="1"/>
  <c r="AS855" i="3" s="1"/>
  <c r="AT855" i="3" s="1"/>
  <c r="AQ855" i="3"/>
  <c r="AO856" i="3"/>
  <c r="AP856" i="3"/>
  <c r="AQ856" i="3"/>
  <c r="AO857" i="3"/>
  <c r="AP857" i="3" s="1"/>
  <c r="AQ857" i="3"/>
  <c r="AO858" i="3"/>
  <c r="AP858" i="3" s="1"/>
  <c r="AQ858" i="3"/>
  <c r="AO859" i="3"/>
  <c r="AP859" i="3" s="1"/>
  <c r="AQ859" i="3"/>
  <c r="AO860" i="3"/>
  <c r="AP860" i="3"/>
  <c r="AR860" i="3" s="1"/>
  <c r="AQ860" i="3"/>
  <c r="AO861" i="3"/>
  <c r="AP861" i="3" s="1"/>
  <c r="AR861" i="3" s="1"/>
  <c r="AS861" i="3" s="1"/>
  <c r="AQ861" i="3"/>
  <c r="AO862" i="3"/>
  <c r="AP862" i="3" s="1"/>
  <c r="AQ862" i="3"/>
  <c r="AO863" i="3"/>
  <c r="AP863" i="3" s="1"/>
  <c r="AQ863" i="3"/>
  <c r="AO864" i="3"/>
  <c r="AP864" i="3" s="1"/>
  <c r="AQ864" i="3"/>
  <c r="AO865" i="3"/>
  <c r="AP865" i="3" s="1"/>
  <c r="AQ865" i="3"/>
  <c r="AO866" i="3"/>
  <c r="AP866" i="3" s="1"/>
  <c r="AQ866" i="3"/>
  <c r="AO867" i="3"/>
  <c r="AP867" i="3" s="1"/>
  <c r="AQ867" i="3"/>
  <c r="AO868" i="3"/>
  <c r="AP868" i="3" s="1"/>
  <c r="AQ868" i="3"/>
  <c r="AO869" i="3"/>
  <c r="AP869" i="3" s="1"/>
  <c r="AR869" i="3" s="1"/>
  <c r="AS869" i="3" s="1"/>
  <c r="AQ869" i="3"/>
  <c r="AO870" i="3"/>
  <c r="AP870" i="3" s="1"/>
  <c r="AU870" i="3" s="1"/>
  <c r="AQ870" i="3"/>
  <c r="AO871" i="3"/>
  <c r="AP871" i="3" s="1"/>
  <c r="AU871" i="3" s="1"/>
  <c r="AQ871" i="3"/>
  <c r="AO872" i="3"/>
  <c r="AP872" i="3" s="1"/>
  <c r="AQ872" i="3"/>
  <c r="AO873" i="3"/>
  <c r="AP873" i="3" s="1"/>
  <c r="AR873" i="3" s="1"/>
  <c r="AS873" i="3" s="1"/>
  <c r="AW873" i="3" s="1"/>
  <c r="AQ873" i="3"/>
  <c r="AO874" i="3"/>
  <c r="AP874" i="3" s="1"/>
  <c r="AU874" i="3" s="1"/>
  <c r="AQ874" i="3"/>
  <c r="AO875" i="3"/>
  <c r="AP875" i="3" s="1"/>
  <c r="AR875" i="3" s="1"/>
  <c r="AS875" i="3" s="1"/>
  <c r="AW875" i="3" s="1"/>
  <c r="AQ875" i="3"/>
  <c r="AO876" i="3"/>
  <c r="AP876" i="3"/>
  <c r="AQ876" i="3"/>
  <c r="AR876" i="3"/>
  <c r="AS876" i="3" s="1"/>
  <c r="AU876" i="3"/>
  <c r="AO877" i="3"/>
  <c r="AP877" i="3"/>
  <c r="AQ877" i="3"/>
  <c r="AO878" i="3"/>
  <c r="AP878" i="3"/>
  <c r="AQ878" i="3"/>
  <c r="AO879" i="3"/>
  <c r="AP879" i="3" s="1"/>
  <c r="AU879" i="3" s="1"/>
  <c r="AQ879" i="3"/>
  <c r="AO880" i="3"/>
  <c r="AP880" i="3" s="1"/>
  <c r="AU880" i="3" s="1"/>
  <c r="AQ880" i="3"/>
  <c r="AO881" i="3"/>
  <c r="AP881" i="3" s="1"/>
  <c r="AQ881" i="3"/>
  <c r="AO882" i="3"/>
  <c r="AP882" i="3"/>
  <c r="AQ882" i="3"/>
  <c r="AO883" i="3"/>
  <c r="AP883" i="3" s="1"/>
  <c r="AQ883" i="3"/>
  <c r="AO884" i="3"/>
  <c r="AP884" i="3" s="1"/>
  <c r="AU884" i="3" s="1"/>
  <c r="AQ884" i="3"/>
  <c r="AO885" i="3"/>
  <c r="AP885" i="3" s="1"/>
  <c r="AQ885" i="3"/>
  <c r="AO886" i="3"/>
  <c r="AP886" i="3" s="1"/>
  <c r="AQ886" i="3"/>
  <c r="AO887" i="3"/>
  <c r="AP887" i="3" s="1"/>
  <c r="AQ887" i="3"/>
  <c r="AO888" i="3"/>
  <c r="AP888" i="3" s="1"/>
  <c r="AQ888" i="3"/>
  <c r="AO889" i="3"/>
  <c r="AP889" i="3" s="1"/>
  <c r="AQ889" i="3"/>
  <c r="AO890" i="3"/>
  <c r="AP890" i="3" s="1"/>
  <c r="AU890" i="3" s="1"/>
  <c r="AQ890" i="3"/>
  <c r="AO891" i="3"/>
  <c r="AP891" i="3" s="1"/>
  <c r="AQ891" i="3"/>
  <c r="AO892" i="3"/>
  <c r="AP892" i="3" s="1"/>
  <c r="AU892" i="3" s="1"/>
  <c r="AQ892" i="3"/>
  <c r="AO893" i="3"/>
  <c r="AP893" i="3"/>
  <c r="AQ893" i="3"/>
  <c r="AO894" i="3"/>
  <c r="AP894" i="3" s="1"/>
  <c r="AU894" i="3" s="1"/>
  <c r="AQ894" i="3"/>
  <c r="AO895" i="3"/>
  <c r="AP895" i="3" s="1"/>
  <c r="AU895" i="3" s="1"/>
  <c r="AQ895" i="3"/>
  <c r="AO896" i="3"/>
  <c r="AP896" i="3"/>
  <c r="AR896" i="3" s="1"/>
  <c r="AQ896" i="3"/>
  <c r="AU896" i="3"/>
  <c r="AO897" i="3"/>
  <c r="AP897" i="3" s="1"/>
  <c r="AR897" i="3" s="1"/>
  <c r="AS897" i="3" s="1"/>
  <c r="AQ897" i="3"/>
  <c r="AO898" i="3"/>
  <c r="AP898" i="3" s="1"/>
  <c r="AQ898" i="3"/>
  <c r="AO899" i="3"/>
  <c r="AP899" i="3" s="1"/>
  <c r="AU899" i="3" s="1"/>
  <c r="AQ899" i="3"/>
  <c r="AO900" i="3"/>
  <c r="AP900" i="3" s="1"/>
  <c r="AQ900" i="3"/>
  <c r="AO901" i="3"/>
  <c r="AP901" i="3" s="1"/>
  <c r="AQ901" i="3"/>
  <c r="AO902" i="3"/>
  <c r="AP902" i="3" s="1"/>
  <c r="AQ902" i="3"/>
  <c r="AO903" i="3"/>
  <c r="AP903" i="3" s="1"/>
  <c r="AQ903" i="3"/>
  <c r="AO904" i="3"/>
  <c r="AP904" i="3" s="1"/>
  <c r="AQ904" i="3"/>
  <c r="AO905" i="3"/>
  <c r="AP905" i="3" s="1"/>
  <c r="AQ905" i="3"/>
  <c r="AO906" i="3"/>
  <c r="AP906" i="3" s="1"/>
  <c r="AQ906" i="3"/>
  <c r="AO907" i="3"/>
  <c r="AP907" i="3" s="1"/>
  <c r="AQ907" i="3"/>
  <c r="AO908" i="3"/>
  <c r="AP908" i="3" s="1"/>
  <c r="AQ908" i="3"/>
  <c r="AO909" i="3"/>
  <c r="AP909" i="3" s="1"/>
  <c r="AR909" i="3" s="1"/>
  <c r="AS909" i="3" s="1"/>
  <c r="AQ909" i="3"/>
  <c r="AO910" i="3"/>
  <c r="AP910" i="3" s="1"/>
  <c r="AQ910" i="3"/>
  <c r="AO911" i="3"/>
  <c r="AP911" i="3" s="1"/>
  <c r="AR911" i="3" s="1"/>
  <c r="AS911" i="3" s="1"/>
  <c r="AW911" i="3" s="1"/>
  <c r="AQ911" i="3"/>
  <c r="AO912" i="3"/>
  <c r="AP912" i="3" s="1"/>
  <c r="AQ912" i="3"/>
  <c r="AO913" i="3"/>
  <c r="AP913" i="3" s="1"/>
  <c r="AQ913" i="3"/>
  <c r="AO914" i="3"/>
  <c r="AP914" i="3" s="1"/>
  <c r="AU914" i="3" s="1"/>
  <c r="AQ914" i="3"/>
  <c r="AO915" i="3"/>
  <c r="AP915" i="3" s="1"/>
  <c r="AQ915" i="3"/>
  <c r="AO916" i="3"/>
  <c r="AP916" i="3" s="1"/>
  <c r="AQ916" i="3"/>
  <c r="AO917" i="3"/>
  <c r="AP917" i="3" s="1"/>
  <c r="AR917" i="3" s="1"/>
  <c r="AQ917" i="3"/>
  <c r="AO918" i="3"/>
  <c r="AP918" i="3" s="1"/>
  <c r="AQ918" i="3"/>
  <c r="AO919" i="3"/>
  <c r="AP919" i="3" s="1"/>
  <c r="AU919" i="3" s="1"/>
  <c r="AQ919" i="3"/>
  <c r="AO920" i="3"/>
  <c r="AP920" i="3" s="1"/>
  <c r="AQ920" i="3"/>
  <c r="AO921" i="3"/>
  <c r="AP921" i="3" s="1"/>
  <c r="AQ921" i="3"/>
  <c r="AO922" i="3"/>
  <c r="AP922" i="3" s="1"/>
  <c r="AU922" i="3" s="1"/>
  <c r="AQ922" i="3"/>
  <c r="AO923" i="3"/>
  <c r="AP923" i="3" s="1"/>
  <c r="AQ923" i="3"/>
  <c r="AO924" i="3"/>
  <c r="AP924" i="3" s="1"/>
  <c r="AQ924" i="3"/>
  <c r="AO925" i="3"/>
  <c r="AP925" i="3" s="1"/>
  <c r="AQ925" i="3"/>
  <c r="AO926" i="3"/>
  <c r="AP926" i="3" s="1"/>
  <c r="AU926" i="3" s="1"/>
  <c r="AQ926" i="3"/>
  <c r="AO927" i="3"/>
  <c r="AP927" i="3" s="1"/>
  <c r="AQ927" i="3"/>
  <c r="AO928" i="3"/>
  <c r="AP928" i="3" s="1"/>
  <c r="AU928" i="3" s="1"/>
  <c r="AQ928" i="3"/>
  <c r="AO929" i="3"/>
  <c r="AP929" i="3" s="1"/>
  <c r="AQ929" i="3"/>
  <c r="AO930" i="3"/>
  <c r="AP930" i="3" s="1"/>
  <c r="AQ930" i="3"/>
  <c r="AO931" i="3"/>
  <c r="AP931" i="3" s="1"/>
  <c r="AU931" i="3" s="1"/>
  <c r="AQ931" i="3"/>
  <c r="AO932" i="3"/>
  <c r="AP932" i="3" s="1"/>
  <c r="AQ932" i="3"/>
  <c r="AO933" i="3"/>
  <c r="AP933" i="3" s="1"/>
  <c r="AQ933" i="3"/>
  <c r="AO934" i="3"/>
  <c r="AP934" i="3" s="1"/>
  <c r="AQ934" i="3"/>
  <c r="AO935" i="3"/>
  <c r="AP935" i="3" s="1"/>
  <c r="AQ935" i="3"/>
  <c r="AO936" i="3"/>
  <c r="AP936" i="3" s="1"/>
  <c r="AQ936" i="3"/>
  <c r="AO937" i="3"/>
  <c r="AP937" i="3" s="1"/>
  <c r="AQ937" i="3"/>
  <c r="AO938" i="3"/>
  <c r="AP938" i="3" s="1"/>
  <c r="AQ938" i="3"/>
  <c r="AO939" i="3"/>
  <c r="AP939" i="3" s="1"/>
  <c r="AQ939" i="3"/>
  <c r="AO940" i="3"/>
  <c r="AP940" i="3" s="1"/>
  <c r="AQ940" i="3"/>
  <c r="AO941" i="3"/>
  <c r="AP941" i="3" s="1"/>
  <c r="AR941" i="3" s="1"/>
  <c r="AS941" i="3" s="1"/>
  <c r="AW941" i="3" s="1"/>
  <c r="AQ941" i="3"/>
  <c r="AO942" i="3"/>
  <c r="AP942" i="3" s="1"/>
  <c r="AU942" i="3" s="1"/>
  <c r="AQ942" i="3"/>
  <c r="AO943" i="3"/>
  <c r="AP943" i="3" s="1"/>
  <c r="AU943" i="3" s="1"/>
  <c r="AQ943" i="3"/>
  <c r="AO944" i="3"/>
  <c r="AP944" i="3" s="1"/>
  <c r="AQ944" i="3"/>
  <c r="AO945" i="3"/>
  <c r="AP945" i="3" s="1"/>
  <c r="AQ945" i="3"/>
  <c r="AO946" i="3"/>
  <c r="AP946" i="3" s="1"/>
  <c r="AQ946" i="3"/>
  <c r="AO947" i="3"/>
  <c r="AP947" i="3" s="1"/>
  <c r="AU947" i="3" s="1"/>
  <c r="AQ947" i="3"/>
  <c r="AO948" i="3"/>
  <c r="AP948" i="3" s="1"/>
  <c r="AQ948" i="3"/>
  <c r="AO949" i="3"/>
  <c r="AP949" i="3" s="1"/>
  <c r="AQ949" i="3"/>
  <c r="AO950" i="3"/>
  <c r="AP950" i="3"/>
  <c r="AU950" i="3" s="1"/>
  <c r="AQ950" i="3"/>
  <c r="AO951" i="3"/>
  <c r="AP951" i="3" s="1"/>
  <c r="AU951" i="3" s="1"/>
  <c r="AQ951" i="3"/>
  <c r="AO952" i="3"/>
  <c r="AP952" i="3" s="1"/>
  <c r="AQ952" i="3"/>
  <c r="AO953" i="3"/>
  <c r="AP953" i="3"/>
  <c r="AQ953" i="3"/>
  <c r="AO954" i="3"/>
  <c r="AP954" i="3" s="1"/>
  <c r="AQ954" i="3"/>
  <c r="AO955" i="3"/>
  <c r="AP955" i="3" s="1"/>
  <c r="AU955" i="3" s="1"/>
  <c r="AQ955" i="3"/>
  <c r="AO956" i="3"/>
  <c r="AP956" i="3" s="1"/>
  <c r="AQ956" i="3"/>
  <c r="AO957" i="3"/>
  <c r="AP957" i="3" s="1"/>
  <c r="AQ957" i="3"/>
  <c r="AO958" i="3"/>
  <c r="AP958" i="3" s="1"/>
  <c r="AQ958" i="3"/>
  <c r="AO959" i="3"/>
  <c r="AP959" i="3" s="1"/>
  <c r="AQ959" i="3"/>
  <c r="AO960" i="3"/>
  <c r="AP960" i="3" s="1"/>
  <c r="AQ960" i="3"/>
  <c r="AO961" i="3"/>
  <c r="AP961" i="3" s="1"/>
  <c r="AQ961" i="3"/>
  <c r="AO962" i="3"/>
  <c r="AP962" i="3" s="1"/>
  <c r="AQ962" i="3"/>
  <c r="AO963" i="3"/>
  <c r="AP963" i="3" s="1"/>
  <c r="AR963" i="3" s="1"/>
  <c r="AS963" i="3" s="1"/>
  <c r="AW963" i="3" s="1"/>
  <c r="AQ963" i="3"/>
  <c r="AO964" i="3"/>
  <c r="AP964" i="3" s="1"/>
  <c r="AQ964" i="3"/>
  <c r="AO965" i="3"/>
  <c r="AP965" i="3" s="1"/>
  <c r="AQ965" i="3"/>
  <c r="AO966" i="3"/>
  <c r="AP966" i="3" s="1"/>
  <c r="AQ966" i="3"/>
  <c r="AO967" i="3"/>
  <c r="AP967" i="3" s="1"/>
  <c r="AR967" i="3" s="1"/>
  <c r="AS967" i="3" s="1"/>
  <c r="AQ967" i="3"/>
  <c r="AO968" i="3"/>
  <c r="AP968" i="3" s="1"/>
  <c r="AQ968" i="3"/>
  <c r="AO969" i="3"/>
  <c r="AP969" i="3" s="1"/>
  <c r="AQ969" i="3"/>
  <c r="AO970" i="3"/>
  <c r="AP970" i="3" s="1"/>
  <c r="AQ970" i="3"/>
  <c r="AO971" i="3"/>
  <c r="AP971" i="3" s="1"/>
  <c r="AQ971" i="3"/>
  <c r="AO972" i="3"/>
  <c r="AP972" i="3" s="1"/>
  <c r="AQ972" i="3"/>
  <c r="AO973" i="3"/>
  <c r="AP973" i="3"/>
  <c r="AQ973" i="3"/>
  <c r="AO974" i="3"/>
  <c r="AP974" i="3" s="1"/>
  <c r="AQ974" i="3"/>
  <c r="AO975" i="3"/>
  <c r="AP975" i="3" s="1"/>
  <c r="AQ975" i="3"/>
  <c r="AO976" i="3"/>
  <c r="AP976" i="3"/>
  <c r="AU976" i="3" s="1"/>
  <c r="AQ976" i="3"/>
  <c r="AO977" i="3"/>
  <c r="AP977" i="3" s="1"/>
  <c r="AQ977" i="3"/>
  <c r="AO978" i="3"/>
  <c r="AP978" i="3" s="1"/>
  <c r="AU978" i="3" s="1"/>
  <c r="AQ978" i="3"/>
  <c r="AO979" i="3"/>
  <c r="AP979" i="3" s="1"/>
  <c r="AR979" i="3" s="1"/>
  <c r="AS979" i="3" s="1"/>
  <c r="AQ979" i="3"/>
  <c r="AU979" i="3"/>
  <c r="AO980" i="3"/>
  <c r="AP980" i="3"/>
  <c r="AQ980" i="3"/>
  <c r="AO981" i="3"/>
  <c r="AP981" i="3" s="1"/>
  <c r="AQ981" i="3"/>
  <c r="AO982" i="3"/>
  <c r="AP982" i="3" s="1"/>
  <c r="AU982" i="3" s="1"/>
  <c r="AQ982" i="3"/>
  <c r="AO983" i="3"/>
  <c r="AP983" i="3" s="1"/>
  <c r="AQ983" i="3"/>
  <c r="AO984" i="3"/>
  <c r="AP984" i="3" s="1"/>
  <c r="AR984" i="3" s="1"/>
  <c r="AS984" i="3" s="1"/>
  <c r="AQ984" i="3"/>
  <c r="AO985" i="3"/>
  <c r="AP985" i="3" s="1"/>
  <c r="AR985" i="3" s="1"/>
  <c r="AQ985" i="3"/>
  <c r="AO986" i="3"/>
  <c r="AP986" i="3" s="1"/>
  <c r="AU986" i="3" s="1"/>
  <c r="AQ986" i="3"/>
  <c r="AO987" i="3"/>
  <c r="AP987" i="3" s="1"/>
  <c r="AR987" i="3" s="1"/>
  <c r="AS987" i="3" s="1"/>
  <c r="AQ987" i="3"/>
  <c r="AO988" i="3"/>
  <c r="AP988" i="3" s="1"/>
  <c r="AQ988" i="3"/>
  <c r="AO989" i="3"/>
  <c r="AP989" i="3" s="1"/>
  <c r="AQ989" i="3"/>
  <c r="AO990" i="3"/>
  <c r="AP990" i="3" s="1"/>
  <c r="AU990" i="3" s="1"/>
  <c r="AQ990" i="3"/>
  <c r="AO991" i="3"/>
  <c r="AP991" i="3" s="1"/>
  <c r="AQ991" i="3"/>
  <c r="AO992" i="3"/>
  <c r="AP992" i="3" s="1"/>
  <c r="AR992" i="3" s="1"/>
  <c r="AQ992" i="3"/>
  <c r="AO993" i="3"/>
  <c r="AP993" i="3" s="1"/>
  <c r="AR993" i="3" s="1"/>
  <c r="AS993" i="3" s="1"/>
  <c r="AW993" i="3" s="1"/>
  <c r="AQ993" i="3"/>
  <c r="AU993" i="3"/>
  <c r="AO994" i="3"/>
  <c r="AP994" i="3" s="1"/>
  <c r="AU994" i="3" s="1"/>
  <c r="AQ994" i="3"/>
  <c r="AO995" i="3"/>
  <c r="AP995" i="3"/>
  <c r="AR995" i="3" s="1"/>
  <c r="AS995" i="3" s="1"/>
  <c r="AQ995" i="3"/>
  <c r="AO996" i="3"/>
  <c r="AP996" i="3" s="1"/>
  <c r="AR996" i="3" s="1"/>
  <c r="AS996" i="3" s="1"/>
  <c r="AW996" i="3" s="1"/>
  <c r="AQ996" i="3"/>
  <c r="AO997" i="3"/>
  <c r="AP997" i="3" s="1"/>
  <c r="AQ997" i="3"/>
  <c r="AO998" i="3"/>
  <c r="AP998" i="3" s="1"/>
  <c r="AU998" i="3" s="1"/>
  <c r="AQ998" i="3"/>
  <c r="AO999" i="3"/>
  <c r="AP999" i="3" s="1"/>
  <c r="AU999" i="3" s="1"/>
  <c r="AQ999" i="3"/>
  <c r="AO1000" i="3"/>
  <c r="AP1000" i="3" s="1"/>
  <c r="AU1000" i="3" s="1"/>
  <c r="AQ1000" i="3"/>
  <c r="AO1001" i="3"/>
  <c r="AP1001" i="3" s="1"/>
  <c r="AR1001" i="3" s="1"/>
  <c r="AQ1001" i="3"/>
  <c r="AO1002" i="3"/>
  <c r="AP1002" i="3" s="1"/>
  <c r="AQ1002" i="3"/>
  <c r="AO1003" i="3"/>
  <c r="AP1003" i="3" s="1"/>
  <c r="AU1003" i="3" s="1"/>
  <c r="AQ1003" i="3"/>
  <c r="AO1004" i="3"/>
  <c r="AP1004" i="3" s="1"/>
  <c r="AR1004" i="3" s="1"/>
  <c r="AQ1004" i="3"/>
  <c r="AO1005" i="3"/>
  <c r="AP1005" i="3" s="1"/>
  <c r="AR1005" i="3" s="1"/>
  <c r="AS1005" i="3" s="1"/>
  <c r="AW1005" i="3" s="1"/>
  <c r="AQ1005" i="3"/>
  <c r="AO1006" i="3"/>
  <c r="AP1006" i="3" s="1"/>
  <c r="AU1006" i="3" s="1"/>
  <c r="AQ1006" i="3"/>
  <c r="AO1007" i="3"/>
  <c r="AP1007" i="3" s="1"/>
  <c r="AQ1007" i="3"/>
  <c r="AO1008" i="3"/>
  <c r="AP1008" i="3" s="1"/>
  <c r="AQ1008" i="3"/>
  <c r="AO1009" i="3"/>
  <c r="AP1009" i="3" s="1"/>
  <c r="AQ1009" i="3"/>
  <c r="AO1010" i="3"/>
  <c r="AP1010" i="3" s="1"/>
  <c r="AQ1010" i="3"/>
  <c r="AO1011" i="3"/>
  <c r="AP1011" i="3" s="1"/>
  <c r="AQ1011" i="3"/>
  <c r="AO1012" i="3"/>
  <c r="AP1012" i="3"/>
  <c r="AQ1012" i="3"/>
  <c r="AO1013" i="3"/>
  <c r="AP1013" i="3" s="1"/>
  <c r="AR1013" i="3" s="1"/>
  <c r="AQ1013" i="3"/>
  <c r="AS1013" i="3"/>
  <c r="AW1013" i="3" s="1"/>
  <c r="AU1013" i="3"/>
  <c r="AO1014" i="3"/>
  <c r="AP1014" i="3" s="1"/>
  <c r="AQ1014" i="3"/>
  <c r="AO1015" i="3"/>
  <c r="AP1015" i="3" s="1"/>
  <c r="AU1015" i="3" s="1"/>
  <c r="AQ1015" i="3"/>
  <c r="AO1016" i="3"/>
  <c r="AP1016" i="3" s="1"/>
  <c r="AQ1016" i="3"/>
  <c r="AO1017" i="3"/>
  <c r="AP1017" i="3" s="1"/>
  <c r="AQ1017" i="3"/>
  <c r="AO1018" i="3"/>
  <c r="AP1018" i="3" s="1"/>
  <c r="AU1018" i="3" s="1"/>
  <c r="AQ1018" i="3"/>
  <c r="AO1019" i="3"/>
  <c r="AP1019" i="3" s="1"/>
  <c r="AU1019" i="3" s="1"/>
  <c r="AQ1019" i="3"/>
  <c r="AO1020" i="3"/>
  <c r="AP1020" i="3" s="1"/>
  <c r="AQ1020" i="3"/>
  <c r="AO1021" i="3"/>
  <c r="AP1021" i="3" s="1"/>
  <c r="AQ1021" i="3"/>
  <c r="AO1022" i="3"/>
  <c r="AP1022" i="3" s="1"/>
  <c r="AU1022" i="3" s="1"/>
  <c r="AQ1022" i="3"/>
  <c r="AO1023" i="3"/>
  <c r="AP1023" i="3" s="1"/>
  <c r="AQ1023" i="3"/>
  <c r="AO1024" i="3"/>
  <c r="AP1024" i="3" s="1"/>
  <c r="AQ1024" i="3"/>
  <c r="AO1025" i="3"/>
  <c r="AP1025" i="3" s="1"/>
  <c r="AQ1025" i="3"/>
  <c r="AO1026" i="3"/>
  <c r="AP1026" i="3" s="1"/>
  <c r="AU1026" i="3" s="1"/>
  <c r="AQ1026" i="3"/>
  <c r="AO1027" i="3"/>
  <c r="AP1027" i="3" s="1"/>
  <c r="AU1027" i="3" s="1"/>
  <c r="AQ1027" i="3"/>
  <c r="AO1028" i="3"/>
  <c r="AP1028" i="3" s="1"/>
  <c r="AQ1028" i="3"/>
  <c r="AO1029" i="3"/>
  <c r="AP1029" i="3" s="1"/>
  <c r="AQ1029" i="3"/>
  <c r="AO1030" i="3"/>
  <c r="AP1030" i="3" s="1"/>
  <c r="AQ1030" i="3"/>
  <c r="AO1031" i="3"/>
  <c r="AP1031" i="3" s="1"/>
  <c r="AR1031" i="3" s="1"/>
  <c r="AQ1031" i="3"/>
  <c r="AO1032" i="3"/>
  <c r="AP1032" i="3" s="1"/>
  <c r="AQ1032" i="3"/>
  <c r="AO1033" i="3"/>
  <c r="AP1033" i="3" s="1"/>
  <c r="AQ1033" i="3"/>
  <c r="AO1034" i="3"/>
  <c r="AP1034" i="3" s="1"/>
  <c r="AU1034" i="3" s="1"/>
  <c r="AQ1034" i="3"/>
  <c r="AO1035" i="3"/>
  <c r="AP1035" i="3" s="1"/>
  <c r="AR1035" i="3" s="1"/>
  <c r="AS1035" i="3" s="1"/>
  <c r="AQ1035" i="3"/>
  <c r="AO1036" i="3"/>
  <c r="AP1036" i="3" s="1"/>
  <c r="AU1036" i="3" s="1"/>
  <c r="AQ1036" i="3"/>
  <c r="AO1037" i="3"/>
  <c r="AP1037" i="3" s="1"/>
  <c r="AQ1037" i="3"/>
  <c r="AO1038" i="3"/>
  <c r="AP1038" i="3"/>
  <c r="AU1038" i="3" s="1"/>
  <c r="AQ1038" i="3"/>
  <c r="AO1039" i="3"/>
  <c r="AP1039" i="3" s="1"/>
  <c r="AU1039" i="3" s="1"/>
  <c r="AQ1039" i="3"/>
  <c r="AO1040" i="3"/>
  <c r="AP1040" i="3" s="1"/>
  <c r="AQ1040" i="3"/>
  <c r="AO1041" i="3"/>
  <c r="AP1041" i="3" s="1"/>
  <c r="AR1041" i="3" s="1"/>
  <c r="AQ1041" i="3"/>
  <c r="AO1042" i="3"/>
  <c r="AP1042" i="3" s="1"/>
  <c r="AQ1042" i="3"/>
  <c r="AO1043" i="3"/>
  <c r="AP1043" i="3" s="1"/>
  <c r="AQ1043" i="3"/>
  <c r="AO1044" i="3"/>
  <c r="AP1044" i="3" s="1"/>
  <c r="AR1044" i="3" s="1"/>
  <c r="AS1044" i="3" s="1"/>
  <c r="AW1044" i="3" s="1"/>
  <c r="AQ1044" i="3"/>
  <c r="AO1045" i="3"/>
  <c r="AP1045" i="3"/>
  <c r="AQ1045" i="3"/>
  <c r="AO1046" i="3"/>
  <c r="AP1046" i="3" s="1"/>
  <c r="AQ1046" i="3"/>
  <c r="AO1047" i="3"/>
  <c r="AP1047" i="3" s="1"/>
  <c r="AR1047" i="3" s="1"/>
  <c r="AS1047" i="3" s="1"/>
  <c r="AQ1047" i="3"/>
  <c r="AO1048" i="3"/>
  <c r="AP1048" i="3" s="1"/>
  <c r="AQ1048" i="3"/>
  <c r="AO1049" i="3"/>
  <c r="AP1049" i="3"/>
  <c r="AR1049" i="3" s="1"/>
  <c r="AS1049" i="3" s="1"/>
  <c r="AW1049" i="3" s="1"/>
  <c r="AQ1049" i="3"/>
  <c r="AO1050" i="3"/>
  <c r="AP1050" i="3" s="1"/>
  <c r="AU1050" i="3" s="1"/>
  <c r="AQ1050" i="3"/>
  <c r="AR1050" i="3"/>
  <c r="AS1050" i="3" s="1"/>
  <c r="AW1050" i="3" s="1"/>
  <c r="AO1051" i="3"/>
  <c r="AP1051" i="3" s="1"/>
  <c r="AU1051" i="3" s="1"/>
  <c r="AQ1051" i="3"/>
  <c r="AO1052" i="3"/>
  <c r="AP1052" i="3" s="1"/>
  <c r="AR1052" i="3" s="1"/>
  <c r="AQ1052" i="3"/>
  <c r="AO1053" i="3"/>
  <c r="AP1053" i="3" s="1"/>
  <c r="AR1053" i="3" s="1"/>
  <c r="AS1053" i="3" s="1"/>
  <c r="AQ1053" i="3"/>
  <c r="AO1054" i="3"/>
  <c r="AP1054" i="3" s="1"/>
  <c r="AU1054" i="3" s="1"/>
  <c r="AQ1054" i="3"/>
  <c r="AO1055" i="3"/>
  <c r="AP1055" i="3" s="1"/>
  <c r="AU1055" i="3" s="1"/>
  <c r="AQ1055" i="3"/>
  <c r="AO1056" i="3"/>
  <c r="AP1056" i="3" s="1"/>
  <c r="AQ1056" i="3"/>
  <c r="AO1057" i="3"/>
  <c r="AP1057" i="3" s="1"/>
  <c r="AQ1057" i="3"/>
  <c r="AO1058" i="3"/>
  <c r="AP1058" i="3" s="1"/>
  <c r="AQ1058" i="3"/>
  <c r="AO1059" i="3"/>
  <c r="AP1059" i="3" s="1"/>
  <c r="AR1059" i="3" s="1"/>
  <c r="AQ1059" i="3"/>
  <c r="AO1060" i="3"/>
  <c r="AP1060" i="3" s="1"/>
  <c r="AQ1060" i="3"/>
  <c r="AO1061" i="3"/>
  <c r="AP1061" i="3" s="1"/>
  <c r="AQ1061" i="3"/>
  <c r="AO1062" i="3"/>
  <c r="AP1062" i="3" s="1"/>
  <c r="AQ1062" i="3"/>
  <c r="AO1063" i="3"/>
  <c r="AP1063" i="3" s="1"/>
  <c r="AQ1063" i="3"/>
  <c r="AO1064" i="3"/>
  <c r="AP1064" i="3" s="1"/>
  <c r="AQ1064" i="3"/>
  <c r="AO1065" i="3"/>
  <c r="AP1065" i="3" s="1"/>
  <c r="AR1065" i="3" s="1"/>
  <c r="AS1065" i="3" s="1"/>
  <c r="AW1065" i="3" s="1"/>
  <c r="AQ1065" i="3"/>
  <c r="AO1066" i="3"/>
  <c r="AP1066" i="3" s="1"/>
  <c r="AQ1066" i="3"/>
  <c r="AO1067" i="3"/>
  <c r="AP1067" i="3" s="1"/>
  <c r="AQ1067" i="3"/>
  <c r="AO1068" i="3"/>
  <c r="AP1068" i="3" s="1"/>
  <c r="AQ1068" i="3"/>
  <c r="AO1069" i="3"/>
  <c r="AP1069" i="3" s="1"/>
  <c r="AQ1069" i="3"/>
  <c r="AO1070" i="3"/>
  <c r="AP1070" i="3" s="1"/>
  <c r="AU1070" i="3" s="1"/>
  <c r="AQ1070" i="3"/>
  <c r="AO1071" i="3"/>
  <c r="AP1071" i="3"/>
  <c r="AR1071" i="3" s="1"/>
  <c r="AQ1071" i="3"/>
  <c r="AO1072" i="3"/>
  <c r="AP1072" i="3" s="1"/>
  <c r="AQ1072" i="3"/>
  <c r="AO1073" i="3"/>
  <c r="AP1073" i="3" s="1"/>
  <c r="AQ1073" i="3"/>
  <c r="AO1074" i="3"/>
  <c r="AP1074" i="3" s="1"/>
  <c r="AQ1074" i="3"/>
  <c r="AO1075" i="3"/>
  <c r="AP1075" i="3" s="1"/>
  <c r="AQ1075" i="3"/>
  <c r="AO1076" i="3"/>
  <c r="AP1076" i="3" s="1"/>
  <c r="AR1076" i="3" s="1"/>
  <c r="AQ1076" i="3"/>
  <c r="AO1077" i="3"/>
  <c r="AP1077" i="3" s="1"/>
  <c r="AQ1077" i="3"/>
  <c r="AO1078" i="3"/>
  <c r="AP1078" i="3" s="1"/>
  <c r="AU1078" i="3" s="1"/>
  <c r="AQ1078" i="3"/>
  <c r="AO1079" i="3"/>
  <c r="AP1079" i="3" s="1"/>
  <c r="AQ1079" i="3"/>
  <c r="AO1080" i="3"/>
  <c r="AP1080" i="3" s="1"/>
  <c r="AQ1080" i="3"/>
  <c r="AO1081" i="3"/>
  <c r="AP1081" i="3"/>
  <c r="AQ1081" i="3"/>
  <c r="AO1082" i="3"/>
  <c r="AP1082" i="3" s="1"/>
  <c r="AQ1082" i="3"/>
  <c r="AO1083" i="3"/>
  <c r="AP1083" i="3" s="1"/>
  <c r="AU1083" i="3" s="1"/>
  <c r="AQ1083" i="3"/>
  <c r="AO1084" i="3"/>
  <c r="AP1084" i="3" s="1"/>
  <c r="AU1084" i="3" s="1"/>
  <c r="AQ1084" i="3"/>
  <c r="AO1085" i="3"/>
  <c r="AP1085" i="3" s="1"/>
  <c r="AQ1085" i="3"/>
  <c r="AO1086" i="3"/>
  <c r="AP1086" i="3" s="1"/>
  <c r="AU1086" i="3" s="1"/>
  <c r="AQ1086" i="3"/>
  <c r="AO1087" i="3"/>
  <c r="AP1087" i="3" s="1"/>
  <c r="AU1087" i="3" s="1"/>
  <c r="AQ1087" i="3"/>
  <c r="AO1088" i="3"/>
  <c r="AP1088" i="3" s="1"/>
  <c r="AQ1088" i="3"/>
  <c r="AO1089" i="3"/>
  <c r="AP1089" i="3" s="1"/>
  <c r="AR1089" i="3" s="1"/>
  <c r="AS1089" i="3" s="1"/>
  <c r="AW1089" i="3" s="1"/>
  <c r="AQ1089" i="3"/>
  <c r="AO1090" i="3"/>
  <c r="AP1090" i="3" s="1"/>
  <c r="AU1090" i="3" s="1"/>
  <c r="AQ1090" i="3"/>
  <c r="AR1090" i="3"/>
  <c r="AS1090" i="3" s="1"/>
  <c r="AW1090" i="3" s="1"/>
  <c r="AO1091" i="3"/>
  <c r="AP1091" i="3" s="1"/>
  <c r="AR1091" i="3" s="1"/>
  <c r="AS1091" i="3" s="1"/>
  <c r="AW1091" i="3" s="1"/>
  <c r="AQ1091" i="3"/>
  <c r="AO1092" i="3"/>
  <c r="AP1092" i="3" s="1"/>
  <c r="AQ1092" i="3"/>
  <c r="AO1093" i="3"/>
  <c r="AP1093" i="3" s="1"/>
  <c r="AQ1093" i="3"/>
  <c r="AO1094" i="3"/>
  <c r="AP1094" i="3" s="1"/>
  <c r="AQ1094" i="3"/>
  <c r="AO1095" i="3"/>
  <c r="AP1095" i="3" s="1"/>
  <c r="AU1095" i="3" s="1"/>
  <c r="AQ1095" i="3"/>
  <c r="AO1096" i="3"/>
  <c r="AP1096" i="3"/>
  <c r="AR1096" i="3" s="1"/>
  <c r="AQ1096" i="3"/>
  <c r="AO1097" i="3"/>
  <c r="AP1097" i="3" s="1"/>
  <c r="AR1097" i="3" s="1"/>
  <c r="AQ1097" i="3"/>
  <c r="AO1098" i="3"/>
  <c r="AP1098" i="3" s="1"/>
  <c r="AQ1098" i="3"/>
  <c r="AO1099" i="3"/>
  <c r="AP1099" i="3" s="1"/>
  <c r="AQ1099" i="3"/>
  <c r="AO1100" i="3"/>
  <c r="AP1100" i="3" s="1"/>
  <c r="AQ1100" i="3"/>
  <c r="AO1101" i="3"/>
  <c r="AP1101" i="3" s="1"/>
  <c r="AR1101" i="3" s="1"/>
  <c r="AS1101" i="3" s="1"/>
  <c r="AW1101" i="3" s="1"/>
  <c r="AQ1101" i="3"/>
  <c r="AO1102" i="3"/>
  <c r="AP1102" i="3" s="1"/>
  <c r="AQ1102" i="3"/>
  <c r="AO1103" i="3"/>
  <c r="AP1103" i="3"/>
  <c r="AQ1103" i="3"/>
  <c r="AO1104" i="3"/>
  <c r="AP1104" i="3" s="1"/>
  <c r="AU1104" i="3" s="1"/>
  <c r="AQ1104" i="3"/>
  <c r="AO1105" i="3"/>
  <c r="AP1105" i="3" s="1"/>
  <c r="AU1105" i="3" s="1"/>
  <c r="AQ1105" i="3"/>
  <c r="AO1106" i="3"/>
  <c r="AP1106" i="3" s="1"/>
  <c r="AU1106" i="3" s="1"/>
  <c r="AQ1106" i="3"/>
  <c r="AR1106" i="3"/>
  <c r="AS1106" i="3" s="1"/>
  <c r="AW1106" i="3" s="1"/>
  <c r="AO1107" i="3"/>
  <c r="AP1107" i="3" s="1"/>
  <c r="AQ1107" i="3"/>
  <c r="AO1108" i="3"/>
  <c r="AP1108" i="3" s="1"/>
  <c r="AQ1108" i="3"/>
  <c r="AO1109" i="3"/>
  <c r="AP1109" i="3" s="1"/>
  <c r="AQ1109" i="3"/>
  <c r="AO1110" i="3"/>
  <c r="AP1110" i="3" s="1"/>
  <c r="AQ1110" i="3"/>
  <c r="AO1111" i="3"/>
  <c r="AP1111" i="3" s="1"/>
  <c r="AR1111" i="3" s="1"/>
  <c r="AQ1111" i="3"/>
  <c r="AO1112" i="3"/>
  <c r="AP1112" i="3" s="1"/>
  <c r="AU1112" i="3" s="1"/>
  <c r="AQ1112" i="3"/>
  <c r="AO1113" i="3"/>
  <c r="AP1113" i="3" s="1"/>
  <c r="AQ1113" i="3"/>
  <c r="AO1114" i="3"/>
  <c r="AP1114" i="3" s="1"/>
  <c r="AQ1114" i="3"/>
  <c r="AO1115" i="3"/>
  <c r="AP1115" i="3" s="1"/>
  <c r="AR1115" i="3" s="1"/>
  <c r="AQ1115" i="3"/>
  <c r="AO1116" i="3"/>
  <c r="AP1116" i="3" s="1"/>
  <c r="AR1116" i="3" s="1"/>
  <c r="AQ1116" i="3"/>
  <c r="AO1117" i="3"/>
  <c r="AP1117" i="3" s="1"/>
  <c r="AQ1117" i="3"/>
  <c r="AO1118" i="3"/>
  <c r="AP1118" i="3" s="1"/>
  <c r="AQ1118" i="3"/>
  <c r="AO1119" i="3"/>
  <c r="AP1119" i="3"/>
  <c r="AU1119" i="3" s="1"/>
  <c r="AQ1119" i="3"/>
  <c r="AO1120" i="3"/>
  <c r="AP1120" i="3" s="1"/>
  <c r="AQ1120" i="3"/>
  <c r="AO1121" i="3"/>
  <c r="AP1121" i="3" s="1"/>
  <c r="AR1121" i="3" s="1"/>
  <c r="AQ1121" i="3"/>
  <c r="AO1122" i="3"/>
  <c r="AP1122" i="3" s="1"/>
  <c r="AQ1122" i="3"/>
  <c r="AO1123" i="3"/>
  <c r="AP1123" i="3" s="1"/>
  <c r="AQ1123" i="3"/>
  <c r="AO1124" i="3"/>
  <c r="AP1124" i="3"/>
  <c r="AU1124" i="3" s="1"/>
  <c r="AQ1124" i="3"/>
  <c r="AO1125" i="3"/>
  <c r="AP1125" i="3" s="1"/>
  <c r="AQ1125" i="3"/>
  <c r="AO1126" i="3"/>
  <c r="AP1126" i="3" s="1"/>
  <c r="AU1126" i="3" s="1"/>
  <c r="AQ1126" i="3"/>
  <c r="AO1127" i="3"/>
  <c r="AP1127" i="3" s="1"/>
  <c r="AU1127" i="3" s="1"/>
  <c r="AQ1127" i="3"/>
  <c r="AO1128" i="3"/>
  <c r="AP1128" i="3" s="1"/>
  <c r="AR1128" i="3" s="1"/>
  <c r="AS1128" i="3" s="1"/>
  <c r="AQ1128" i="3"/>
  <c r="AO1129" i="3"/>
  <c r="AP1129" i="3"/>
  <c r="AU1129" i="3" s="1"/>
  <c r="AQ1129" i="3"/>
  <c r="AO1130" i="3"/>
  <c r="AP1130" i="3" s="1"/>
  <c r="AQ1130" i="3"/>
  <c r="AO1131" i="3"/>
  <c r="AP1131" i="3" s="1"/>
  <c r="AQ1131" i="3"/>
  <c r="AO1132" i="3"/>
  <c r="AP1132" i="3"/>
  <c r="AQ1132" i="3"/>
  <c r="AO1133" i="3"/>
  <c r="AP1133" i="3" s="1"/>
  <c r="AQ1133" i="3"/>
  <c r="AO1134" i="3"/>
  <c r="AP1134" i="3" s="1"/>
  <c r="AQ1134" i="3"/>
  <c r="AO1135" i="3"/>
  <c r="AP1135" i="3" s="1"/>
  <c r="AR1135" i="3" s="1"/>
  <c r="AQ1135" i="3"/>
  <c r="AO1136" i="3"/>
  <c r="AP1136" i="3" s="1"/>
  <c r="AQ1136" i="3"/>
  <c r="AO1137" i="3"/>
  <c r="AP1137" i="3" s="1"/>
  <c r="AQ1137" i="3"/>
  <c r="AO1138" i="3"/>
  <c r="AP1138" i="3" s="1"/>
  <c r="AQ1138" i="3"/>
  <c r="AO1139" i="3"/>
  <c r="AP1139" i="3" s="1"/>
  <c r="AR1139" i="3" s="1"/>
  <c r="AQ1139" i="3"/>
  <c r="AO1140" i="3"/>
  <c r="AP1140" i="3" s="1"/>
  <c r="AR1140" i="3" s="1"/>
  <c r="AS1140" i="3" s="1"/>
  <c r="AQ1140" i="3"/>
  <c r="AO1141" i="3"/>
  <c r="AP1141" i="3" s="1"/>
  <c r="AU1141" i="3" s="1"/>
  <c r="AQ1141" i="3"/>
  <c r="AO1142" i="3"/>
  <c r="AP1142" i="3" s="1"/>
  <c r="AQ1142" i="3"/>
  <c r="AO1143" i="3"/>
  <c r="AP1143" i="3" s="1"/>
  <c r="AU1143" i="3" s="1"/>
  <c r="AQ1143" i="3"/>
  <c r="AO1144" i="3"/>
  <c r="AP1144" i="3" s="1"/>
  <c r="AU1144" i="3" s="1"/>
  <c r="AQ1144" i="3"/>
  <c r="AO1145" i="3"/>
  <c r="AP1145" i="3" s="1"/>
  <c r="AR1145" i="3" s="1"/>
  <c r="AQ1145" i="3"/>
  <c r="AO1146" i="3"/>
  <c r="AP1146" i="3" s="1"/>
  <c r="AQ1146" i="3"/>
  <c r="AO1147" i="3"/>
  <c r="AP1147" i="3" s="1"/>
  <c r="AQ1147" i="3"/>
  <c r="AO1148" i="3"/>
  <c r="AP1148" i="3" s="1"/>
  <c r="AQ1148" i="3"/>
  <c r="AO1149" i="3"/>
  <c r="AP1149" i="3" s="1"/>
  <c r="AQ1149" i="3"/>
  <c r="AO1150" i="3"/>
  <c r="AP1150" i="3" s="1"/>
  <c r="AQ1150" i="3"/>
  <c r="AO1151" i="3"/>
  <c r="AP1151" i="3" s="1"/>
  <c r="AU1151" i="3" s="1"/>
  <c r="AQ1151" i="3"/>
  <c r="AO1152" i="3"/>
  <c r="AP1152" i="3" s="1"/>
  <c r="AR1152" i="3" s="1"/>
  <c r="AQ1152" i="3"/>
  <c r="AS1152" i="3"/>
  <c r="AO1153" i="3"/>
  <c r="AP1153" i="3" s="1"/>
  <c r="AQ1153" i="3"/>
  <c r="AO1154" i="3"/>
  <c r="AP1154" i="3" s="1"/>
  <c r="AQ1154" i="3"/>
  <c r="AO1155" i="3"/>
  <c r="AP1155" i="3" s="1"/>
  <c r="AQ1155" i="3"/>
  <c r="AO1156" i="3"/>
  <c r="AP1156" i="3" s="1"/>
  <c r="AQ1156" i="3"/>
  <c r="AO1157" i="3"/>
  <c r="AP1157" i="3" s="1"/>
  <c r="AR1157" i="3" s="1"/>
  <c r="AS1157" i="3" s="1"/>
  <c r="AQ1157" i="3"/>
  <c r="AO1158" i="3"/>
  <c r="AP1158" i="3" s="1"/>
  <c r="AU1158" i="3" s="1"/>
  <c r="AQ1158" i="3"/>
  <c r="AO1159" i="3"/>
  <c r="AP1159" i="3" s="1"/>
  <c r="AR1159" i="3" s="1"/>
  <c r="AS1159" i="3" s="1"/>
  <c r="AQ1159" i="3"/>
  <c r="AO1160" i="3"/>
  <c r="AP1160" i="3" s="1"/>
  <c r="AQ1160" i="3"/>
  <c r="AO1161" i="3"/>
  <c r="AP1161" i="3" s="1"/>
  <c r="AU1161" i="3" s="1"/>
  <c r="AQ1161" i="3"/>
  <c r="AO1162" i="3"/>
  <c r="AP1162" i="3"/>
  <c r="AR1162" i="3" s="1"/>
  <c r="AQ1162" i="3"/>
  <c r="AO1163" i="3"/>
  <c r="AP1163" i="3" s="1"/>
  <c r="AR1163" i="3" s="1"/>
  <c r="AQ1163" i="3"/>
  <c r="AO1164" i="3"/>
  <c r="AP1164" i="3" s="1"/>
  <c r="AR1164" i="3" s="1"/>
  <c r="AQ1164" i="3"/>
  <c r="AO1165" i="3"/>
  <c r="AP1165" i="3" s="1"/>
  <c r="AU1165" i="3" s="1"/>
  <c r="AQ1165" i="3"/>
  <c r="AO1166" i="3"/>
  <c r="AP1166" i="3" s="1"/>
  <c r="AR1166" i="3" s="1"/>
  <c r="AS1166" i="3" s="1"/>
  <c r="AQ1166" i="3"/>
  <c r="AO1167" i="3"/>
  <c r="AP1167" i="3"/>
  <c r="AU1167" i="3" s="1"/>
  <c r="AQ1167" i="3"/>
  <c r="AO1168" i="3"/>
  <c r="AP1168" i="3" s="1"/>
  <c r="AU1168" i="3" s="1"/>
  <c r="AQ1168" i="3"/>
  <c r="AO1169" i="3"/>
  <c r="AP1169" i="3" s="1"/>
  <c r="AR1169" i="3" s="1"/>
  <c r="AQ1169" i="3"/>
  <c r="AO1170" i="3"/>
  <c r="AP1170" i="3"/>
  <c r="AR1170" i="3" s="1"/>
  <c r="AQ1170" i="3"/>
  <c r="AO1171" i="3"/>
  <c r="AP1171" i="3" s="1"/>
  <c r="AQ1171" i="3"/>
  <c r="AO1172" i="3"/>
  <c r="AP1172" i="3" s="1"/>
  <c r="AQ1172" i="3"/>
  <c r="AO1173" i="3"/>
  <c r="AP1173" i="3" s="1"/>
  <c r="AQ1173" i="3"/>
  <c r="AO1174" i="3"/>
  <c r="AP1174" i="3" s="1"/>
  <c r="AQ1174" i="3"/>
  <c r="AO1175" i="3"/>
  <c r="AP1175" i="3"/>
  <c r="AQ1175" i="3"/>
  <c r="AO1176" i="3"/>
  <c r="AP1176" i="3" s="1"/>
  <c r="AR1176" i="3" s="1"/>
  <c r="AS1176" i="3" s="1"/>
  <c r="AQ1176" i="3"/>
  <c r="AO1177" i="3"/>
  <c r="AP1177" i="3"/>
  <c r="AU1177" i="3" s="1"/>
  <c r="AQ1177" i="3"/>
  <c r="AO1178" i="3"/>
  <c r="AP1178" i="3" s="1"/>
  <c r="AQ1178" i="3"/>
  <c r="AO1179" i="3"/>
  <c r="AP1179" i="3" s="1"/>
  <c r="AQ1179" i="3"/>
  <c r="AO1180" i="3"/>
  <c r="AP1180" i="3" s="1"/>
  <c r="AQ1180" i="3"/>
  <c r="AO1181" i="3"/>
  <c r="AP1181" i="3" s="1"/>
  <c r="AR1181" i="3" s="1"/>
  <c r="AS1181" i="3" s="1"/>
  <c r="AQ1181" i="3"/>
  <c r="AO1182" i="3"/>
  <c r="AP1182" i="3"/>
  <c r="AU1182" i="3" s="1"/>
  <c r="AQ1182" i="3"/>
  <c r="AO1183" i="3"/>
  <c r="AP1183" i="3" s="1"/>
  <c r="AR1183" i="3" s="1"/>
  <c r="AQ1183" i="3"/>
  <c r="AS1183" i="3"/>
  <c r="AW1183" i="3" s="1"/>
  <c r="AU1183" i="3"/>
  <c r="AO1184" i="3"/>
  <c r="AP1184" i="3" s="1"/>
  <c r="AQ1184" i="3"/>
  <c r="AO1185" i="3"/>
  <c r="AP1185" i="3" s="1"/>
  <c r="AU1185" i="3" s="1"/>
  <c r="AQ1185" i="3"/>
  <c r="AO1186" i="3"/>
  <c r="AP1186" i="3" s="1"/>
  <c r="AQ1186" i="3"/>
  <c r="AO1187" i="3"/>
  <c r="AP1187" i="3" s="1"/>
  <c r="AQ1187" i="3"/>
  <c r="AO1188" i="3"/>
  <c r="AP1188" i="3" s="1"/>
  <c r="AQ1188" i="3"/>
  <c r="AO1189" i="3"/>
  <c r="AP1189" i="3" s="1"/>
  <c r="AR1189" i="3" s="1"/>
  <c r="AQ1189" i="3"/>
  <c r="AU1189" i="3"/>
  <c r="AO1190" i="3"/>
  <c r="AP1190" i="3" s="1"/>
  <c r="AQ1190" i="3"/>
  <c r="AO1191" i="3"/>
  <c r="AP1191" i="3" s="1"/>
  <c r="AR1191" i="3" s="1"/>
  <c r="AQ1191" i="3"/>
  <c r="AO1192" i="3"/>
  <c r="AP1192" i="3" s="1"/>
  <c r="AU1192" i="3" s="1"/>
  <c r="AQ1192" i="3"/>
  <c r="AO1193" i="3"/>
  <c r="AP1193" i="3" s="1"/>
  <c r="AR1193" i="3" s="1"/>
  <c r="AQ1193" i="3"/>
  <c r="AO1194" i="3"/>
  <c r="AP1194" i="3"/>
  <c r="AU1194" i="3" s="1"/>
  <c r="AQ1194" i="3"/>
  <c r="AR1194" i="3"/>
  <c r="AS1194" i="3" s="1"/>
  <c r="AW1194" i="3" s="1"/>
  <c r="AO1195" i="3"/>
  <c r="AP1195" i="3" s="1"/>
  <c r="AQ1195" i="3"/>
  <c r="AO1196" i="3"/>
  <c r="AP1196" i="3" s="1"/>
  <c r="AU1196" i="3" s="1"/>
  <c r="AQ1196" i="3"/>
  <c r="AO1197" i="3"/>
  <c r="AP1197" i="3" s="1"/>
  <c r="AR1197" i="3" s="1"/>
  <c r="AS1197" i="3" s="1"/>
  <c r="AW1197" i="3" s="1"/>
  <c r="AQ1197" i="3"/>
  <c r="AO1198" i="3"/>
  <c r="AP1198" i="3" s="1"/>
  <c r="AQ1198" i="3"/>
  <c r="AO1199" i="3"/>
  <c r="AP1199" i="3" s="1"/>
  <c r="AQ1199" i="3"/>
  <c r="AO1200" i="3"/>
  <c r="AP1200" i="3" s="1"/>
  <c r="AQ1200" i="3"/>
  <c r="AO1201" i="3"/>
  <c r="AP1201" i="3" s="1"/>
  <c r="AQ1201" i="3"/>
  <c r="AO1202" i="3"/>
  <c r="AP1202" i="3" s="1"/>
  <c r="AQ1202" i="3"/>
  <c r="AO1203" i="3"/>
  <c r="AP1203" i="3" s="1"/>
  <c r="AQ1203" i="3"/>
  <c r="AO1204" i="3"/>
  <c r="AP1204" i="3" s="1"/>
  <c r="AQ1204" i="3"/>
  <c r="AO1205" i="3"/>
  <c r="AP1205" i="3" s="1"/>
  <c r="AQ1205" i="3"/>
  <c r="AO1206" i="3"/>
  <c r="AP1206" i="3" s="1"/>
  <c r="AQ1206" i="3"/>
  <c r="AO1207" i="3"/>
  <c r="AP1207" i="3" s="1"/>
  <c r="AQ1207" i="3"/>
  <c r="AO1208" i="3"/>
  <c r="AP1208" i="3" s="1"/>
  <c r="AU1208" i="3" s="1"/>
  <c r="AQ1208" i="3"/>
  <c r="AO1209" i="3"/>
  <c r="AP1209" i="3" s="1"/>
  <c r="AQ1209" i="3"/>
  <c r="AO1210" i="3"/>
  <c r="AP1210" i="3"/>
  <c r="AR1210" i="3" s="1"/>
  <c r="AQ1210" i="3"/>
  <c r="AO1211" i="3"/>
  <c r="AP1211" i="3" s="1"/>
  <c r="AR1211" i="3" s="1"/>
  <c r="AS1211" i="3" s="1"/>
  <c r="AW1211" i="3" s="1"/>
  <c r="AQ1211" i="3"/>
  <c r="AO1212" i="3"/>
  <c r="AP1212" i="3" s="1"/>
  <c r="AU1212" i="3" s="1"/>
  <c r="AQ1212" i="3"/>
  <c r="AO1213" i="3"/>
  <c r="AP1213" i="3" s="1"/>
  <c r="AQ1213" i="3"/>
  <c r="AO1214" i="3"/>
  <c r="AP1214" i="3" s="1"/>
  <c r="AQ1214" i="3"/>
  <c r="AO1215" i="3"/>
  <c r="AP1215" i="3" s="1"/>
  <c r="AR1215" i="3" s="1"/>
  <c r="AS1215" i="3" s="1"/>
  <c r="AW1215" i="3" s="1"/>
  <c r="AQ1215" i="3"/>
  <c r="AO1216" i="3"/>
  <c r="AP1216" i="3" s="1"/>
  <c r="AU1216" i="3" s="1"/>
  <c r="AQ1216" i="3"/>
  <c r="AO1217" i="3"/>
  <c r="AP1217" i="3" s="1"/>
  <c r="AQ1217" i="3"/>
  <c r="AO1218" i="3"/>
  <c r="AP1218" i="3" s="1"/>
  <c r="AQ1218" i="3"/>
  <c r="AO1219" i="3"/>
  <c r="AP1219" i="3" s="1"/>
  <c r="AR1219" i="3" s="1"/>
  <c r="AQ1219" i="3"/>
  <c r="AS1219" i="3"/>
  <c r="AW1219" i="3" s="1"/>
  <c r="AU1219" i="3"/>
  <c r="AO1220" i="3"/>
  <c r="AP1220" i="3" s="1"/>
  <c r="AU1220" i="3" s="1"/>
  <c r="AQ1220" i="3"/>
  <c r="AO1221" i="3"/>
  <c r="AP1221" i="3" s="1"/>
  <c r="AR1221" i="3" s="1"/>
  <c r="AS1221" i="3" s="1"/>
  <c r="AW1221" i="3" s="1"/>
  <c r="AQ1221" i="3"/>
  <c r="AO1222" i="3"/>
  <c r="AP1222" i="3" s="1"/>
  <c r="AR1222" i="3" s="1"/>
  <c r="AQ1222" i="3"/>
  <c r="AO1223" i="3"/>
  <c r="AP1223" i="3" s="1"/>
  <c r="AQ1223" i="3"/>
  <c r="AO1224" i="3"/>
  <c r="AP1224" i="3" s="1"/>
  <c r="AU1224" i="3" s="1"/>
  <c r="AQ1224" i="3"/>
  <c r="AO1225" i="3"/>
  <c r="AP1225" i="3" s="1"/>
  <c r="AQ1225" i="3"/>
  <c r="AO1226" i="3"/>
  <c r="AP1226" i="3"/>
  <c r="AR1226" i="3" s="1"/>
  <c r="AQ1226" i="3"/>
  <c r="AO1227" i="3"/>
  <c r="AP1227" i="3" s="1"/>
  <c r="AQ1227" i="3"/>
  <c r="AO1228" i="3"/>
  <c r="AP1228" i="3" s="1"/>
  <c r="AU1228" i="3" s="1"/>
  <c r="AQ1228" i="3"/>
  <c r="AO1229" i="3"/>
  <c r="AP1229" i="3" s="1"/>
  <c r="AR1229" i="3" s="1"/>
  <c r="AS1229" i="3" s="1"/>
  <c r="AW1229" i="3" s="1"/>
  <c r="AQ1229" i="3"/>
  <c r="AO1230" i="3"/>
  <c r="AP1230" i="3" s="1"/>
  <c r="AQ1230" i="3"/>
  <c r="AO1231" i="3"/>
  <c r="AP1231" i="3"/>
  <c r="AR1231" i="3" s="1"/>
  <c r="AS1231" i="3" s="1"/>
  <c r="AW1231" i="3" s="1"/>
  <c r="AQ1231" i="3"/>
  <c r="AO1232" i="3"/>
  <c r="AP1232" i="3" s="1"/>
  <c r="AU1232" i="3" s="1"/>
  <c r="AQ1232" i="3"/>
  <c r="AR1232" i="3"/>
  <c r="AO1233" i="3"/>
  <c r="AP1233" i="3" s="1"/>
  <c r="AR1233" i="3" s="1"/>
  <c r="AQ1233" i="3"/>
  <c r="AO1234" i="3"/>
  <c r="AP1234" i="3" s="1"/>
  <c r="AQ1234" i="3"/>
  <c r="AO1235" i="3"/>
  <c r="AP1235" i="3" s="1"/>
  <c r="AQ1235" i="3"/>
  <c r="AO1236" i="3"/>
  <c r="AP1236" i="3" s="1"/>
  <c r="AU1236" i="3" s="1"/>
  <c r="AQ1236" i="3"/>
  <c r="AO1237" i="3"/>
  <c r="AP1237" i="3" s="1"/>
  <c r="AQ1237" i="3"/>
  <c r="AO1238" i="3"/>
  <c r="AP1238" i="3" s="1"/>
  <c r="AR1238" i="3" s="1"/>
  <c r="AQ1238" i="3"/>
  <c r="AO1239" i="3"/>
  <c r="AP1239" i="3" s="1"/>
  <c r="AR1239" i="3" s="1"/>
  <c r="AQ1239" i="3"/>
  <c r="AO1240" i="3"/>
  <c r="AP1240" i="3" s="1"/>
  <c r="AU1240" i="3" s="1"/>
  <c r="AQ1240" i="3"/>
  <c r="AO1241" i="3"/>
  <c r="AP1241" i="3" s="1"/>
  <c r="AQ1241" i="3"/>
  <c r="AO1242" i="3"/>
  <c r="AP1242" i="3" s="1"/>
  <c r="AR1242" i="3" s="1"/>
  <c r="AS1242" i="3" s="1"/>
  <c r="AW1242" i="3" s="1"/>
  <c r="AQ1242" i="3"/>
  <c r="AO1243" i="3"/>
  <c r="AP1243" i="3" s="1"/>
  <c r="AQ1243" i="3"/>
  <c r="AO1244" i="3"/>
  <c r="AP1244" i="3" s="1"/>
  <c r="AU1244" i="3" s="1"/>
  <c r="AQ1244" i="3"/>
  <c r="AO1245" i="3"/>
  <c r="AP1245" i="3" s="1"/>
  <c r="AQ1245" i="3"/>
  <c r="AO1246" i="3"/>
  <c r="AP1246" i="3" s="1"/>
  <c r="AQ1246" i="3"/>
  <c r="AO1247" i="3"/>
  <c r="AP1247" i="3" s="1"/>
  <c r="AQ1247" i="3"/>
  <c r="AO1248" i="3"/>
  <c r="AP1248" i="3" s="1"/>
  <c r="AU1248" i="3" s="1"/>
  <c r="AQ1248" i="3"/>
  <c r="AO1249" i="3"/>
  <c r="AP1249" i="3" s="1"/>
  <c r="AQ1249" i="3"/>
  <c r="AO1250" i="3"/>
  <c r="AP1250" i="3"/>
  <c r="AU1250" i="3" s="1"/>
  <c r="AQ1250" i="3"/>
  <c r="AO1251" i="3"/>
  <c r="AP1251" i="3" s="1"/>
  <c r="AQ1251" i="3"/>
  <c r="AO1252" i="3"/>
  <c r="AP1252" i="3" s="1"/>
  <c r="AQ1252" i="3"/>
  <c r="AO1253" i="3"/>
  <c r="AP1253" i="3" s="1"/>
  <c r="AR1253" i="3" s="1"/>
  <c r="AQ1253" i="3"/>
  <c r="AO1254" i="3"/>
  <c r="AP1254" i="3" s="1"/>
  <c r="AU1254" i="3" s="1"/>
  <c r="AQ1254" i="3"/>
  <c r="AO1255" i="3"/>
  <c r="AP1255" i="3" s="1"/>
  <c r="AQ1255" i="3"/>
  <c r="AO1256" i="3"/>
  <c r="AP1256" i="3" s="1"/>
  <c r="AQ1256" i="3"/>
  <c r="AO1257" i="3"/>
  <c r="AP1257" i="3" s="1"/>
  <c r="AQ1257" i="3"/>
  <c r="AO1258" i="3"/>
  <c r="AP1258" i="3" s="1"/>
  <c r="AU1258" i="3" s="1"/>
  <c r="AQ1258" i="3"/>
  <c r="AO1259" i="3"/>
  <c r="AP1259" i="3" s="1"/>
  <c r="AR1259" i="3" s="1"/>
  <c r="AS1259" i="3" s="1"/>
  <c r="AW1259" i="3" s="1"/>
  <c r="AQ1259" i="3"/>
  <c r="AO1260" i="3"/>
  <c r="AP1260" i="3" s="1"/>
  <c r="AU1260" i="3" s="1"/>
  <c r="AQ1260" i="3"/>
  <c r="AR1260" i="3"/>
  <c r="AS1260" i="3" s="1"/>
  <c r="AW1260" i="3" s="1"/>
  <c r="AO1261" i="3"/>
  <c r="AP1261" i="3" s="1"/>
  <c r="AU1261" i="3" s="1"/>
  <c r="AQ1261" i="3"/>
  <c r="AO1262" i="3"/>
  <c r="AP1262" i="3" s="1"/>
  <c r="AQ1262" i="3"/>
  <c r="AO1263" i="3"/>
  <c r="AP1263" i="3" s="1"/>
  <c r="AR1263" i="3" s="1"/>
  <c r="AS1263" i="3" s="1"/>
  <c r="AQ1263" i="3"/>
  <c r="AO1264" i="3"/>
  <c r="AP1264" i="3" s="1"/>
  <c r="AU1264" i="3" s="1"/>
  <c r="AQ1264" i="3"/>
  <c r="AR1264" i="3"/>
  <c r="AS1264" i="3" s="1"/>
  <c r="AO1265" i="3"/>
  <c r="AP1265" i="3" s="1"/>
  <c r="AQ1265" i="3"/>
  <c r="AO1266" i="3"/>
  <c r="AP1266" i="3" s="1"/>
  <c r="AR1266" i="3" s="1"/>
  <c r="AQ1266" i="3"/>
  <c r="AO1267" i="3"/>
  <c r="AP1267" i="3" s="1"/>
  <c r="AR1267" i="3" s="1"/>
  <c r="AS1267" i="3" s="1"/>
  <c r="AW1267" i="3" s="1"/>
  <c r="AQ1267" i="3"/>
  <c r="AO1268" i="3"/>
  <c r="AP1268" i="3" s="1"/>
  <c r="AU1268" i="3" s="1"/>
  <c r="AQ1268" i="3"/>
  <c r="AO1269" i="3"/>
  <c r="AP1269" i="3" s="1"/>
  <c r="AQ1269" i="3"/>
  <c r="AO1270" i="3"/>
  <c r="AP1270" i="3" s="1"/>
  <c r="AQ1270" i="3"/>
  <c r="AO1271" i="3"/>
  <c r="AP1271" i="3" s="1"/>
  <c r="AQ1271" i="3"/>
  <c r="AO1272" i="3"/>
  <c r="AP1272" i="3" s="1"/>
  <c r="AU1272" i="3" s="1"/>
  <c r="AQ1272" i="3"/>
  <c r="AO1273" i="3"/>
  <c r="AP1273" i="3" s="1"/>
  <c r="AQ1273" i="3"/>
  <c r="AO1274" i="3"/>
  <c r="AP1274" i="3" s="1"/>
  <c r="AR1274" i="3" s="1"/>
  <c r="AS1274" i="3" s="1"/>
  <c r="AW1274" i="3" s="1"/>
  <c r="AQ1274" i="3"/>
  <c r="AO1275" i="3"/>
  <c r="AP1275" i="3" s="1"/>
  <c r="AQ1275" i="3"/>
  <c r="AO1276" i="3"/>
  <c r="AP1276" i="3" s="1"/>
  <c r="AU1276" i="3" s="1"/>
  <c r="AQ1276" i="3"/>
  <c r="AO1277" i="3"/>
  <c r="AP1277" i="3" s="1"/>
  <c r="AR1277" i="3" s="1"/>
  <c r="AQ1277" i="3"/>
  <c r="AO1278" i="3"/>
  <c r="AP1278" i="3" s="1"/>
  <c r="AR1278" i="3" s="1"/>
  <c r="AS1278" i="3" s="1"/>
  <c r="AW1278" i="3" s="1"/>
  <c r="AQ1278" i="3"/>
  <c r="AO1279" i="3"/>
  <c r="AP1279" i="3" s="1"/>
  <c r="AQ1279" i="3"/>
  <c r="AO1280" i="3"/>
  <c r="AP1280" i="3" s="1"/>
  <c r="AU1280" i="3" s="1"/>
  <c r="AQ1280" i="3"/>
  <c r="AR1280" i="3"/>
  <c r="AS1280" i="3" s="1"/>
  <c r="AO1281" i="3"/>
  <c r="AP1281" i="3" s="1"/>
  <c r="AU1281" i="3" s="1"/>
  <c r="AQ1281" i="3"/>
  <c r="AO1282" i="3"/>
  <c r="AP1282" i="3" s="1"/>
  <c r="AQ1282" i="3"/>
  <c r="AO1283" i="3"/>
  <c r="AP1283" i="3" s="1"/>
  <c r="AR1283" i="3" s="1"/>
  <c r="AS1283" i="3" s="1"/>
  <c r="AQ1283" i="3"/>
  <c r="AO1284" i="3"/>
  <c r="AP1284" i="3" s="1"/>
  <c r="AU1284" i="3" s="1"/>
  <c r="AQ1284" i="3"/>
  <c r="AO1285" i="3"/>
  <c r="AP1285" i="3" s="1"/>
  <c r="AQ1285" i="3"/>
  <c r="AO1286" i="3"/>
  <c r="AP1286" i="3" s="1"/>
  <c r="AR1286" i="3" s="1"/>
  <c r="AS1286" i="3" s="1"/>
  <c r="AW1286" i="3" s="1"/>
  <c r="AQ1286" i="3"/>
  <c r="AO1287" i="3"/>
  <c r="AP1287" i="3" s="1"/>
  <c r="AQ1287" i="3"/>
  <c r="AO1288" i="3"/>
  <c r="AP1288" i="3" s="1"/>
  <c r="AU1288" i="3" s="1"/>
  <c r="AQ1288" i="3"/>
  <c r="AR1288" i="3"/>
  <c r="AS1288" i="3" s="1"/>
  <c r="AW1288" i="3" s="1"/>
  <c r="AO1289" i="3"/>
  <c r="AP1289" i="3" s="1"/>
  <c r="AQ1289" i="3"/>
  <c r="AO1290" i="3"/>
  <c r="AP1290" i="3" s="1"/>
  <c r="AR1290" i="3" s="1"/>
  <c r="AS1290" i="3" s="1"/>
  <c r="AW1290" i="3" s="1"/>
  <c r="AQ1290" i="3"/>
  <c r="AO1291" i="3"/>
  <c r="AP1291" i="3" s="1"/>
  <c r="AR1291" i="3" s="1"/>
  <c r="AS1291" i="3" s="1"/>
  <c r="AQ1291" i="3"/>
  <c r="AO1292" i="3"/>
  <c r="AP1292" i="3" s="1"/>
  <c r="AU1292" i="3" s="1"/>
  <c r="AQ1292" i="3"/>
  <c r="AO1293" i="3"/>
  <c r="AP1293" i="3" s="1"/>
  <c r="AQ1293" i="3"/>
  <c r="AO1294" i="3"/>
  <c r="AP1294" i="3" s="1"/>
  <c r="AR1294" i="3" s="1"/>
  <c r="AS1294" i="3" s="1"/>
  <c r="AQ1294" i="3"/>
  <c r="AO1295" i="3"/>
  <c r="AP1295" i="3" s="1"/>
  <c r="AQ1295" i="3"/>
  <c r="AO1296" i="3"/>
  <c r="AP1296" i="3" s="1"/>
  <c r="AU1296" i="3" s="1"/>
  <c r="AQ1296" i="3"/>
  <c r="AO1297" i="3"/>
  <c r="AP1297" i="3" s="1"/>
  <c r="AR1297" i="3" s="1"/>
  <c r="AQ1297" i="3"/>
  <c r="AO1298" i="3"/>
  <c r="AP1298" i="3" s="1"/>
  <c r="AQ1298" i="3"/>
  <c r="AO1299" i="3"/>
  <c r="AP1299" i="3" s="1"/>
  <c r="AQ1299" i="3"/>
  <c r="AO1300" i="3"/>
  <c r="AP1300" i="3" s="1"/>
  <c r="AQ1300" i="3"/>
  <c r="AO1301" i="3"/>
  <c r="AP1301" i="3" s="1"/>
  <c r="AQ1301" i="3"/>
  <c r="AO1302" i="3"/>
  <c r="AP1302" i="3" s="1"/>
  <c r="AQ1302" i="3"/>
  <c r="AO1303" i="3"/>
  <c r="AP1303" i="3" s="1"/>
  <c r="AQ1303" i="3"/>
  <c r="AO1304" i="3"/>
  <c r="AP1304" i="3" s="1"/>
  <c r="AQ1304" i="3"/>
  <c r="AO1305" i="3"/>
  <c r="AP1305" i="3" s="1"/>
  <c r="AR1305" i="3" s="1"/>
  <c r="AQ1305" i="3"/>
  <c r="AO1306" i="3"/>
  <c r="AP1306" i="3" s="1"/>
  <c r="AQ1306" i="3"/>
  <c r="AO1307" i="3"/>
  <c r="AP1307" i="3" s="1"/>
  <c r="AQ1307" i="3"/>
  <c r="AO1308" i="3"/>
  <c r="AP1308" i="3" s="1"/>
  <c r="AU1308" i="3" s="1"/>
  <c r="AQ1308" i="3"/>
  <c r="AO1309" i="3"/>
  <c r="AP1309" i="3" s="1"/>
  <c r="AQ1309" i="3"/>
  <c r="AO1310" i="3"/>
  <c r="AP1310" i="3"/>
  <c r="AR1310" i="3" s="1"/>
  <c r="AQ1310" i="3"/>
  <c r="AO1311" i="3"/>
  <c r="AP1311" i="3" s="1"/>
  <c r="AR1311" i="3" s="1"/>
  <c r="AS1311" i="3" s="1"/>
  <c r="AQ1311" i="3"/>
  <c r="AO1312" i="3"/>
  <c r="AP1312" i="3" s="1"/>
  <c r="AU1312" i="3" s="1"/>
  <c r="AQ1312" i="3"/>
  <c r="AO1313" i="3"/>
  <c r="AP1313" i="3" s="1"/>
  <c r="AQ1313" i="3"/>
  <c r="AO1314" i="3"/>
  <c r="AP1314" i="3" s="1"/>
  <c r="AU1314" i="3" s="1"/>
  <c r="AQ1314" i="3"/>
  <c r="AO1315" i="3"/>
  <c r="AP1315" i="3" s="1"/>
  <c r="AR1315" i="3" s="1"/>
  <c r="AS1315" i="3" s="1"/>
  <c r="AW1315" i="3" s="1"/>
  <c r="AQ1315" i="3"/>
  <c r="AO1316" i="3"/>
  <c r="AP1316" i="3" s="1"/>
  <c r="AU1316" i="3" s="1"/>
  <c r="AQ1316" i="3"/>
  <c r="AR1316" i="3"/>
  <c r="AS1316" i="3" s="1"/>
  <c r="AW1316" i="3" s="1"/>
  <c r="AO1317" i="3"/>
  <c r="AP1317" i="3" s="1"/>
  <c r="AR1317" i="3" s="1"/>
  <c r="AQ1317" i="3"/>
  <c r="AO1318" i="3"/>
  <c r="AP1318" i="3" s="1"/>
  <c r="AQ1318" i="3"/>
  <c r="AO1319" i="3"/>
  <c r="AP1319" i="3" s="1"/>
  <c r="AQ1319" i="3"/>
  <c r="AO1320" i="3"/>
  <c r="AP1320" i="3" s="1"/>
  <c r="AU1320" i="3" s="1"/>
  <c r="AQ1320" i="3"/>
  <c r="AO1321" i="3"/>
  <c r="AP1321" i="3" s="1"/>
  <c r="AQ1321" i="3"/>
  <c r="AO1322" i="3"/>
  <c r="AP1322" i="3" s="1"/>
  <c r="AQ1322" i="3"/>
  <c r="AO1323" i="3"/>
  <c r="AP1323" i="3" s="1"/>
  <c r="AR1323" i="3" s="1"/>
  <c r="AS1323" i="3" s="1"/>
  <c r="AW1323" i="3" s="1"/>
  <c r="AQ1323" i="3"/>
  <c r="AO1324" i="3"/>
  <c r="AP1324" i="3" s="1"/>
  <c r="AU1324" i="3" s="1"/>
  <c r="AQ1324" i="3"/>
  <c r="AO1325" i="3"/>
  <c r="AP1325" i="3" s="1"/>
  <c r="AU1325" i="3" s="1"/>
  <c r="AQ1325" i="3"/>
  <c r="AO1326" i="3"/>
  <c r="AP1326" i="3" s="1"/>
  <c r="AR1326" i="3" s="1"/>
  <c r="AQ1326" i="3"/>
  <c r="AO1327" i="3"/>
  <c r="AP1327" i="3" s="1"/>
  <c r="AQ1327" i="3"/>
  <c r="AO1328" i="3"/>
  <c r="AP1328" i="3" s="1"/>
  <c r="AQ1328" i="3"/>
  <c r="AO1329" i="3"/>
  <c r="AP1329" i="3" s="1"/>
  <c r="AR1329" i="3" s="1"/>
  <c r="AS1329" i="3" s="1"/>
  <c r="AT1329" i="3" s="1"/>
  <c r="AQ1329" i="3"/>
  <c r="AO1330" i="3"/>
  <c r="AP1330" i="3"/>
  <c r="AR1330" i="3" s="1"/>
  <c r="AS1330" i="3" s="1"/>
  <c r="AW1330" i="3" s="1"/>
  <c r="AQ1330" i="3"/>
  <c r="AO1331" i="3"/>
  <c r="AP1331" i="3"/>
  <c r="AR1331" i="3" s="1"/>
  <c r="AS1331" i="3" s="1"/>
  <c r="AT1331" i="3" s="1"/>
  <c r="AQ1331" i="3"/>
  <c r="AO1332" i="3"/>
  <c r="AP1332" i="3" s="1"/>
  <c r="AU1332" i="3" s="1"/>
  <c r="AQ1332" i="3"/>
  <c r="AO1333" i="3"/>
  <c r="AP1333" i="3" s="1"/>
  <c r="AQ1333" i="3"/>
  <c r="AO1334" i="3"/>
  <c r="AP1334" i="3" s="1"/>
  <c r="AQ1334" i="3"/>
  <c r="AO1335" i="3"/>
  <c r="AP1335" i="3" s="1"/>
  <c r="AQ1335" i="3"/>
  <c r="AO1336" i="3"/>
  <c r="AP1336" i="3" s="1"/>
  <c r="AU1336" i="3" s="1"/>
  <c r="AQ1336" i="3"/>
  <c r="AO1337" i="3"/>
  <c r="AP1337" i="3" s="1"/>
  <c r="AQ1337" i="3"/>
  <c r="AO1338" i="3"/>
  <c r="AP1338" i="3" s="1"/>
  <c r="AR1338" i="3" s="1"/>
  <c r="AS1338" i="3" s="1"/>
  <c r="AW1338" i="3" s="1"/>
  <c r="AQ1338" i="3"/>
  <c r="AO1339" i="3"/>
  <c r="AP1339" i="3" s="1"/>
  <c r="AR1339" i="3" s="1"/>
  <c r="AQ1339" i="3"/>
  <c r="AO1340" i="3"/>
  <c r="AP1340" i="3" s="1"/>
  <c r="AU1340" i="3" s="1"/>
  <c r="AQ1340" i="3"/>
  <c r="AO1341" i="3"/>
  <c r="AP1341" i="3" s="1"/>
  <c r="AR1341" i="3" s="1"/>
  <c r="AQ1341" i="3"/>
  <c r="AO1342" i="3"/>
  <c r="AP1342" i="3" s="1"/>
  <c r="AR1342" i="3" s="1"/>
  <c r="AQ1342" i="3"/>
  <c r="AO1343" i="3"/>
  <c r="AP1343" i="3" s="1"/>
  <c r="AQ1343" i="3"/>
  <c r="AO1344" i="3"/>
  <c r="AP1344" i="3" s="1"/>
  <c r="AU1344" i="3" s="1"/>
  <c r="AQ1344" i="3"/>
  <c r="AO1345" i="3"/>
  <c r="AP1345" i="3" s="1"/>
  <c r="AQ1345" i="3"/>
  <c r="AO1346" i="3"/>
  <c r="AP1346" i="3"/>
  <c r="AU1346" i="3" s="1"/>
  <c r="AQ1346" i="3"/>
  <c r="AO1347" i="3"/>
  <c r="AP1347" i="3" s="1"/>
  <c r="AQ1347" i="3"/>
  <c r="AO1348" i="3"/>
  <c r="AP1348" i="3" s="1"/>
  <c r="AQ1348" i="3"/>
  <c r="AO1349" i="3"/>
  <c r="AP1349" i="3" s="1"/>
  <c r="AQ1349" i="3"/>
  <c r="AO1350" i="3"/>
  <c r="AP1350" i="3" s="1"/>
  <c r="AQ1350" i="3"/>
  <c r="AO1351" i="3"/>
  <c r="AP1351" i="3" s="1"/>
  <c r="AR1351" i="3" s="1"/>
  <c r="AS1351" i="3" s="1"/>
  <c r="AW1351" i="3" s="1"/>
  <c r="AQ1351" i="3"/>
  <c r="AO1352" i="3"/>
  <c r="AP1352" i="3" s="1"/>
  <c r="AQ1352" i="3"/>
  <c r="AO1353" i="3"/>
  <c r="AP1353" i="3" s="1"/>
  <c r="AQ1353" i="3"/>
  <c r="AO1354" i="3"/>
  <c r="AP1354" i="3" s="1"/>
  <c r="AQ1354" i="3"/>
  <c r="AO1355" i="3"/>
  <c r="AP1355" i="3" s="1"/>
  <c r="AQ1355" i="3"/>
  <c r="AO1356" i="3"/>
  <c r="AP1356" i="3" s="1"/>
  <c r="AU1356" i="3" s="1"/>
  <c r="AQ1356" i="3"/>
  <c r="AO1357" i="3"/>
  <c r="AP1357" i="3" s="1"/>
  <c r="AQ1357" i="3"/>
  <c r="AO1358" i="3"/>
  <c r="AP1358" i="3"/>
  <c r="AU1358" i="3" s="1"/>
  <c r="AQ1358" i="3"/>
  <c r="AO1359" i="3"/>
  <c r="AP1359" i="3" s="1"/>
  <c r="AR1359" i="3" s="1"/>
  <c r="AS1359" i="3" s="1"/>
  <c r="AW1359" i="3" s="1"/>
  <c r="AQ1359" i="3"/>
  <c r="AO1360" i="3"/>
  <c r="AP1360" i="3" s="1"/>
  <c r="AU1360" i="3" s="1"/>
  <c r="AQ1360" i="3"/>
  <c r="AO1361" i="3"/>
  <c r="AP1361" i="3" s="1"/>
  <c r="AQ1361" i="3"/>
  <c r="AO1362" i="3"/>
  <c r="AP1362" i="3" s="1"/>
  <c r="AR1362" i="3" s="1"/>
  <c r="AS1362" i="3" s="1"/>
  <c r="AW1362" i="3" s="1"/>
  <c r="AQ1362" i="3"/>
  <c r="AO1363" i="3"/>
  <c r="AP1363" i="3" s="1"/>
  <c r="AR1363" i="3" s="1"/>
  <c r="AS1363" i="3" s="1"/>
  <c r="AW1363" i="3" s="1"/>
  <c r="AQ1363" i="3"/>
  <c r="AU1363" i="3"/>
  <c r="AO1364" i="3"/>
  <c r="AP1364" i="3" s="1"/>
  <c r="AU1364" i="3" s="1"/>
  <c r="AQ1364" i="3"/>
  <c r="AO1365" i="3"/>
  <c r="AP1365" i="3" s="1"/>
  <c r="AQ1365" i="3"/>
  <c r="AO1366" i="3"/>
  <c r="AP1366" i="3" s="1"/>
  <c r="AU1366" i="3" s="1"/>
  <c r="AQ1366" i="3"/>
  <c r="AO1367" i="3"/>
  <c r="AP1367" i="3" s="1"/>
  <c r="AR1367" i="3" s="1"/>
  <c r="AQ1367" i="3"/>
  <c r="AO1368" i="3"/>
  <c r="AP1368" i="3" s="1"/>
  <c r="AU1368" i="3" s="1"/>
  <c r="AQ1368" i="3"/>
  <c r="AO1369" i="3"/>
  <c r="AP1369" i="3" s="1"/>
  <c r="AR1369" i="3" s="1"/>
  <c r="AS1369" i="3" s="1"/>
  <c r="AW1369" i="3" s="1"/>
  <c r="AQ1369" i="3"/>
  <c r="AO1370" i="3"/>
  <c r="AP1370" i="3" s="1"/>
  <c r="AQ1370" i="3"/>
  <c r="AO1371" i="3"/>
  <c r="AP1371" i="3" s="1"/>
  <c r="AR1371" i="3" s="1"/>
  <c r="AQ1371" i="3"/>
  <c r="AO1372" i="3"/>
  <c r="AP1372" i="3" s="1"/>
  <c r="AU1372" i="3" s="1"/>
  <c r="AQ1372" i="3"/>
  <c r="AO1373" i="3"/>
  <c r="AP1373" i="3" s="1"/>
  <c r="AR1373" i="3" s="1"/>
  <c r="AQ1373" i="3"/>
  <c r="AO1374" i="3"/>
  <c r="AP1374" i="3"/>
  <c r="AU1374" i="3" s="1"/>
  <c r="AQ1374" i="3"/>
  <c r="AO1375" i="3"/>
  <c r="AP1375" i="3" s="1"/>
  <c r="AQ1375" i="3"/>
  <c r="AO1376" i="3"/>
  <c r="AP1376" i="3" s="1"/>
  <c r="AU1376" i="3" s="1"/>
  <c r="AQ1376" i="3"/>
  <c r="AO1377" i="3"/>
  <c r="AP1377" i="3" s="1"/>
  <c r="AQ1377" i="3"/>
  <c r="AO1378" i="3"/>
  <c r="AP1378" i="3" s="1"/>
  <c r="AR1378" i="3" s="1"/>
  <c r="AQ1378" i="3"/>
  <c r="AO1379" i="3"/>
  <c r="AP1379" i="3" s="1"/>
  <c r="AR1379" i="3" s="1"/>
  <c r="AQ1379" i="3"/>
  <c r="AO1380" i="3"/>
  <c r="AP1380" i="3" s="1"/>
  <c r="AU1380" i="3" s="1"/>
  <c r="AQ1380" i="3"/>
  <c r="AO1381" i="3"/>
  <c r="AP1381" i="3" s="1"/>
  <c r="AU1381" i="3" s="1"/>
  <c r="AQ1381" i="3"/>
  <c r="AO1382" i="3"/>
  <c r="AP1382" i="3" s="1"/>
  <c r="AQ1382" i="3"/>
  <c r="AO1383" i="3"/>
  <c r="AP1383" i="3" s="1"/>
  <c r="AQ1383" i="3"/>
  <c r="AO1384" i="3"/>
  <c r="AP1384" i="3" s="1"/>
  <c r="AQ1384" i="3"/>
  <c r="AO1385" i="3"/>
  <c r="AP1385" i="3" s="1"/>
  <c r="AQ1385" i="3"/>
  <c r="AO1386" i="3"/>
  <c r="AP1386" i="3" s="1"/>
  <c r="AQ1386" i="3"/>
  <c r="AO1387" i="3"/>
  <c r="AP1387" i="3" s="1"/>
  <c r="AR1387" i="3" s="1"/>
  <c r="AS1387" i="3" s="1"/>
  <c r="AT1387" i="3" s="1"/>
  <c r="AQ1387" i="3"/>
  <c r="AO1388" i="3"/>
  <c r="AP1388" i="3" s="1"/>
  <c r="AU1388" i="3" s="1"/>
  <c r="AQ1388" i="3"/>
  <c r="AO1389" i="3"/>
  <c r="AP1389" i="3" s="1"/>
  <c r="AR1389" i="3" s="1"/>
  <c r="AQ1389" i="3"/>
  <c r="AO1390" i="3"/>
  <c r="AP1390" i="3"/>
  <c r="AU1390" i="3" s="1"/>
  <c r="AQ1390" i="3"/>
  <c r="AO1391" i="3"/>
  <c r="AP1391" i="3" s="1"/>
  <c r="AQ1391" i="3"/>
  <c r="AO1392" i="3"/>
  <c r="AP1392" i="3" s="1"/>
  <c r="AQ1392" i="3"/>
  <c r="AO1393" i="3"/>
  <c r="AP1393" i="3" s="1"/>
  <c r="AR1393" i="3" s="1"/>
  <c r="AQ1393" i="3"/>
  <c r="AO1394" i="3"/>
  <c r="AP1394" i="3" s="1"/>
  <c r="AU1394" i="3" s="1"/>
  <c r="AQ1394" i="3"/>
  <c r="AO1395" i="3"/>
  <c r="AP1395" i="3" s="1"/>
  <c r="AQ1395" i="3"/>
  <c r="AO1396" i="3"/>
  <c r="AP1396" i="3" s="1"/>
  <c r="AQ1396" i="3"/>
  <c r="AO1397" i="3"/>
  <c r="AP1397" i="3" s="1"/>
  <c r="AQ1397" i="3"/>
  <c r="AO1398" i="3"/>
  <c r="AP1398" i="3" s="1"/>
  <c r="AQ1398" i="3"/>
  <c r="AO1399" i="3"/>
  <c r="AP1399" i="3" s="1"/>
  <c r="AR1399" i="3" s="1"/>
  <c r="AQ1399" i="3"/>
  <c r="AO1400" i="3"/>
  <c r="AP1400" i="3" s="1"/>
  <c r="AQ1400" i="3"/>
  <c r="AO1401" i="3"/>
  <c r="AP1401" i="3" s="1"/>
  <c r="AQ1401" i="3"/>
  <c r="AO1402" i="3"/>
  <c r="AP1402" i="3" s="1"/>
  <c r="AQ1402" i="3"/>
  <c r="AO1403" i="3"/>
  <c r="AP1403" i="3" s="1"/>
  <c r="AQ1403" i="3"/>
  <c r="AO1404" i="3"/>
  <c r="AP1404" i="3" s="1"/>
  <c r="AU1404" i="3" s="1"/>
  <c r="AQ1404" i="3"/>
  <c r="AO1405" i="3"/>
  <c r="AP1405" i="3" s="1"/>
  <c r="AQ1405" i="3"/>
  <c r="AO1406" i="3"/>
  <c r="AP1406" i="3" s="1"/>
  <c r="AR1406" i="3" s="1"/>
  <c r="AQ1406" i="3"/>
  <c r="AO1407" i="3"/>
  <c r="AP1407" i="3" s="1"/>
  <c r="AR1407" i="3" s="1"/>
  <c r="AQ1407" i="3"/>
  <c r="AO1408" i="3"/>
  <c r="AP1408" i="3" s="1"/>
  <c r="AU1408" i="3" s="1"/>
  <c r="AQ1408" i="3"/>
  <c r="AO1409" i="3"/>
  <c r="AP1409" i="3" s="1"/>
  <c r="AQ1409" i="3"/>
  <c r="AO1410" i="3"/>
  <c r="AP1410" i="3"/>
  <c r="AU1410" i="3" s="1"/>
  <c r="AQ1410" i="3"/>
  <c r="AO1411" i="3"/>
  <c r="AP1411" i="3" s="1"/>
  <c r="AQ1411" i="3"/>
  <c r="AO1412" i="3"/>
  <c r="AP1412" i="3" s="1"/>
  <c r="AU1412" i="3" s="1"/>
  <c r="AQ1412" i="3"/>
  <c r="AO1413" i="3"/>
  <c r="AP1413" i="3"/>
  <c r="AQ1413" i="3"/>
  <c r="AO1414" i="3"/>
  <c r="AP1414" i="3" s="1"/>
  <c r="AQ1414" i="3"/>
  <c r="AO1415" i="3"/>
  <c r="AP1415" i="3"/>
  <c r="AR1415" i="3" s="1"/>
  <c r="AS1415" i="3" s="1"/>
  <c r="AQ1415" i="3"/>
  <c r="AO1416" i="3"/>
  <c r="AP1416" i="3" s="1"/>
  <c r="AU1416" i="3" s="1"/>
  <c r="AQ1416" i="3"/>
  <c r="AO1417" i="3"/>
  <c r="AP1417" i="3" s="1"/>
  <c r="AQ1417" i="3"/>
  <c r="AO1418" i="3"/>
  <c r="AP1418" i="3" s="1"/>
  <c r="AQ1418" i="3"/>
  <c r="AO1419" i="3"/>
  <c r="AP1419" i="3" s="1"/>
  <c r="AQ1419" i="3"/>
  <c r="AO1420" i="3"/>
  <c r="AP1420" i="3" s="1"/>
  <c r="AQ1420" i="3"/>
  <c r="AO1421" i="3"/>
  <c r="AP1421" i="3" s="1"/>
  <c r="AU1421" i="3" s="1"/>
  <c r="AQ1421" i="3"/>
  <c r="AO1422" i="3"/>
  <c r="AP1422" i="3"/>
  <c r="AR1422" i="3" s="1"/>
  <c r="AS1422" i="3" s="1"/>
  <c r="AW1422" i="3" s="1"/>
  <c r="AQ1422" i="3"/>
  <c r="AO1423" i="3"/>
  <c r="AP1423" i="3" s="1"/>
  <c r="AR1423" i="3" s="1"/>
  <c r="AQ1423" i="3"/>
  <c r="AO1424" i="3"/>
  <c r="AP1424" i="3" s="1"/>
  <c r="AU1424" i="3" s="1"/>
  <c r="AQ1424" i="3"/>
  <c r="AO1425" i="3"/>
  <c r="AP1425" i="3" s="1"/>
  <c r="AU1425" i="3" s="1"/>
  <c r="AQ1425" i="3"/>
  <c r="AO1426" i="3"/>
  <c r="AP1426" i="3" s="1"/>
  <c r="AU1426" i="3" s="1"/>
  <c r="AQ1426" i="3"/>
  <c r="AO1427" i="3"/>
  <c r="AP1427" i="3" s="1"/>
  <c r="AQ1427" i="3"/>
  <c r="AO1428" i="3"/>
  <c r="AP1428" i="3" s="1"/>
  <c r="AQ1428" i="3"/>
  <c r="AO1429" i="3"/>
  <c r="AP1429" i="3" s="1"/>
  <c r="AR1429" i="3" s="1"/>
  <c r="AS1429" i="3" s="1"/>
  <c r="AW1429" i="3" s="1"/>
  <c r="AQ1429" i="3"/>
  <c r="AO1430" i="3"/>
  <c r="AP1430" i="3" s="1"/>
  <c r="AQ1430" i="3"/>
  <c r="AO1431" i="3"/>
  <c r="AP1431" i="3"/>
  <c r="AR1431" i="3" s="1"/>
  <c r="AS1431" i="3" s="1"/>
  <c r="AQ1431" i="3"/>
  <c r="AO1432" i="3"/>
  <c r="AP1432" i="3" s="1"/>
  <c r="AU1432" i="3" s="1"/>
  <c r="AQ1432" i="3"/>
  <c r="AO1433" i="3"/>
  <c r="AP1433" i="3" s="1"/>
  <c r="AR1433" i="3" s="1"/>
  <c r="AQ1433" i="3"/>
  <c r="AO1434" i="3"/>
  <c r="AP1434" i="3" s="1"/>
  <c r="AQ1434" i="3"/>
  <c r="AO1435" i="3"/>
  <c r="AP1435" i="3" s="1"/>
  <c r="AQ1435" i="3"/>
  <c r="AO1436" i="3"/>
  <c r="AP1436" i="3" s="1"/>
  <c r="AQ1436" i="3"/>
  <c r="AO1437" i="3"/>
  <c r="AP1437" i="3" s="1"/>
  <c r="AQ1437" i="3"/>
  <c r="AO1438" i="3"/>
  <c r="AP1438" i="3" s="1"/>
  <c r="AQ1438" i="3"/>
  <c r="AO1439" i="3"/>
  <c r="AP1439" i="3" s="1"/>
  <c r="AQ1439" i="3"/>
  <c r="AO1440" i="3"/>
  <c r="AP1440" i="3" s="1"/>
  <c r="AU1440" i="3" s="1"/>
  <c r="AQ1440" i="3"/>
  <c r="AO1441" i="3"/>
  <c r="AP1441" i="3" s="1"/>
  <c r="AQ1441" i="3"/>
  <c r="D27" i="1"/>
  <c r="R35" i="16"/>
  <c r="I2" i="16"/>
  <c r="I6" i="16" s="1"/>
  <c r="K6" i="16" s="1"/>
  <c r="M6" i="16" s="1"/>
  <c r="H2" i="16"/>
  <c r="H5" i="16" s="1"/>
  <c r="J5" i="16" s="1"/>
  <c r="L5" i="16" s="1"/>
  <c r="I12" i="1"/>
  <c r="I11" i="1"/>
  <c r="I17" i="1"/>
  <c r="I10" i="1"/>
  <c r="AR1318" i="3" l="1"/>
  <c r="AU1318" i="3"/>
  <c r="AR1214" i="3"/>
  <c r="AS1214" i="3" s="1"/>
  <c r="AW1214" i="3" s="1"/>
  <c r="AU1214" i="3"/>
  <c r="AU1074" i="3"/>
  <c r="AR1074" i="3"/>
  <c r="AU1184" i="3"/>
  <c r="AR1184" i="3"/>
  <c r="AS1184" i="3" s="1"/>
  <c r="AW1184" i="3" s="1"/>
  <c r="AU191" i="3"/>
  <c r="AR191" i="3"/>
  <c r="AS191" i="3" s="1"/>
  <c r="AW191" i="3" s="1"/>
  <c r="AU61" i="3"/>
  <c r="AR61" i="3"/>
  <c r="AU105" i="3"/>
  <c r="AR105" i="3"/>
  <c r="AU1198" i="3"/>
  <c r="AR1198" i="3"/>
  <c r="AS1198" i="3" s="1"/>
  <c r="AW1198" i="3" s="1"/>
  <c r="AU76" i="3"/>
  <c r="AR76" i="3"/>
  <c r="AS76" i="3" s="1"/>
  <c r="AW76" i="3" s="1"/>
  <c r="AR1006" i="3"/>
  <c r="AS1006" i="3" s="1"/>
  <c r="AW1006" i="3" s="1"/>
  <c r="AR922" i="3"/>
  <c r="AS922" i="3" s="1"/>
  <c r="AW922" i="3" s="1"/>
  <c r="AR593" i="3"/>
  <c r="AR519" i="3"/>
  <c r="AS519" i="3" s="1"/>
  <c r="AW519" i="3" s="1"/>
  <c r="AU294" i="3"/>
  <c r="AR218" i="3"/>
  <c r="AU49" i="3"/>
  <c r="AU201" i="3"/>
  <c r="AU72" i="3"/>
  <c r="I10" i="16"/>
  <c r="K10" i="16" s="1"/>
  <c r="M10" i="16" s="1"/>
  <c r="AR472" i="3"/>
  <c r="H10" i="16"/>
  <c r="J10" i="16" s="1"/>
  <c r="L10" i="16" s="1"/>
  <c r="AU216" i="3"/>
  <c r="I9" i="16"/>
  <c r="K9" i="16" s="1"/>
  <c r="M9" i="16" s="1"/>
  <c r="AU1197" i="3"/>
  <c r="AR976" i="3"/>
  <c r="AS976" i="3" s="1"/>
  <c r="AW976" i="3" s="1"/>
  <c r="AR919" i="3"/>
  <c r="AS919" i="3" s="1"/>
  <c r="AT919" i="3" s="1"/>
  <c r="AR282" i="3"/>
  <c r="AS282" i="3" s="1"/>
  <c r="AW282" i="3" s="1"/>
  <c r="AU4" i="3"/>
  <c r="I8" i="16"/>
  <c r="K8" i="16" s="1"/>
  <c r="M8" i="16" s="1"/>
  <c r="AR1425" i="3"/>
  <c r="AS1425" i="3" s="1"/>
  <c r="AW1425" i="3" s="1"/>
  <c r="AR1416" i="3"/>
  <c r="AS1416" i="3" s="1"/>
  <c r="AW1416" i="3" s="1"/>
  <c r="AR1332" i="3"/>
  <c r="AS1332" i="3" s="1"/>
  <c r="AT1197" i="3"/>
  <c r="AR444" i="3"/>
  <c r="AS444" i="3" s="1"/>
  <c r="AW444" i="3" s="1"/>
  <c r="AR407" i="3"/>
  <c r="AR273" i="3"/>
  <c r="AS273" i="3" s="1"/>
  <c r="AW273" i="3" s="1"/>
  <c r="AT230" i="3"/>
  <c r="AV230" i="3" s="1"/>
  <c r="AU180" i="3"/>
  <c r="I4" i="16"/>
  <c r="K4" i="16" s="1"/>
  <c r="M4" i="16" s="1"/>
  <c r="I11" i="16"/>
  <c r="K11" i="16" s="1"/>
  <c r="M11" i="16" s="1"/>
  <c r="I5" i="16"/>
  <c r="K5" i="16" s="1"/>
  <c r="M5" i="16" s="1"/>
  <c r="AR874" i="3"/>
  <c r="AS874" i="3" s="1"/>
  <c r="AW874" i="3" s="1"/>
  <c r="AU299" i="3"/>
  <c r="AU222" i="3"/>
  <c r="AU153" i="3"/>
  <c r="AR982" i="3"/>
  <c r="AU797" i="3"/>
  <c r="AU542" i="3"/>
  <c r="AU246" i="3"/>
  <c r="AR27" i="3"/>
  <c r="AS27" i="3" s="1"/>
  <c r="AW27" i="3" s="1"/>
  <c r="AR1432" i="3"/>
  <c r="AS1432" i="3" s="1"/>
  <c r="AW1432" i="3" s="1"/>
  <c r="AU1229" i="3"/>
  <c r="AU1135" i="3"/>
  <c r="AU825" i="3"/>
  <c r="AR751" i="3"/>
  <c r="AR460" i="3"/>
  <c r="AU221" i="3"/>
  <c r="AR135" i="3"/>
  <c r="AS135" i="3" s="1"/>
  <c r="AW135" i="3" s="1"/>
  <c r="AR1212" i="3"/>
  <c r="AS1212" i="3" s="1"/>
  <c r="AW1212" i="3" s="1"/>
  <c r="AR1055" i="3"/>
  <c r="AS1055" i="3" s="1"/>
  <c r="AR1438" i="3"/>
  <c r="AS1438" i="3" s="1"/>
  <c r="AW1438" i="3" s="1"/>
  <c r="AU1438" i="3"/>
  <c r="AU1431" i="3"/>
  <c r="AT1431" i="3"/>
  <c r="AV1431" i="3" s="1"/>
  <c r="AR1430" i="3"/>
  <c r="AU1430" i="3"/>
  <c r="AR1424" i="3"/>
  <c r="AU1422" i="3"/>
  <c r="AR1418" i="3"/>
  <c r="AS1418" i="3" s="1"/>
  <c r="AW1418" i="3" s="1"/>
  <c r="AU1418" i="3"/>
  <c r="AR1417" i="3"/>
  <c r="AU1417" i="3"/>
  <c r="AT1415" i="3"/>
  <c r="AW1415" i="3"/>
  <c r="AU1415" i="3"/>
  <c r="AR1414" i="3"/>
  <c r="AS1414" i="3" s="1"/>
  <c r="AW1414" i="3" s="1"/>
  <c r="AU1414" i="3"/>
  <c r="AR1412" i="3"/>
  <c r="AR1410" i="3"/>
  <c r="AS1410" i="3" s="1"/>
  <c r="AW1410" i="3" s="1"/>
  <c r="AU1409" i="3"/>
  <c r="AR1409" i="3"/>
  <c r="AS1409" i="3" s="1"/>
  <c r="AW1409" i="3" s="1"/>
  <c r="AR1408" i="3"/>
  <c r="AS1408" i="3" s="1"/>
  <c r="AW1408" i="3" s="1"/>
  <c r="AS1406" i="3"/>
  <c r="AW1406" i="3" s="1"/>
  <c r="AU1406" i="3"/>
  <c r="AR1404" i="3"/>
  <c r="AS1404" i="3" s="1"/>
  <c r="AW1404" i="3" s="1"/>
  <c r="AU1402" i="3"/>
  <c r="AR1402" i="3"/>
  <c r="AS1402" i="3" s="1"/>
  <c r="AW1402" i="3" s="1"/>
  <c r="AR1401" i="3"/>
  <c r="AU1401" i="3"/>
  <c r="AU1399" i="3"/>
  <c r="AR1394" i="3"/>
  <c r="AS1394" i="3" s="1"/>
  <c r="AW1394" i="3" s="1"/>
  <c r="AU1393" i="3"/>
  <c r="AR1390" i="3"/>
  <c r="AU1389" i="3"/>
  <c r="AR1388" i="3"/>
  <c r="AS1388" i="3" s="1"/>
  <c r="AW1388" i="3" s="1"/>
  <c r="AU1387" i="3"/>
  <c r="AR1386" i="3"/>
  <c r="AS1386" i="3" s="1"/>
  <c r="AW1386" i="3" s="1"/>
  <c r="AU1386" i="3"/>
  <c r="AR1381" i="3"/>
  <c r="AR1380" i="3"/>
  <c r="AR1376" i="3"/>
  <c r="AR1374" i="3"/>
  <c r="AS1374" i="3" s="1"/>
  <c r="AW1374" i="3" s="1"/>
  <c r="AS1373" i="3"/>
  <c r="AW1373" i="3" s="1"/>
  <c r="AU1373" i="3"/>
  <c r="AS1367" i="3"/>
  <c r="AW1367" i="3" s="1"/>
  <c r="AR1366" i="3"/>
  <c r="AS1366" i="3" s="1"/>
  <c r="AW1366" i="3" s="1"/>
  <c r="AR1364" i="3"/>
  <c r="AS1364" i="3" s="1"/>
  <c r="AW1364" i="3" s="1"/>
  <c r="AR1360" i="3"/>
  <c r="AS1360" i="3" s="1"/>
  <c r="AW1360" i="3" s="1"/>
  <c r="AU1359" i="3"/>
  <c r="AT1359" i="3"/>
  <c r="AV1359" i="3"/>
  <c r="AR1358" i="3"/>
  <c r="AU1357" i="3"/>
  <c r="AR1357" i="3"/>
  <c r="AS1357" i="3" s="1"/>
  <c r="AW1357" i="3" s="1"/>
  <c r="AR1356" i="3"/>
  <c r="AU1353" i="3"/>
  <c r="AR1353" i="3"/>
  <c r="AU1351" i="3"/>
  <c r="AT1351" i="3"/>
  <c r="AV1351" i="3"/>
  <c r="AU1350" i="3"/>
  <c r="AR1350" i="3"/>
  <c r="AR1346" i="3"/>
  <c r="AR1345" i="3"/>
  <c r="AU1345" i="3"/>
  <c r="AR1344" i="3"/>
  <c r="AS1344" i="3" s="1"/>
  <c r="AW1344" i="3" s="1"/>
  <c r="AS1342" i="3"/>
  <c r="AW1342" i="3" s="1"/>
  <c r="AU1342" i="3"/>
  <c r="AR1340" i="3"/>
  <c r="AS1340" i="3" s="1"/>
  <c r="AW1340" i="3" s="1"/>
  <c r="AS1339" i="3"/>
  <c r="AW1339" i="3" s="1"/>
  <c r="AU1338" i="3"/>
  <c r="AT1338" i="3"/>
  <c r="AV1338" i="3" s="1"/>
  <c r="AR1336" i="3"/>
  <c r="AS1336" i="3" s="1"/>
  <c r="AW1336" i="3" s="1"/>
  <c r="AR1334" i="3"/>
  <c r="AU1334" i="3"/>
  <c r="AU1331" i="3"/>
  <c r="AU1330" i="3"/>
  <c r="AU1329" i="3"/>
  <c r="AW1329" i="3"/>
  <c r="AR1325" i="3"/>
  <c r="AS1325" i="3" s="1"/>
  <c r="AW1325" i="3" s="1"/>
  <c r="AR1324" i="3"/>
  <c r="AU1323" i="3"/>
  <c r="AR1322" i="3"/>
  <c r="AU1322" i="3"/>
  <c r="AS1317" i="3"/>
  <c r="AW1317" i="3" s="1"/>
  <c r="AU1315" i="3"/>
  <c r="AT1315" i="3"/>
  <c r="AV1315" i="3" s="1"/>
  <c r="AR1314" i="3"/>
  <c r="AS1314" i="3" s="1"/>
  <c r="AT1314" i="3" s="1"/>
  <c r="AR1312" i="3"/>
  <c r="AU1309" i="3"/>
  <c r="AR1309" i="3"/>
  <c r="AS1309" i="3" s="1"/>
  <c r="AW1309" i="3" s="1"/>
  <c r="AR1308" i="3"/>
  <c r="AS1308" i="3" s="1"/>
  <c r="AT1308" i="3" s="1"/>
  <c r="AR1306" i="3"/>
  <c r="AU1306" i="3"/>
  <c r="AU1302" i="3"/>
  <c r="AR1302" i="3"/>
  <c r="AS1302" i="3" s="1"/>
  <c r="AW1302" i="3" s="1"/>
  <c r="AR1301" i="3"/>
  <c r="AU1301" i="3"/>
  <c r="AU1298" i="3"/>
  <c r="AR1298" i="3"/>
  <c r="AR1296" i="3"/>
  <c r="AS1296" i="3" s="1"/>
  <c r="AW1296" i="3" s="1"/>
  <c r="AU1294" i="3"/>
  <c r="AU1289" i="3"/>
  <c r="AR1289" i="3"/>
  <c r="AS1289" i="3" s="1"/>
  <c r="AW1289" i="3" s="1"/>
  <c r="AR1287" i="3"/>
  <c r="AS1287" i="3" s="1"/>
  <c r="AW1287" i="3" s="1"/>
  <c r="AU1287" i="3"/>
  <c r="AU1286" i="3"/>
  <c r="AT1286" i="3"/>
  <c r="AV1286" i="3" s="1"/>
  <c r="AU1282" i="3"/>
  <c r="AR1282" i="3"/>
  <c r="AS1282" i="3" s="1"/>
  <c r="AW1282" i="3" s="1"/>
  <c r="AR1281" i="3"/>
  <c r="AS1281" i="3" s="1"/>
  <c r="AW1281" i="3" s="1"/>
  <c r="AU1278" i="3"/>
  <c r="AU1274" i="3"/>
  <c r="AR1273" i="3"/>
  <c r="AU1273" i="3"/>
  <c r="AR1272" i="3"/>
  <c r="AR1271" i="3"/>
  <c r="AS1271" i="3" s="1"/>
  <c r="AT1271" i="3" s="1"/>
  <c r="AU1271" i="3"/>
  <c r="AR1270" i="3"/>
  <c r="AU1270" i="3"/>
  <c r="AU1265" i="3"/>
  <c r="AR1265" i="3"/>
  <c r="AS1265" i="3" s="1"/>
  <c r="AW1265" i="3" s="1"/>
  <c r="AU1263" i="3"/>
  <c r="AU1262" i="3"/>
  <c r="AR1262" i="3"/>
  <c r="AS1262" i="3" s="1"/>
  <c r="AW1262" i="3" s="1"/>
  <c r="AT1259" i="3"/>
  <c r="AV1259" i="3"/>
  <c r="AR1258" i="3"/>
  <c r="AS1258" i="3" s="1"/>
  <c r="AW1258" i="3" s="1"/>
  <c r="AR1257" i="3"/>
  <c r="AS1257" i="3" s="1"/>
  <c r="AW1257" i="3" s="1"/>
  <c r="AU1257" i="3"/>
  <c r="AR1250" i="3"/>
  <c r="AR1246" i="3"/>
  <c r="AU1246" i="3"/>
  <c r="AR1245" i="3"/>
  <c r="AU1245" i="3"/>
  <c r="AR1244" i="3"/>
  <c r="AS1244" i="3" s="1"/>
  <c r="AR1243" i="3"/>
  <c r="AS1243" i="3" s="1"/>
  <c r="AW1243" i="3" s="1"/>
  <c r="AU1243" i="3"/>
  <c r="AU1242" i="3"/>
  <c r="AS1238" i="3"/>
  <c r="AW1238" i="3" s="1"/>
  <c r="AU1237" i="3"/>
  <c r="AR1237" i="3"/>
  <c r="AS1237" i="3" s="1"/>
  <c r="AW1237" i="3" s="1"/>
  <c r="AR1236" i="3"/>
  <c r="AS1236" i="3" s="1"/>
  <c r="AR1234" i="3"/>
  <c r="AS1234" i="3" s="1"/>
  <c r="AW1234" i="3" s="1"/>
  <c r="AU1234" i="3"/>
  <c r="AU1230" i="3"/>
  <c r="AR1230" i="3"/>
  <c r="AS1230" i="3" s="1"/>
  <c r="AW1230" i="3" s="1"/>
  <c r="AT1229" i="3"/>
  <c r="AV1229" i="3" s="1"/>
  <c r="AU1218" i="3"/>
  <c r="AR1218" i="3"/>
  <c r="AS1218" i="3" s="1"/>
  <c r="AW1218" i="3" s="1"/>
  <c r="AR1216" i="3"/>
  <c r="AS1216" i="3" s="1"/>
  <c r="AW1216" i="3" s="1"/>
  <c r="AT1212" i="3"/>
  <c r="AU1211" i="3"/>
  <c r="AS1210" i="3"/>
  <c r="AW1210" i="3" s="1"/>
  <c r="AU1210" i="3"/>
  <c r="AR1208" i="3"/>
  <c r="AS1208" i="3" s="1"/>
  <c r="AW1208" i="3" s="1"/>
  <c r="AR1206" i="3"/>
  <c r="AU1206" i="3"/>
  <c r="AR1202" i="3"/>
  <c r="AS1202" i="3" s="1"/>
  <c r="AW1202" i="3" s="1"/>
  <c r="AU1202" i="3"/>
  <c r="AT1194" i="3"/>
  <c r="AV1194" i="3"/>
  <c r="AU1191" i="3"/>
  <c r="AR1190" i="3"/>
  <c r="AS1190" i="3" s="1"/>
  <c r="AW1190" i="3" s="1"/>
  <c r="AU1190" i="3"/>
  <c r="AR1186" i="3"/>
  <c r="AU1186" i="3"/>
  <c r="AR1182" i="3"/>
  <c r="AS1182" i="3" s="1"/>
  <c r="AT1182" i="3" s="1"/>
  <c r="AR1179" i="3"/>
  <c r="AS1179" i="3" s="1"/>
  <c r="AW1179" i="3" s="1"/>
  <c r="AU1179" i="3"/>
  <c r="AR1177" i="3"/>
  <c r="AU1170" i="3"/>
  <c r="AR1167" i="3"/>
  <c r="AS1167" i="3" s="1"/>
  <c r="AW1167" i="3" s="1"/>
  <c r="AS1164" i="3"/>
  <c r="AT1164" i="3" s="1"/>
  <c r="AV1164" i="3" s="1"/>
  <c r="AU1163" i="3"/>
  <c r="AU1162" i="3"/>
  <c r="AS1162" i="3"/>
  <c r="AT1162" i="3" s="1"/>
  <c r="AV1162" i="3" s="1"/>
  <c r="AR1161" i="3"/>
  <c r="AU1160" i="3"/>
  <c r="AR1160" i="3"/>
  <c r="AS1160" i="3" s="1"/>
  <c r="AU1159" i="3"/>
  <c r="AR1158" i="3"/>
  <c r="AS1158" i="3" s="1"/>
  <c r="AU1157" i="3"/>
  <c r="AR1155" i="3"/>
  <c r="AS1155" i="3" s="1"/>
  <c r="AW1155" i="3" s="1"/>
  <c r="AU1155" i="3"/>
  <c r="AU1153" i="3"/>
  <c r="AR1153" i="3"/>
  <c r="AS1153" i="3" s="1"/>
  <c r="AR1146" i="3"/>
  <c r="AS1146" i="3" s="1"/>
  <c r="AT1146" i="3" s="1"/>
  <c r="AU1146" i="3"/>
  <c r="AR1143" i="3"/>
  <c r="AS1143" i="3" s="1"/>
  <c r="AW1143" i="3" s="1"/>
  <c r="AR1142" i="3"/>
  <c r="AS1142" i="3" s="1"/>
  <c r="AU1142" i="3"/>
  <c r="AR1141" i="3"/>
  <c r="AU1139" i="3"/>
  <c r="AR1138" i="3"/>
  <c r="AU1138" i="3"/>
  <c r="AU1136" i="3"/>
  <c r="AR1136" i="3"/>
  <c r="AS1136" i="3" s="1"/>
  <c r="AR1131" i="3"/>
  <c r="AU1131" i="3"/>
  <c r="AR1129" i="3"/>
  <c r="AS1129" i="3" s="1"/>
  <c r="AT1129" i="3" s="1"/>
  <c r="AR1122" i="3"/>
  <c r="AU1122" i="3"/>
  <c r="AU1121" i="3"/>
  <c r="AR1119" i="3"/>
  <c r="AS1119" i="3" s="1"/>
  <c r="AW1119" i="3" s="1"/>
  <c r="AU1117" i="3"/>
  <c r="AR1117" i="3"/>
  <c r="AS1117" i="3" s="1"/>
  <c r="AW1117" i="3" s="1"/>
  <c r="AS1116" i="3"/>
  <c r="AT1116" i="3" s="1"/>
  <c r="AV1116" i="3" s="1"/>
  <c r="AU1115" i="3"/>
  <c r="AR1114" i="3"/>
  <c r="AS1114" i="3" s="1"/>
  <c r="AU1114" i="3"/>
  <c r="AR1112" i="3"/>
  <c r="AS1112" i="3" s="1"/>
  <c r="AW1112" i="3" s="1"/>
  <c r="AU1111" i="3"/>
  <c r="AR1107" i="3"/>
  <c r="AU1107" i="3"/>
  <c r="AR1105" i="3"/>
  <c r="AR1102" i="3"/>
  <c r="AS1102" i="3" s="1"/>
  <c r="AW1102" i="3" s="1"/>
  <c r="AU1102" i="3"/>
  <c r="AU1101" i="3"/>
  <c r="AR1100" i="3"/>
  <c r="AU1100" i="3"/>
  <c r="AU1097" i="3"/>
  <c r="AU1096" i="3"/>
  <c r="AR1092" i="3"/>
  <c r="AS1092" i="3" s="1"/>
  <c r="AU1092" i="3"/>
  <c r="AU1089" i="3"/>
  <c r="AR1087" i="3"/>
  <c r="AS1087" i="3" s="1"/>
  <c r="AW1087" i="3" s="1"/>
  <c r="AR1086" i="3"/>
  <c r="AS1086" i="3" s="1"/>
  <c r="AW1086" i="3" s="1"/>
  <c r="AR1084" i="3"/>
  <c r="AS1084" i="3" s="1"/>
  <c r="AW1084" i="3" s="1"/>
  <c r="AR1080" i="3"/>
  <c r="AS1080" i="3" s="1"/>
  <c r="AW1080" i="3" s="1"/>
  <c r="AU1080" i="3"/>
  <c r="AU1071" i="3"/>
  <c r="AR1068" i="3"/>
  <c r="AU1068" i="3"/>
  <c r="AU1065" i="3"/>
  <c r="AT1065" i="3"/>
  <c r="AR1064" i="3"/>
  <c r="AU1064" i="3"/>
  <c r="AU1060" i="3"/>
  <c r="AR1060" i="3"/>
  <c r="AU1059" i="3"/>
  <c r="AR1056" i="3"/>
  <c r="AU1056" i="3"/>
  <c r="AR1054" i="3"/>
  <c r="AS1054" i="3" s="1"/>
  <c r="AW1054" i="3" s="1"/>
  <c r="AU1052" i="3"/>
  <c r="AR1051" i="3"/>
  <c r="AS1051" i="3" s="1"/>
  <c r="AW1051" i="3" s="1"/>
  <c r="AU1049" i="3"/>
  <c r="AU1048" i="3"/>
  <c r="AR1048" i="3"/>
  <c r="AS1048" i="3" s="1"/>
  <c r="AW1048" i="3" s="1"/>
  <c r="AT1047" i="3"/>
  <c r="AU1044" i="3"/>
  <c r="AR1043" i="3"/>
  <c r="AS1043" i="3" s="1"/>
  <c r="AW1043" i="3" s="1"/>
  <c r="AU1043" i="3"/>
  <c r="AU1041" i="3"/>
  <c r="AR1040" i="3"/>
  <c r="AU1040" i="3"/>
  <c r="AR1038" i="3"/>
  <c r="AS1038" i="3" s="1"/>
  <c r="AR1037" i="3"/>
  <c r="AS1037" i="3" s="1"/>
  <c r="AU1037" i="3"/>
  <c r="AR1036" i="3"/>
  <c r="AS1036" i="3" s="1"/>
  <c r="AU1035" i="3"/>
  <c r="AR1032" i="3"/>
  <c r="AS1032" i="3" s="1"/>
  <c r="AW1032" i="3" s="1"/>
  <c r="AU1032" i="3"/>
  <c r="AR1027" i="3"/>
  <c r="AS1027" i="3" s="1"/>
  <c r="AT1027" i="3" s="1"/>
  <c r="AV1027" i="3" s="1"/>
  <c r="AR1025" i="3"/>
  <c r="AS1025" i="3" s="1"/>
  <c r="AW1025" i="3" s="1"/>
  <c r="AU1025" i="3"/>
  <c r="AR1023" i="3"/>
  <c r="AS1023" i="3" s="1"/>
  <c r="AU1023" i="3"/>
  <c r="AR1020" i="3"/>
  <c r="AS1020" i="3" s="1"/>
  <c r="AW1020" i="3" s="1"/>
  <c r="AU1020" i="3"/>
  <c r="AR1019" i="3"/>
  <c r="AR1015" i="3"/>
  <c r="AS1015" i="3" s="1"/>
  <c r="AW1015" i="3" s="1"/>
  <c r="AU1011" i="3"/>
  <c r="AR1011" i="3"/>
  <c r="AS1011" i="3" s="1"/>
  <c r="AU1010" i="3"/>
  <c r="AR1010" i="3"/>
  <c r="AS1010" i="3" s="1"/>
  <c r="AW1010" i="3" s="1"/>
  <c r="AR1008" i="3"/>
  <c r="AS1008" i="3" s="1"/>
  <c r="AW1008" i="3" s="1"/>
  <c r="AU1008" i="3"/>
  <c r="AU1005" i="3"/>
  <c r="AU1004" i="3"/>
  <c r="AR1003" i="3"/>
  <c r="AS1003" i="3" s="1"/>
  <c r="AW1003" i="3" s="1"/>
  <c r="AU1001" i="3"/>
  <c r="AR998" i="3"/>
  <c r="AS998" i="3" s="1"/>
  <c r="AU996" i="3"/>
  <c r="AU995" i="3"/>
  <c r="AR994" i="3"/>
  <c r="AS994" i="3" s="1"/>
  <c r="AW994" i="3" s="1"/>
  <c r="AU992" i="3"/>
  <c r="AU988" i="3"/>
  <c r="AR988" i="3"/>
  <c r="AS988" i="3" s="1"/>
  <c r="AW988" i="3" s="1"/>
  <c r="AT987" i="3"/>
  <c r="AR986" i="3"/>
  <c r="AU985" i="3"/>
  <c r="AU984" i="3"/>
  <c r="AR972" i="3"/>
  <c r="AS972" i="3" s="1"/>
  <c r="AW972" i="3" s="1"/>
  <c r="AU972" i="3"/>
  <c r="AR968" i="3"/>
  <c r="AU968" i="3"/>
  <c r="AT967" i="3"/>
  <c r="AU964" i="3"/>
  <c r="AR964" i="3"/>
  <c r="AS964" i="3" s="1"/>
  <c r="AW964" i="3" s="1"/>
  <c r="AU963" i="3"/>
  <c r="AT963" i="3"/>
  <c r="AV963" i="3" s="1"/>
  <c r="AR951" i="3"/>
  <c r="AR950" i="3"/>
  <c r="AS950" i="3" s="1"/>
  <c r="AW950" i="3" s="1"/>
  <c r="AR948" i="3"/>
  <c r="AS948" i="3" s="1"/>
  <c r="AW948" i="3" s="1"/>
  <c r="AU948" i="3"/>
  <c r="AR947" i="3"/>
  <c r="AS947" i="3" s="1"/>
  <c r="AU944" i="3"/>
  <c r="AR944" i="3"/>
  <c r="AR943" i="3"/>
  <c r="AR942" i="3"/>
  <c r="AS942" i="3" s="1"/>
  <c r="AU941" i="3"/>
  <c r="AR939" i="3"/>
  <c r="AS939" i="3" s="1"/>
  <c r="AW939" i="3" s="1"/>
  <c r="AU939" i="3"/>
  <c r="AR936" i="3"/>
  <c r="AS936" i="3" s="1"/>
  <c r="AW936" i="3" s="1"/>
  <c r="AU936" i="3"/>
  <c r="AU935" i="3"/>
  <c r="AR935" i="3"/>
  <c r="AS935" i="3" s="1"/>
  <c r="AR931" i="3"/>
  <c r="AS931" i="3" s="1"/>
  <c r="AW931" i="3" s="1"/>
  <c r="AR929" i="3"/>
  <c r="AS929" i="3" s="1"/>
  <c r="AU929" i="3"/>
  <c r="AR928" i="3"/>
  <c r="AS928" i="3" s="1"/>
  <c r="AR926" i="3"/>
  <c r="AS926" i="3" s="1"/>
  <c r="AW926" i="3" s="1"/>
  <c r="AR924" i="3"/>
  <c r="AS924" i="3" s="1"/>
  <c r="AW924" i="3" s="1"/>
  <c r="AU924" i="3"/>
  <c r="AU923" i="3"/>
  <c r="AR923" i="3"/>
  <c r="AS923" i="3" s="1"/>
  <c r="AR920" i="3"/>
  <c r="AS920" i="3" s="1"/>
  <c r="AU920" i="3"/>
  <c r="AU918" i="3"/>
  <c r="AR918" i="3"/>
  <c r="AU917" i="3"/>
  <c r="AR912" i="3"/>
  <c r="AU912" i="3"/>
  <c r="AU911" i="3"/>
  <c r="AU909" i="3"/>
  <c r="AW909" i="3"/>
  <c r="AT909" i="3"/>
  <c r="AV909" i="3" s="1"/>
  <c r="AR900" i="3"/>
  <c r="AS900" i="3" s="1"/>
  <c r="AW900" i="3" s="1"/>
  <c r="AU900" i="3"/>
  <c r="AR899" i="3"/>
  <c r="AS899" i="3" s="1"/>
  <c r="AR895" i="3"/>
  <c r="AR888" i="3"/>
  <c r="AS888" i="3" s="1"/>
  <c r="AW888" i="3" s="1"/>
  <c r="AU888" i="3"/>
  <c r="AR884" i="3"/>
  <c r="AS884" i="3" s="1"/>
  <c r="AT884" i="3" s="1"/>
  <c r="AR880" i="3"/>
  <c r="AS880" i="3" s="1"/>
  <c r="AW880" i="3" s="1"/>
  <c r="AU875" i="3"/>
  <c r="AU873" i="3"/>
  <c r="AR871" i="3"/>
  <c r="AS871" i="3" s="1"/>
  <c r="AT871" i="3" s="1"/>
  <c r="AV871" i="3" s="1"/>
  <c r="AR870" i="3"/>
  <c r="AS870" i="3" s="1"/>
  <c r="AU869" i="3"/>
  <c r="AU868" i="3"/>
  <c r="AR868" i="3"/>
  <c r="AS868" i="3" s="1"/>
  <c r="AR864" i="3"/>
  <c r="AS864" i="3" s="1"/>
  <c r="AW864" i="3" s="1"/>
  <c r="AU864" i="3"/>
  <c r="AW861" i="3"/>
  <c r="AT861" i="3"/>
  <c r="AV861" i="3" s="1"/>
  <c r="AU860" i="3"/>
  <c r="AU855" i="3"/>
  <c r="AU852" i="3"/>
  <c r="AR852" i="3"/>
  <c r="AR851" i="3"/>
  <c r="AU849" i="3"/>
  <c r="AR848" i="3"/>
  <c r="AS848" i="3" s="1"/>
  <c r="AW848" i="3" s="1"/>
  <c r="AU848" i="3"/>
  <c r="AU844" i="3"/>
  <c r="AR844" i="3"/>
  <c r="AS844" i="3" s="1"/>
  <c r="AW844" i="3" s="1"/>
  <c r="AU843" i="3"/>
  <c r="AU840" i="3"/>
  <c r="AR840" i="3"/>
  <c r="AU839" i="3"/>
  <c r="AR838" i="3"/>
  <c r="AS838" i="3" s="1"/>
  <c r="AW838" i="3" s="1"/>
  <c r="AR836" i="3"/>
  <c r="AU836" i="3"/>
  <c r="AU832" i="3"/>
  <c r="AR832" i="3"/>
  <c r="AS832" i="3" s="1"/>
  <c r="AW832" i="3" s="1"/>
  <c r="AR828" i="3"/>
  <c r="AU828" i="3"/>
  <c r="AR822" i="3"/>
  <c r="AS822" i="3" s="1"/>
  <c r="AW822" i="3" s="1"/>
  <c r="AR821" i="3"/>
  <c r="AU821" i="3"/>
  <c r="AU820" i="3"/>
  <c r="AR820" i="3"/>
  <c r="AS820" i="3" s="1"/>
  <c r="AW820" i="3" s="1"/>
  <c r="AU816" i="3"/>
  <c r="AU815" i="3"/>
  <c r="AR811" i="3"/>
  <c r="AS811" i="3" s="1"/>
  <c r="AW811" i="3" s="1"/>
  <c r="AR809" i="3"/>
  <c r="AS809" i="3" s="1"/>
  <c r="AW809" i="3" s="1"/>
  <c r="AU809" i="3"/>
  <c r="AR806" i="3"/>
  <c r="AS806" i="3" s="1"/>
  <c r="AW806" i="3" s="1"/>
  <c r="AR804" i="3"/>
  <c r="AS804" i="3" s="1"/>
  <c r="AW804" i="3" s="1"/>
  <c r="AU804" i="3"/>
  <c r="AR802" i="3"/>
  <c r="AR800" i="3"/>
  <c r="AR799" i="3"/>
  <c r="AR795" i="3"/>
  <c r="AS795" i="3" s="1"/>
  <c r="AU795" i="3"/>
  <c r="AU794" i="3"/>
  <c r="AR794" i="3"/>
  <c r="AS794" i="3" s="1"/>
  <c r="AR792" i="3"/>
  <c r="AS792" i="3" s="1"/>
  <c r="AW792" i="3" s="1"/>
  <c r="AU792" i="3"/>
  <c r="AR790" i="3"/>
  <c r="AS790" i="3" s="1"/>
  <c r="AW790" i="3" s="1"/>
  <c r="AS789" i="3"/>
  <c r="AW789" i="3" s="1"/>
  <c r="AU789" i="3"/>
  <c r="AR788" i="3"/>
  <c r="AU788" i="3"/>
  <c r="AR787" i="3"/>
  <c r="AS787" i="3" s="1"/>
  <c r="AW787" i="3" s="1"/>
  <c r="AR780" i="3"/>
  <c r="AS780" i="3" s="1"/>
  <c r="AW780" i="3" s="1"/>
  <c r="AU780" i="3"/>
  <c r="AU779" i="3"/>
  <c r="AR778" i="3"/>
  <c r="AT777" i="3"/>
  <c r="AU777" i="3"/>
  <c r="AU776" i="3"/>
  <c r="AR772" i="3"/>
  <c r="AR768" i="3"/>
  <c r="AU768" i="3"/>
  <c r="AU767" i="3"/>
  <c r="AU765" i="3"/>
  <c r="AW765" i="3"/>
  <c r="AT765" i="3"/>
  <c r="AV765" i="3" s="1"/>
  <c r="AR764" i="3"/>
  <c r="AU764" i="3"/>
  <c r="AU762" i="3"/>
  <c r="AR762" i="3"/>
  <c r="AS762" i="3" s="1"/>
  <c r="AT762" i="3" s="1"/>
  <c r="AU760" i="3"/>
  <c r="AR760" i="3"/>
  <c r="AS760" i="3" s="1"/>
  <c r="AW760" i="3" s="1"/>
  <c r="AR756" i="3"/>
  <c r="AS756" i="3" s="1"/>
  <c r="AW756" i="3" s="1"/>
  <c r="AU750" i="3"/>
  <c r="AR750" i="3"/>
  <c r="AS750" i="3" s="1"/>
  <c r="AR749" i="3"/>
  <c r="AS749" i="3" s="1"/>
  <c r="AW749" i="3" s="1"/>
  <c r="AU749" i="3"/>
  <c r="AR748" i="3"/>
  <c r="AR746" i="3"/>
  <c r="AR744" i="3"/>
  <c r="AS744" i="3" s="1"/>
  <c r="AW744" i="3" s="1"/>
  <c r="AU744" i="3"/>
  <c r="AU743" i="3"/>
  <c r="AR739" i="3"/>
  <c r="AS739" i="3" s="1"/>
  <c r="AR738" i="3"/>
  <c r="AS738" i="3" s="1"/>
  <c r="AU736" i="3"/>
  <c r="AR736" i="3"/>
  <c r="AS736" i="3" s="1"/>
  <c r="AW736" i="3" s="1"/>
  <c r="AU735" i="3"/>
  <c r="AR735" i="3"/>
  <c r="AR734" i="3"/>
  <c r="AS734" i="3" s="1"/>
  <c r="AW734" i="3" s="1"/>
  <c r="AR732" i="3"/>
  <c r="AS732" i="3" s="1"/>
  <c r="AW732" i="3" s="1"/>
  <c r="AU732" i="3"/>
  <c r="AR730" i="3"/>
  <c r="AS730" i="3" s="1"/>
  <c r="AW730" i="3" s="1"/>
  <c r="AT729" i="3"/>
  <c r="AR728" i="3"/>
  <c r="AS728" i="3" s="1"/>
  <c r="AW728" i="3" s="1"/>
  <c r="AR727" i="3"/>
  <c r="AS727" i="3" s="1"/>
  <c r="AU723" i="3"/>
  <c r="AR723" i="3"/>
  <c r="AS723" i="3" s="1"/>
  <c r="AR720" i="3"/>
  <c r="AS720" i="3" s="1"/>
  <c r="AW720" i="3" s="1"/>
  <c r="AU720" i="3"/>
  <c r="AR717" i="3"/>
  <c r="AU716" i="3"/>
  <c r="AR714" i="3"/>
  <c r="AR713" i="3"/>
  <c r="AS713" i="3" s="1"/>
  <c r="AU711" i="3"/>
  <c r="AR710" i="3"/>
  <c r="AU710" i="3"/>
  <c r="AU708" i="3"/>
  <c r="AT708" i="3"/>
  <c r="AV708" i="3"/>
  <c r="AU707" i="3"/>
  <c r="AR707" i="3"/>
  <c r="AS707" i="3" s="1"/>
  <c r="AT707" i="3" s="1"/>
  <c r="AS702" i="3"/>
  <c r="AW702" i="3" s="1"/>
  <c r="AU702" i="3"/>
  <c r="AR701" i="3"/>
  <c r="AS701" i="3" s="1"/>
  <c r="AW701" i="3" s="1"/>
  <c r="AR699" i="3"/>
  <c r="AU699" i="3"/>
  <c r="AR696" i="3"/>
  <c r="AS696" i="3" s="1"/>
  <c r="AW696" i="3" s="1"/>
  <c r="AU696" i="3"/>
  <c r="AU695" i="3"/>
  <c r="AT695" i="3"/>
  <c r="AV695" i="3" s="1"/>
  <c r="AU688" i="3"/>
  <c r="AT688" i="3"/>
  <c r="AU687" i="3"/>
  <c r="AU686" i="3"/>
  <c r="AT686" i="3"/>
  <c r="AU683" i="3"/>
  <c r="AR683" i="3"/>
  <c r="AR681" i="3"/>
  <c r="AR677" i="3"/>
  <c r="AS677" i="3" s="1"/>
  <c r="AW677" i="3" s="1"/>
  <c r="AR675" i="3"/>
  <c r="AS675" i="3" s="1"/>
  <c r="AW675" i="3" s="1"/>
  <c r="AU675" i="3"/>
  <c r="AU672" i="3"/>
  <c r="AT672" i="3"/>
  <c r="AV672" i="3" s="1"/>
  <c r="AU671" i="3"/>
  <c r="AR669" i="3"/>
  <c r="AU667" i="3"/>
  <c r="AR665" i="3"/>
  <c r="AS665" i="3" s="1"/>
  <c r="AU664" i="3"/>
  <c r="AT664" i="3"/>
  <c r="AR662" i="3"/>
  <c r="AS662" i="3" s="1"/>
  <c r="AW662" i="3" s="1"/>
  <c r="AU662" i="3"/>
  <c r="AU658" i="3"/>
  <c r="AU655" i="3"/>
  <c r="AR655" i="3"/>
  <c r="AR651" i="3"/>
  <c r="AU651" i="3"/>
  <c r="AR650" i="3"/>
  <c r="AU650" i="3"/>
  <c r="AR648" i="3"/>
  <c r="AU648" i="3"/>
  <c r="AU644" i="3"/>
  <c r="AU643" i="3"/>
  <c r="AT643" i="3"/>
  <c r="AV643" i="3" s="1"/>
  <c r="AR637" i="3"/>
  <c r="AU634" i="3"/>
  <c r="AT629" i="3"/>
  <c r="AR627" i="3"/>
  <c r="AR625" i="3"/>
  <c r="AS625" i="3" s="1"/>
  <c r="AW625" i="3" s="1"/>
  <c r="AU623" i="3"/>
  <c r="AR622" i="3"/>
  <c r="AR621" i="3"/>
  <c r="AS621" i="3" s="1"/>
  <c r="AW621" i="3" s="1"/>
  <c r="AU620" i="3"/>
  <c r="AR617" i="3"/>
  <c r="AR615" i="3"/>
  <c r="AR612" i="3"/>
  <c r="AS612" i="3" s="1"/>
  <c r="AW612" i="3" s="1"/>
  <c r="AU612" i="3"/>
  <c r="AU607" i="3"/>
  <c r="AR607" i="3"/>
  <c r="AS607" i="3" s="1"/>
  <c r="AW607" i="3" s="1"/>
  <c r="AR606" i="3"/>
  <c r="AS606" i="3" s="1"/>
  <c r="AT606" i="3" s="1"/>
  <c r="AU606" i="3"/>
  <c r="AR605" i="3"/>
  <c r="AS605" i="3" s="1"/>
  <c r="AW605" i="3" s="1"/>
  <c r="AS603" i="3"/>
  <c r="AW603" i="3" s="1"/>
  <c r="AU603" i="3"/>
  <c r="AR601" i="3"/>
  <c r="AS601" i="3" s="1"/>
  <c r="AW601" i="3" s="1"/>
  <c r="AS600" i="3"/>
  <c r="AT600" i="3" s="1"/>
  <c r="AV600" i="3" s="1"/>
  <c r="AU599" i="3"/>
  <c r="AR592" i="3"/>
  <c r="AS592" i="3" s="1"/>
  <c r="AU592" i="3"/>
  <c r="AR591" i="3"/>
  <c r="AS591" i="3" s="1"/>
  <c r="AW591" i="3" s="1"/>
  <c r="AU591" i="3"/>
  <c r="AR585" i="3"/>
  <c r="AS585" i="3" s="1"/>
  <c r="AT585" i="3" s="1"/>
  <c r="AR584" i="3"/>
  <c r="AS584" i="3" s="1"/>
  <c r="AW584" i="3" s="1"/>
  <c r="AU584" i="3"/>
  <c r="AR583" i="3"/>
  <c r="AS583" i="3" s="1"/>
  <c r="AW583" i="3" s="1"/>
  <c r="AU583" i="3"/>
  <c r="AR579" i="3"/>
  <c r="AS579" i="3" s="1"/>
  <c r="AW579" i="3" s="1"/>
  <c r="AU579" i="3"/>
  <c r="AU576" i="3"/>
  <c r="AU575" i="3"/>
  <c r="AS575" i="3"/>
  <c r="AW575" i="3" s="1"/>
  <c r="AR573" i="3"/>
  <c r="AS573" i="3" s="1"/>
  <c r="AW573" i="3" s="1"/>
  <c r="AT572" i="3"/>
  <c r="AV572" i="3" s="1"/>
  <c r="AW572" i="3"/>
  <c r="AU572" i="3"/>
  <c r="AR570" i="3"/>
  <c r="AR569" i="3"/>
  <c r="AS569" i="3" s="1"/>
  <c r="AW569" i="3" s="1"/>
  <c r="AR567" i="3"/>
  <c r="AU567" i="3"/>
  <c r="AU566" i="3"/>
  <c r="AU563" i="3"/>
  <c r="AR563" i="3"/>
  <c r="AS563" i="3" s="1"/>
  <c r="AW563" i="3" s="1"/>
  <c r="AR562" i="3"/>
  <c r="AU562" i="3"/>
  <c r="AU559" i="3"/>
  <c r="AR559" i="3"/>
  <c r="AS559" i="3" s="1"/>
  <c r="AW559" i="3" s="1"/>
  <c r="AR557" i="3"/>
  <c r="AS557" i="3" s="1"/>
  <c r="AW557" i="3" s="1"/>
  <c r="AR555" i="3"/>
  <c r="AS555" i="3" s="1"/>
  <c r="AU555" i="3"/>
  <c r="AR552" i="3"/>
  <c r="AS552" i="3" s="1"/>
  <c r="AW552" i="3" s="1"/>
  <c r="AU552" i="3"/>
  <c r="AR551" i="3"/>
  <c r="AS551" i="3" s="1"/>
  <c r="AT551" i="3" s="1"/>
  <c r="AU551" i="3"/>
  <c r="AU550" i="3"/>
  <c r="AR550" i="3"/>
  <c r="AT547" i="3"/>
  <c r="AR546" i="3"/>
  <c r="AU546" i="3"/>
  <c r="AR543" i="3"/>
  <c r="AT542" i="3"/>
  <c r="AV542" i="3" s="1"/>
  <c r="AR539" i="3"/>
  <c r="AS539" i="3" s="1"/>
  <c r="AW539" i="3" s="1"/>
  <c r="AU539" i="3"/>
  <c r="AR535" i="3"/>
  <c r="AS535" i="3" s="1"/>
  <c r="AW535" i="3" s="1"/>
  <c r="AU535" i="3"/>
  <c r="AR534" i="3"/>
  <c r="AU534" i="3"/>
  <c r="AS532" i="3"/>
  <c r="AW532" i="3" s="1"/>
  <c r="AU532" i="3"/>
  <c r="AR529" i="3"/>
  <c r="AS529" i="3" s="1"/>
  <c r="AW529" i="3" s="1"/>
  <c r="AU527" i="3"/>
  <c r="AU523" i="3"/>
  <c r="AR522" i="3"/>
  <c r="AS522" i="3" s="1"/>
  <c r="AW522" i="3" s="1"/>
  <c r="AU522" i="3"/>
  <c r="AU521" i="3"/>
  <c r="AR513" i="3"/>
  <c r="AS513" i="3" s="1"/>
  <c r="AU512" i="3"/>
  <c r="AU511" i="3"/>
  <c r="AU508" i="3"/>
  <c r="AR508" i="3"/>
  <c r="AS508" i="3" s="1"/>
  <c r="AW508" i="3" s="1"/>
  <c r="AU507" i="3"/>
  <c r="AU506" i="3"/>
  <c r="AT499" i="3"/>
  <c r="AV499" i="3"/>
  <c r="AU499" i="3"/>
  <c r="AR498" i="3"/>
  <c r="AS498" i="3" s="1"/>
  <c r="AR493" i="3"/>
  <c r="AS493" i="3" s="1"/>
  <c r="AW493" i="3" s="1"/>
  <c r="AR492" i="3"/>
  <c r="AS492" i="3" s="1"/>
  <c r="AW492" i="3" s="1"/>
  <c r="AU492" i="3"/>
  <c r="AU490" i="3"/>
  <c r="AR489" i="3"/>
  <c r="AS489" i="3" s="1"/>
  <c r="AW489" i="3" s="1"/>
  <c r="AR488" i="3"/>
  <c r="AS488" i="3" s="1"/>
  <c r="AW488" i="3" s="1"/>
  <c r="AR487" i="3"/>
  <c r="AS487" i="3" s="1"/>
  <c r="AW487" i="3" s="1"/>
  <c r="AU483" i="3"/>
  <c r="AT483" i="3"/>
  <c r="AR477" i="3"/>
  <c r="AS477" i="3" s="1"/>
  <c r="AW477" i="3" s="1"/>
  <c r="AU477" i="3"/>
  <c r="AR476" i="3"/>
  <c r="AS476" i="3" s="1"/>
  <c r="AW476" i="3" s="1"/>
  <c r="AU476" i="3"/>
  <c r="AU475" i="3"/>
  <c r="AU474" i="3"/>
  <c r="AR474" i="3"/>
  <c r="AS474" i="3" s="1"/>
  <c r="AW474" i="3" s="1"/>
  <c r="AR473" i="3"/>
  <c r="AS473" i="3" s="1"/>
  <c r="AU473" i="3"/>
  <c r="AR470" i="3"/>
  <c r="AS470" i="3" s="1"/>
  <c r="AW470" i="3" s="1"/>
  <c r="AU470" i="3"/>
  <c r="AR465" i="3"/>
  <c r="AS465" i="3" s="1"/>
  <c r="AW465" i="3" s="1"/>
  <c r="AU465" i="3"/>
  <c r="AU464" i="3"/>
  <c r="AR463" i="3"/>
  <c r="AS463" i="3" s="1"/>
  <c r="AT463" i="3" s="1"/>
  <c r="AR461" i="3"/>
  <c r="AS461" i="3" s="1"/>
  <c r="AW461" i="3" s="1"/>
  <c r="AU461" i="3"/>
  <c r="AR455" i="3"/>
  <c r="AS455" i="3" s="1"/>
  <c r="AW455" i="3" s="1"/>
  <c r="AR453" i="3"/>
  <c r="AS453" i="3" s="1"/>
  <c r="AW453" i="3" s="1"/>
  <c r="AU453" i="3"/>
  <c r="AU452" i="3"/>
  <c r="AU446" i="3"/>
  <c r="AU445" i="3"/>
  <c r="AR445" i="3"/>
  <c r="AS445" i="3" s="1"/>
  <c r="AW445" i="3" s="1"/>
  <c r="AT444" i="3"/>
  <c r="AR443" i="3"/>
  <c r="AS443" i="3" s="1"/>
  <c r="AW443" i="3" s="1"/>
  <c r="AR439" i="3"/>
  <c r="AR437" i="3"/>
  <c r="AU437" i="3"/>
  <c r="AT434" i="3"/>
  <c r="AV434" i="3" s="1"/>
  <c r="AU434" i="3"/>
  <c r="AR433" i="3"/>
  <c r="AS433" i="3" s="1"/>
  <c r="AR432" i="3"/>
  <c r="AS432" i="3" s="1"/>
  <c r="AT432" i="3" s="1"/>
  <c r="AR429" i="3"/>
  <c r="AS429" i="3" s="1"/>
  <c r="AW429" i="3" s="1"/>
  <c r="AR428" i="3"/>
  <c r="AS428" i="3" s="1"/>
  <c r="AT428" i="3" s="1"/>
  <c r="AR427" i="3"/>
  <c r="AS427" i="3" s="1"/>
  <c r="AW427" i="3" s="1"/>
  <c r="AR425" i="3"/>
  <c r="AU425" i="3"/>
  <c r="AU420" i="3"/>
  <c r="AU417" i="3"/>
  <c r="AU413" i="3"/>
  <c r="AU412" i="3"/>
  <c r="AR411" i="3"/>
  <c r="AS411" i="3" s="1"/>
  <c r="AW411" i="3" s="1"/>
  <c r="AR409" i="3"/>
  <c r="AS409" i="3" s="1"/>
  <c r="AW409" i="3" s="1"/>
  <c r="AU409" i="3"/>
  <c r="AR403" i="3"/>
  <c r="AT402" i="3"/>
  <c r="AR399" i="3"/>
  <c r="AU398" i="3"/>
  <c r="AU397" i="3"/>
  <c r="AU393" i="3"/>
  <c r="AR393" i="3"/>
  <c r="AS392" i="3"/>
  <c r="AW392" i="3" s="1"/>
  <c r="AR389" i="3"/>
  <c r="AS389" i="3" s="1"/>
  <c r="AW389" i="3" s="1"/>
  <c r="AU389" i="3"/>
  <c r="AR374" i="3"/>
  <c r="AS374" i="3" s="1"/>
  <c r="AR373" i="3"/>
  <c r="AS373" i="3" s="1"/>
  <c r="AW373" i="3" s="1"/>
  <c r="AU371" i="3"/>
  <c r="AR371" i="3"/>
  <c r="AU369" i="3"/>
  <c r="AS366" i="3"/>
  <c r="AW366" i="3" s="1"/>
  <c r="AR365" i="3"/>
  <c r="AR364" i="3"/>
  <c r="AS364" i="3" s="1"/>
  <c r="AW364" i="3" s="1"/>
  <c r="AR363" i="3"/>
  <c r="AU363" i="3"/>
  <c r="AU361" i="3"/>
  <c r="AU360" i="3"/>
  <c r="AR359" i="3"/>
  <c r="AU358" i="3"/>
  <c r="AR358" i="3"/>
  <c r="AU353" i="3"/>
  <c r="AU350" i="3"/>
  <c r="AU349" i="3"/>
  <c r="AR345" i="3"/>
  <c r="AS345" i="3" s="1"/>
  <c r="AW345" i="3" s="1"/>
  <c r="AR343" i="3"/>
  <c r="AS343" i="3" s="1"/>
  <c r="AR342" i="3"/>
  <c r="AS342" i="3" s="1"/>
  <c r="AW342" i="3" s="1"/>
  <c r="AU342" i="3"/>
  <c r="AR340" i="3"/>
  <c r="AS340" i="3" s="1"/>
  <c r="AW340" i="3" s="1"/>
  <c r="AU340" i="3"/>
  <c r="AU337" i="3"/>
  <c r="AR336" i="3"/>
  <c r="AS336" i="3" s="1"/>
  <c r="AU326" i="3"/>
  <c r="AV318" i="3"/>
  <c r="AU316" i="3"/>
  <c r="AU315" i="3"/>
  <c r="AR314" i="3"/>
  <c r="AS314" i="3" s="1"/>
  <c r="AW314" i="3" s="1"/>
  <c r="AU313" i="3"/>
  <c r="AU312" i="3"/>
  <c r="AR311" i="3"/>
  <c r="AS311" i="3" s="1"/>
  <c r="AT311" i="3" s="1"/>
  <c r="AU311" i="3"/>
  <c r="AR308" i="3"/>
  <c r="AS308" i="3" s="1"/>
  <c r="AW308" i="3" s="1"/>
  <c r="AU308" i="3"/>
  <c r="AU306" i="3"/>
  <c r="AR304" i="3"/>
  <c r="AS304" i="3" s="1"/>
  <c r="AW304" i="3" s="1"/>
  <c r="AU302" i="3"/>
  <c r="AR297" i="3"/>
  <c r="AS297" i="3" s="1"/>
  <c r="AW297" i="3" s="1"/>
  <c r="AU296" i="3"/>
  <c r="AR295" i="3"/>
  <c r="AS295" i="3" s="1"/>
  <c r="AW295" i="3" s="1"/>
  <c r="AU295" i="3"/>
  <c r="AR292" i="3"/>
  <c r="AS292" i="3" s="1"/>
  <c r="AW292" i="3" s="1"/>
  <c r="AU292" i="3"/>
  <c r="AU290" i="3"/>
  <c r="AT289" i="3"/>
  <c r="AU289" i="3"/>
  <c r="AU286" i="3"/>
  <c r="AR283" i="3"/>
  <c r="AW277" i="3"/>
  <c r="AR276" i="3"/>
  <c r="AS276" i="3" s="1"/>
  <c r="AU276" i="3"/>
  <c r="AU274" i="3"/>
  <c r="AR272" i="3"/>
  <c r="AU269" i="3"/>
  <c r="AR268" i="3"/>
  <c r="AS268" i="3" s="1"/>
  <c r="AW268" i="3" s="1"/>
  <c r="AT266" i="3"/>
  <c r="AV266" i="3" s="1"/>
  <c r="AT262" i="3"/>
  <c r="AV262" i="3"/>
  <c r="AR261" i="3"/>
  <c r="AS261" i="3" s="1"/>
  <c r="AW261" i="3" s="1"/>
  <c r="AU261" i="3"/>
  <c r="AR259" i="3"/>
  <c r="AU259" i="3"/>
  <c r="AR258" i="3"/>
  <c r="AS258" i="3" s="1"/>
  <c r="AW258" i="3" s="1"/>
  <c r="AR255" i="3"/>
  <c r="AU254" i="3"/>
  <c r="AW254" i="3"/>
  <c r="AR253" i="3"/>
  <c r="AS253" i="3" s="1"/>
  <c r="AW253" i="3" s="1"/>
  <c r="AU251" i="3"/>
  <c r="AT251" i="3"/>
  <c r="AV251" i="3" s="1"/>
  <c r="AT247" i="3"/>
  <c r="AU244" i="3"/>
  <c r="AR240" i="3"/>
  <c r="AS240" i="3" s="1"/>
  <c r="AW240" i="3" s="1"/>
  <c r="AR239" i="3"/>
  <c r="AS239" i="3" s="1"/>
  <c r="AT239" i="3" s="1"/>
  <c r="AU238" i="3"/>
  <c r="AR233" i="3"/>
  <c r="AR231" i="3"/>
  <c r="AU231" i="3"/>
  <c r="AR228" i="3"/>
  <c r="AS228" i="3" s="1"/>
  <c r="AW228" i="3" s="1"/>
  <c r="AU228" i="3"/>
  <c r="AR224" i="3"/>
  <c r="AS224" i="3" s="1"/>
  <c r="AW224" i="3" s="1"/>
  <c r="AS219" i="3"/>
  <c r="AW219" i="3" s="1"/>
  <c r="AU217" i="3"/>
  <c r="AT214" i="3"/>
  <c r="AR211" i="3"/>
  <c r="AS211" i="3" s="1"/>
  <c r="AU211" i="3"/>
  <c r="AU206" i="3"/>
  <c r="AU193" i="3"/>
  <c r="AU190" i="3"/>
  <c r="AU178" i="3"/>
  <c r="AR171" i="3"/>
  <c r="AS171" i="3" s="1"/>
  <c r="AR169" i="3"/>
  <c r="AS169" i="3" s="1"/>
  <c r="AU169" i="3"/>
  <c r="AU165" i="3"/>
  <c r="AR165" i="3"/>
  <c r="AS165" i="3" s="1"/>
  <c r="AW165" i="3" s="1"/>
  <c r="AR164" i="3"/>
  <c r="AS164" i="3" s="1"/>
  <c r="AW164" i="3" s="1"/>
  <c r="AU162" i="3"/>
  <c r="AT162" i="3"/>
  <c r="AV162" i="3" s="1"/>
  <c r="AR159" i="3"/>
  <c r="AS159" i="3" s="1"/>
  <c r="AW159" i="3" s="1"/>
  <c r="AU158" i="3"/>
  <c r="AT158" i="3"/>
  <c r="AV158" i="3" s="1"/>
  <c r="AT146" i="3"/>
  <c r="AU146" i="3"/>
  <c r="AR145" i="3"/>
  <c r="AS145" i="3" s="1"/>
  <c r="AU145" i="3"/>
  <c r="AU141" i="3"/>
  <c r="AU140" i="3"/>
  <c r="AR140" i="3"/>
  <c r="AR138" i="3"/>
  <c r="AS138" i="3" s="1"/>
  <c r="AW138" i="3" s="1"/>
  <c r="AU138" i="3"/>
  <c r="AT135" i="3"/>
  <c r="AU134" i="3"/>
  <c r="AR133" i="3"/>
  <c r="AU133" i="3"/>
  <c r="AU132" i="3"/>
  <c r="AU129" i="3"/>
  <c r="AR129" i="3"/>
  <c r="AS129" i="3" s="1"/>
  <c r="AW129" i="3" s="1"/>
  <c r="AR123" i="3"/>
  <c r="AT122" i="3"/>
  <c r="AV122" i="3"/>
  <c r="AU121" i="3"/>
  <c r="AR120" i="3"/>
  <c r="AS120" i="3" s="1"/>
  <c r="AU117" i="3"/>
  <c r="AR117" i="3"/>
  <c r="AR116" i="3"/>
  <c r="AU116" i="3"/>
  <c r="AR115" i="3"/>
  <c r="AS115" i="3" s="1"/>
  <c r="AW115" i="3" s="1"/>
  <c r="AU114" i="3"/>
  <c r="AR111" i="3"/>
  <c r="AS111" i="3" s="1"/>
  <c r="AW111" i="3" s="1"/>
  <c r="AU110" i="3"/>
  <c r="AU109" i="3"/>
  <c r="AU108" i="3"/>
  <c r="AR103" i="3"/>
  <c r="AS103" i="3" s="1"/>
  <c r="AW103" i="3" s="1"/>
  <c r="AR99" i="3"/>
  <c r="AT98" i="3"/>
  <c r="AV98" i="3" s="1"/>
  <c r="AU97" i="3"/>
  <c r="AU96" i="3"/>
  <c r="AT96" i="3"/>
  <c r="AV96" i="3" s="1"/>
  <c r="AR93" i="3"/>
  <c r="AS93" i="3" s="1"/>
  <c r="AW93" i="3" s="1"/>
  <c r="AR90" i="3"/>
  <c r="AU90" i="3"/>
  <c r="AR88" i="3"/>
  <c r="AS88" i="3" s="1"/>
  <c r="AW88" i="3" s="1"/>
  <c r="AR85" i="3"/>
  <c r="AU85" i="3"/>
  <c r="AR80" i="3"/>
  <c r="AU80" i="3"/>
  <c r="AR79" i="3"/>
  <c r="AS79" i="3" s="1"/>
  <c r="AW79" i="3" s="1"/>
  <c r="AS78" i="3"/>
  <c r="AW78" i="3" s="1"/>
  <c r="AR75" i="3"/>
  <c r="AR73" i="3"/>
  <c r="AU73" i="3"/>
  <c r="AR69" i="3"/>
  <c r="AU68" i="3"/>
  <c r="AS68" i="3"/>
  <c r="AT68" i="3" s="1"/>
  <c r="AV68" i="3" s="1"/>
  <c r="AR66" i="3"/>
  <c r="AU66" i="3"/>
  <c r="AR64" i="3"/>
  <c r="AS64" i="3" s="1"/>
  <c r="AW64" i="3" s="1"/>
  <c r="AR56" i="3"/>
  <c r="AS56" i="3" s="1"/>
  <c r="AW56" i="3" s="1"/>
  <c r="AR55" i="3"/>
  <c r="AS55" i="3" s="1"/>
  <c r="AW55" i="3" s="1"/>
  <c r="AT54" i="3"/>
  <c r="AV54" i="3" s="1"/>
  <c r="AU52" i="3"/>
  <c r="AR52" i="3"/>
  <c r="AS52" i="3" s="1"/>
  <c r="AW52" i="3" s="1"/>
  <c r="AR51" i="3"/>
  <c r="AS51" i="3" s="1"/>
  <c r="AW51" i="3" s="1"/>
  <c r="AR44" i="3"/>
  <c r="AS44" i="3" s="1"/>
  <c r="AT44" i="3" s="1"/>
  <c r="AV44" i="3" s="1"/>
  <c r="AU44" i="3"/>
  <c r="AR43" i="3"/>
  <c r="AS43" i="3" s="1"/>
  <c r="AW43" i="3" s="1"/>
  <c r="AS42" i="3"/>
  <c r="AW42" i="3" s="1"/>
  <c r="AR40" i="3"/>
  <c r="AS40" i="3" s="1"/>
  <c r="AR39" i="3"/>
  <c r="AS39" i="3" s="1"/>
  <c r="AW39" i="3" s="1"/>
  <c r="AR37" i="3"/>
  <c r="AU37" i="3"/>
  <c r="AU36" i="3"/>
  <c r="AU33" i="3"/>
  <c r="AR33" i="3"/>
  <c r="AR32" i="3"/>
  <c r="AS32" i="3" s="1"/>
  <c r="AU32" i="3"/>
  <c r="AR31" i="3"/>
  <c r="AS31" i="3" s="1"/>
  <c r="AW31" i="3" s="1"/>
  <c r="AS30" i="3"/>
  <c r="AW30" i="3" s="1"/>
  <c r="AU30" i="3"/>
  <c r="AU28" i="3"/>
  <c r="AR28" i="3"/>
  <c r="AS28" i="3" s="1"/>
  <c r="AW28" i="3" s="1"/>
  <c r="AU25" i="3"/>
  <c r="AR25" i="3"/>
  <c r="AR20" i="3"/>
  <c r="AS20" i="3" s="1"/>
  <c r="AW20" i="3" s="1"/>
  <c r="AU19" i="3"/>
  <c r="AR19" i="3"/>
  <c r="AS19" i="3" s="1"/>
  <c r="AW19" i="3" s="1"/>
  <c r="AR18" i="3"/>
  <c r="AU18" i="3"/>
  <c r="AU16" i="3"/>
  <c r="AR16" i="3"/>
  <c r="AS16" i="3" s="1"/>
  <c r="AW16" i="3" s="1"/>
  <c r="AR13" i="3"/>
  <c r="AU13" i="3"/>
  <c r="AU8" i="3"/>
  <c r="AR6" i="3"/>
  <c r="AS6" i="3" s="1"/>
  <c r="AW6" i="3" s="1"/>
  <c r="AU6" i="3"/>
  <c r="AR5" i="3"/>
  <c r="AS5" i="3" s="1"/>
  <c r="AW5" i="3" s="1"/>
  <c r="AU1361" i="3"/>
  <c r="AR1361" i="3"/>
  <c r="AS1433" i="3"/>
  <c r="AW1433" i="3" s="1"/>
  <c r="AS1412" i="3"/>
  <c r="AW1412" i="3" s="1"/>
  <c r="AS1407" i="3"/>
  <c r="AR1437" i="3"/>
  <c r="AU1437" i="3"/>
  <c r="AW1431" i="3"/>
  <c r="AR1426" i="3"/>
  <c r="AU1396" i="3"/>
  <c r="AR1396" i="3"/>
  <c r="AR1377" i="3"/>
  <c r="AU1377" i="3"/>
  <c r="AR1368" i="3"/>
  <c r="AW1332" i="3"/>
  <c r="AR1327" i="3"/>
  <c r="AU1327" i="3"/>
  <c r="AW1311" i="3"/>
  <c r="AT1294" i="3"/>
  <c r="AV1294" i="3" s="1"/>
  <c r="AW1294" i="3"/>
  <c r="AU1433" i="3"/>
  <c r="AS1399" i="3"/>
  <c r="AS1393" i="3"/>
  <c r="AT1393" i="3" s="1"/>
  <c r="AR1307" i="3"/>
  <c r="AU1307" i="3"/>
  <c r="AR1227" i="3"/>
  <c r="AU1227" i="3"/>
  <c r="AR1421" i="3"/>
  <c r="AR1411" i="3"/>
  <c r="AU1411" i="3"/>
  <c r="AR1382" i="3"/>
  <c r="AU1382" i="3"/>
  <c r="AS1376" i="3"/>
  <c r="AU1371" i="3"/>
  <c r="AR1365" i="3"/>
  <c r="AU1365" i="3"/>
  <c r="AU1362" i="3"/>
  <c r="AS1326" i="3"/>
  <c r="AW1326" i="3" s="1"/>
  <c r="AS1310" i="3"/>
  <c r="AW1310" i="3" s="1"/>
  <c r="AW1283" i="3"/>
  <c r="AS1270" i="3"/>
  <c r="AW1270" i="3" s="1"/>
  <c r="AT1438" i="3"/>
  <c r="AR1441" i="3"/>
  <c r="AU1441" i="3"/>
  <c r="AU1423" i="3"/>
  <c r="AU1379" i="3"/>
  <c r="AT1362" i="3"/>
  <c r="AV1362" i="3" s="1"/>
  <c r="AR1355" i="3"/>
  <c r="AU1355" i="3"/>
  <c r="AR1319" i="3"/>
  <c r="AU1319" i="3"/>
  <c r="AR1303" i="3"/>
  <c r="AU1303" i="3"/>
  <c r="AS1297" i="3"/>
  <c r="AT1297" i="3" s="1"/>
  <c r="AR1279" i="3"/>
  <c r="AU1279" i="3"/>
  <c r="AS1226" i="3"/>
  <c r="AW1226" i="3" s="1"/>
  <c r="AT1410" i="3"/>
  <c r="AV1410" i="3" s="1"/>
  <c r="AR1403" i="3"/>
  <c r="AU1403" i="3"/>
  <c r="AU1398" i="3"/>
  <c r="AR1398" i="3"/>
  <c r="AW1387" i="3"/>
  <c r="AV1387" i="3"/>
  <c r="AR1385" i="3"/>
  <c r="AU1385" i="3"/>
  <c r="AS1371" i="3"/>
  <c r="AU1313" i="3"/>
  <c r="AR1313" i="3"/>
  <c r="AR1275" i="3"/>
  <c r="AU1275" i="3"/>
  <c r="AR1255" i="3"/>
  <c r="AU1255" i="3"/>
  <c r="AR1241" i="3"/>
  <c r="AU1241" i="3"/>
  <c r="AS1233" i="3"/>
  <c r="AW1233" i="3" s="1"/>
  <c r="AR1199" i="3"/>
  <c r="AU1199" i="3"/>
  <c r="AS1193" i="3"/>
  <c r="AT1193" i="3" s="1"/>
  <c r="AW1159" i="3"/>
  <c r="AR1427" i="3"/>
  <c r="AU1427" i="3"/>
  <c r="AR1335" i="3"/>
  <c r="AU1335" i="3"/>
  <c r="AR1269" i="3"/>
  <c r="AU1269" i="3"/>
  <c r="AW1176" i="3"/>
  <c r="AU1436" i="3"/>
  <c r="AR1436" i="3"/>
  <c r="AU1428" i="3"/>
  <c r="AR1428" i="3"/>
  <c r="AS1423" i="3"/>
  <c r="AT1423" i="3" s="1"/>
  <c r="AU1392" i="3"/>
  <c r="AR1392" i="3"/>
  <c r="AS1389" i="3"/>
  <c r="AW1389" i="3" s="1"/>
  <c r="AS1379" i="3"/>
  <c r="AT1379" i="3" s="1"/>
  <c r="AR1349" i="3"/>
  <c r="AU1349" i="3"/>
  <c r="AV1331" i="3"/>
  <c r="AV1325" i="3"/>
  <c r="AR1293" i="3"/>
  <c r="AU1293" i="3"/>
  <c r="AT1264" i="3"/>
  <c r="AW1264" i="3"/>
  <c r="AR1440" i="3"/>
  <c r="AT1394" i="3"/>
  <c r="AV1394" i="3" s="1"/>
  <c r="AR1370" i="3"/>
  <c r="AU1370" i="3"/>
  <c r="AR1354" i="3"/>
  <c r="AU1354" i="3"/>
  <c r="AS1341" i="3"/>
  <c r="AW1341" i="3" s="1"/>
  <c r="AW1236" i="3"/>
  <c r="AT1236" i="3"/>
  <c r="AV1236" i="3" s="1"/>
  <c r="AR1225" i="3"/>
  <c r="AU1225" i="3"/>
  <c r="AR1435" i="3"/>
  <c r="AU1435" i="3"/>
  <c r="AU1384" i="3"/>
  <c r="AR1384" i="3"/>
  <c r="AU1378" i="3"/>
  <c r="AR1375" i="3"/>
  <c r="AU1375" i="3"/>
  <c r="AS1318" i="3"/>
  <c r="AW1318" i="3" s="1"/>
  <c r="AU1420" i="3"/>
  <c r="AR1420" i="3"/>
  <c r="AR1413" i="3"/>
  <c r="AU1413" i="3"/>
  <c r="AU1407" i="3"/>
  <c r="AU1405" i="3"/>
  <c r="AR1405" i="3"/>
  <c r="AR1397" i="3"/>
  <c r="AU1397" i="3"/>
  <c r="AR1391" i="3"/>
  <c r="AU1391" i="3"/>
  <c r="AS1353" i="3"/>
  <c r="AW1353" i="3" s="1"/>
  <c r="AU1348" i="3"/>
  <c r="AR1348" i="3"/>
  <c r="AS1378" i="3"/>
  <c r="AW1378" i="3" s="1"/>
  <c r="AV1308" i="3"/>
  <c r="AW1308" i="3"/>
  <c r="AW1291" i="3"/>
  <c r="AS1253" i="3"/>
  <c r="AT1253" i="3" s="1"/>
  <c r="AR1419" i="3"/>
  <c r="AU1419" i="3"/>
  <c r="AR1383" i="3"/>
  <c r="AU1383" i="3"/>
  <c r="AR1347" i="3"/>
  <c r="AU1347" i="3"/>
  <c r="AR1337" i="3"/>
  <c r="AU1337" i="3"/>
  <c r="AU1328" i="3"/>
  <c r="AR1328" i="3"/>
  <c r="AS1305" i="3"/>
  <c r="AT1305" i="3" s="1"/>
  <c r="AR1285" i="3"/>
  <c r="AU1285" i="3"/>
  <c r="AW1263" i="3"/>
  <c r="AR1249" i="3"/>
  <c r="AU1249" i="3"/>
  <c r="AR1235" i="3"/>
  <c r="AU1235" i="3"/>
  <c r="AR1223" i="3"/>
  <c r="AU1223" i="3"/>
  <c r="AR1434" i="3"/>
  <c r="AU1434" i="3"/>
  <c r="AU1429" i="3"/>
  <c r="AR1333" i="3"/>
  <c r="AU1333" i="3"/>
  <c r="AR1321" i="3"/>
  <c r="AU1321" i="3"/>
  <c r="AT1280" i="3"/>
  <c r="AV1280" i="3"/>
  <c r="AW1280" i="3"/>
  <c r="AS1266" i="3"/>
  <c r="AW1266" i="3" s="1"/>
  <c r="AW1166" i="3"/>
  <c r="AS1145" i="3"/>
  <c r="AT1145" i="3" s="1"/>
  <c r="AT1429" i="3"/>
  <c r="AV1429" i="3" s="1"/>
  <c r="AT1414" i="3"/>
  <c r="AS1390" i="3"/>
  <c r="AW1390" i="3" s="1"/>
  <c r="AS1277" i="3"/>
  <c r="AW1277" i="3" s="1"/>
  <c r="AS1222" i="3"/>
  <c r="AW1222" i="3" s="1"/>
  <c r="AS1169" i="3"/>
  <c r="AT1169" i="3" s="1"/>
  <c r="AT1422" i="3"/>
  <c r="AU1297" i="3"/>
  <c r="AT1278" i="3"/>
  <c r="AV1278" i="3" s="1"/>
  <c r="AV1271" i="3"/>
  <c r="AV1264" i="3"/>
  <c r="AU1253" i="3"/>
  <c r="AW1157" i="3"/>
  <c r="AU1341" i="3"/>
  <c r="AU1339" i="3"/>
  <c r="AS1334" i="3"/>
  <c r="AW1334" i="3" s="1"/>
  <c r="AT1332" i="3"/>
  <c r="AV1332" i="3" s="1"/>
  <c r="AR1320" i="3"/>
  <c r="AT1311" i="3"/>
  <c r="AV1311" i="3" s="1"/>
  <c r="AT1302" i="3"/>
  <c r="AR1299" i="3"/>
  <c r="AU1299" i="3"/>
  <c r="AR1292" i="3"/>
  <c r="AT1290" i="3"/>
  <c r="AT1283" i="3"/>
  <c r="AV1283" i="3" s="1"/>
  <c r="AT1274" i="3"/>
  <c r="AV1274" i="3" s="1"/>
  <c r="AT1267" i="3"/>
  <c r="AV1267" i="3" s="1"/>
  <c r="AT1260" i="3"/>
  <c r="AV1260" i="3" s="1"/>
  <c r="AT1221" i="3"/>
  <c r="AV1221" i="3" s="1"/>
  <c r="AU1193" i="3"/>
  <c r="AS1189" i="3"/>
  <c r="AW1189" i="3" s="1"/>
  <c r="AU1181" i="3"/>
  <c r="AU1174" i="3"/>
  <c r="AR1174" i="3"/>
  <c r="AW1164" i="3"/>
  <c r="AS1135" i="3"/>
  <c r="AS1131" i="3"/>
  <c r="AW1131" i="3" s="1"/>
  <c r="AU1110" i="3"/>
  <c r="AR1110" i="3"/>
  <c r="AW1053" i="3"/>
  <c r="AT1053" i="3"/>
  <c r="AV1053" i="3" s="1"/>
  <c r="AT1369" i="3"/>
  <c r="AV1369" i="3" s="1"/>
  <c r="AT1316" i="3"/>
  <c r="AT1309" i="3"/>
  <c r="AV1309" i="3" s="1"/>
  <c r="AT1288" i="3"/>
  <c r="AV1288" i="3" s="1"/>
  <c r="AR1276" i="3"/>
  <c r="AS1246" i="3"/>
  <c r="AW1246" i="3" s="1"/>
  <c r="AW1244" i="3"/>
  <c r="AS1239" i="3"/>
  <c r="AS1232" i="3"/>
  <c r="AT1232" i="3" s="1"/>
  <c r="AT1216" i="3"/>
  <c r="AV1216" i="3" s="1"/>
  <c r="AV1212" i="3"/>
  <c r="AS1191" i="3"/>
  <c r="AT1191" i="3" s="1"/>
  <c r="AT1181" i="3"/>
  <c r="AU1176" i="3"/>
  <c r="AR1168" i="3"/>
  <c r="AU1148" i="3"/>
  <c r="AR1148" i="3"/>
  <c r="AU1145" i="3"/>
  <c r="AR1113" i="3"/>
  <c r="AU1113" i="3"/>
  <c r="AU902" i="3"/>
  <c r="AR902" i="3"/>
  <c r="AW870" i="3"/>
  <c r="AT1325" i="3"/>
  <c r="AV1290" i="3"/>
  <c r="AT1281" i="3"/>
  <c r="AV1281" i="3" s="1"/>
  <c r="AT1265" i="3"/>
  <c r="AV1265" i="3" s="1"/>
  <c r="AT1237" i="3"/>
  <c r="AV1237" i="3" s="1"/>
  <c r="AR1205" i="3"/>
  <c r="AU1205" i="3"/>
  <c r="AT1202" i="3"/>
  <c r="AU1200" i="3"/>
  <c r="AR1200" i="3"/>
  <c r="AS1161" i="3"/>
  <c r="AW1161" i="3" s="1"/>
  <c r="AT1159" i="3"/>
  <c r="AV1159" i="3" s="1"/>
  <c r="AR1156" i="3"/>
  <c r="AU1156" i="3"/>
  <c r="AW1140" i="3"/>
  <c r="AS1105" i="3"/>
  <c r="AU1046" i="3"/>
  <c r="AR1046" i="3"/>
  <c r="AR989" i="3"/>
  <c r="AU989" i="3"/>
  <c r="AW942" i="3"/>
  <c r="AR891" i="3"/>
  <c r="AU891" i="3"/>
  <c r="AT1230" i="3"/>
  <c r="AV1230" i="3" s="1"/>
  <c r="AU1226" i="3"/>
  <c r="AT1218" i="3"/>
  <c r="AR1207" i="3"/>
  <c r="AU1207" i="3"/>
  <c r="AR1195" i="3"/>
  <c r="AU1195" i="3"/>
  <c r="AV1181" i="3"/>
  <c r="AW1181" i="3"/>
  <c r="AS1170" i="3"/>
  <c r="AT1170" i="3" s="1"/>
  <c r="AT1166" i="3"/>
  <c r="AV1166" i="3" s="1"/>
  <c r="AR1137" i="3"/>
  <c r="AU1137" i="3"/>
  <c r="AU1134" i="3"/>
  <c r="AR1134" i="3"/>
  <c r="AR1130" i="3"/>
  <c r="AU1130" i="3"/>
  <c r="AR1109" i="3"/>
  <c r="AU1109" i="3"/>
  <c r="AR1085" i="3"/>
  <c r="AU1085" i="3"/>
  <c r="AR1073" i="3"/>
  <c r="AU1073" i="3"/>
  <c r="AU1304" i="3"/>
  <c r="AR1304" i="3"/>
  <c r="AR1439" i="3"/>
  <c r="AU1439" i="3"/>
  <c r="AT1363" i="3"/>
  <c r="AV1363" i="3" s="1"/>
  <c r="AV1316" i="3"/>
  <c r="AU1291" i="3"/>
  <c r="AT1263" i="3"/>
  <c r="AV1263" i="3" s="1"/>
  <c r="AT1242" i="3"/>
  <c r="AV1242" i="3" s="1"/>
  <c r="AW1136" i="3"/>
  <c r="AS1121" i="3"/>
  <c r="AT1121" i="3" s="1"/>
  <c r="AR1118" i="3"/>
  <c r="AU1118" i="3"/>
  <c r="AS1115" i="3"/>
  <c r="AT1115" i="3" s="1"/>
  <c r="AR1099" i="3"/>
  <c r="AU1099" i="3"/>
  <c r="AW995" i="3"/>
  <c r="AU906" i="3"/>
  <c r="AR906" i="3"/>
  <c r="AV1302" i="3"/>
  <c r="AR1395" i="3"/>
  <c r="AU1395" i="3"/>
  <c r="AT1388" i="3"/>
  <c r="AV1388" i="3" s="1"/>
  <c r="AU1305" i="3"/>
  <c r="AR1295" i="3"/>
  <c r="AU1295" i="3"/>
  <c r="AR1251" i="3"/>
  <c r="AU1251" i="3"/>
  <c r="AT1244" i="3"/>
  <c r="AV1244" i="3" s="1"/>
  <c r="AU1222" i="3"/>
  <c r="AT1176" i="3"/>
  <c r="AV1176" i="3" s="1"/>
  <c r="AW1142" i="3"/>
  <c r="AR1372" i="3"/>
  <c r="AU1326" i="3"/>
  <c r="AT1323" i="3"/>
  <c r="AV1323" i="3" s="1"/>
  <c r="AT1291" i="3"/>
  <c r="AV1291" i="3" s="1"/>
  <c r="AR1228" i="3"/>
  <c r="AR1220" i="3"/>
  <c r="AT1211" i="3"/>
  <c r="AV1211" i="3" s="1"/>
  <c r="AR1209" i="3"/>
  <c r="AU1209" i="3"/>
  <c r="AV1197" i="3"/>
  <c r="AT1183" i="3"/>
  <c r="AV1183" i="3" s="1"/>
  <c r="AR1178" i="3"/>
  <c r="AU1178" i="3"/>
  <c r="AS1163" i="3"/>
  <c r="AW1160" i="3"/>
  <c r="AR1144" i="3"/>
  <c r="AR1108" i="3"/>
  <c r="AU1108" i="3"/>
  <c r="AW1038" i="3"/>
  <c r="AT1330" i="3"/>
  <c r="AV1330" i="3" s="1"/>
  <c r="AU1188" i="3"/>
  <c r="AR1188" i="3"/>
  <c r="AR1173" i="3"/>
  <c r="AU1173" i="3"/>
  <c r="AW1331" i="3"/>
  <c r="AU1310" i="3"/>
  <c r="AU1277" i="3"/>
  <c r="AU1266" i="3"/>
  <c r="AU1233" i="3"/>
  <c r="AR1185" i="3"/>
  <c r="AU1300" i="3"/>
  <c r="AR1300" i="3"/>
  <c r="AR1284" i="3"/>
  <c r="AR1261" i="3"/>
  <c r="AR1254" i="3"/>
  <c r="AU1238" i="3"/>
  <c r="AU1215" i="3"/>
  <c r="AR1165" i="3"/>
  <c r="AU1150" i="3"/>
  <c r="AR1150" i="3"/>
  <c r="AR1147" i="3"/>
  <c r="AU1147" i="3"/>
  <c r="AT1142" i="3"/>
  <c r="AV1142" i="3" s="1"/>
  <c r="AS1139" i="3"/>
  <c r="AR1133" i="3"/>
  <c r="AU1133" i="3"/>
  <c r="AR1120" i="3"/>
  <c r="AU1120" i="3"/>
  <c r="AT1114" i="3"/>
  <c r="AV1114" i="3" s="1"/>
  <c r="AU1400" i="3"/>
  <c r="AR1400" i="3"/>
  <c r="AU1317" i="3"/>
  <c r="AW1271" i="3"/>
  <c r="AR1268" i="3"/>
  <c r="AU1259" i="3"/>
  <c r="AU1256" i="3"/>
  <c r="AR1256" i="3"/>
  <c r="AR1240" i="3"/>
  <c r="AU1231" i="3"/>
  <c r="AR1224" i="3"/>
  <c r="AU1204" i="3"/>
  <c r="AR1204" i="3"/>
  <c r="AR1192" i="3"/>
  <c r="AR1180" i="3"/>
  <c r="AU1180" i="3"/>
  <c r="AU1175" i="3"/>
  <c r="AR1175" i="3"/>
  <c r="AU1172" i="3"/>
  <c r="AR1172" i="3"/>
  <c r="AU1169" i="3"/>
  <c r="AT1155" i="3"/>
  <c r="AV1155" i="3" s="1"/>
  <c r="AU1152" i="3"/>
  <c r="AR1123" i="3"/>
  <c r="AU1123" i="3"/>
  <c r="AW1114" i="3"/>
  <c r="AT1282" i="3"/>
  <c r="AV1282" i="3" s="1"/>
  <c r="AR1247" i="3"/>
  <c r="AU1247" i="3"/>
  <c r="AR1213" i="3"/>
  <c r="AU1213" i="3"/>
  <c r="AR1187" i="3"/>
  <c r="AU1187" i="3"/>
  <c r="AW1152" i="3"/>
  <c r="AV1152" i="3"/>
  <c r="AS1141" i="3"/>
  <c r="AW1141" i="3" s="1"/>
  <c r="AR1132" i="3"/>
  <c r="AU1132" i="3"/>
  <c r="AR1061" i="3"/>
  <c r="AU1061" i="3"/>
  <c r="AT1035" i="3"/>
  <c r="AV1035" i="3" s="1"/>
  <c r="AW1035" i="3"/>
  <c r="AW984" i="3"/>
  <c r="AT1336" i="3"/>
  <c r="AV1336" i="3" s="1"/>
  <c r="AS1245" i="3"/>
  <c r="AW1245" i="3" s="1"/>
  <c r="AT1243" i="3"/>
  <c r="AV1243" i="3" s="1"/>
  <c r="AT1215" i="3"/>
  <c r="AV1215" i="3" s="1"/>
  <c r="AT1208" i="3"/>
  <c r="AV1208" i="3" s="1"/>
  <c r="AS1177" i="3"/>
  <c r="AT1177" i="3" s="1"/>
  <c r="AT1157" i="3"/>
  <c r="AV1157" i="3" s="1"/>
  <c r="AS1107" i="3"/>
  <c r="AW1107" i="3" s="1"/>
  <c r="AR1103" i="3"/>
  <c r="AU1103" i="3"/>
  <c r="AV1047" i="3"/>
  <c r="AU1007" i="3"/>
  <c r="AR1007" i="3"/>
  <c r="AW868" i="3"/>
  <c r="AU1252" i="3"/>
  <c r="AR1252" i="3"/>
  <c r="AT1231" i="3"/>
  <c r="AV1231" i="3" s="1"/>
  <c r="AR1201" i="3"/>
  <c r="AU1201" i="3"/>
  <c r="AT1152" i="3"/>
  <c r="AR1149" i="3"/>
  <c r="AU1149" i="3"/>
  <c r="AW1128" i="3"/>
  <c r="AS1111" i="3"/>
  <c r="AU1352" i="3"/>
  <c r="AR1352" i="3"/>
  <c r="AU1290" i="3"/>
  <c r="AU1283" i="3"/>
  <c r="AU1239" i="3"/>
  <c r="AR1217" i="3"/>
  <c r="AU1217" i="3"/>
  <c r="AR1203" i="3"/>
  <c r="AU1203" i="3"/>
  <c r="AW1037" i="3"/>
  <c r="AT1003" i="3"/>
  <c r="AV1003" i="3" s="1"/>
  <c r="AV979" i="3"/>
  <c r="AW979" i="3"/>
  <c r="AT979" i="3"/>
  <c r="AR959" i="3"/>
  <c r="AU959" i="3"/>
  <c r="AR903" i="3"/>
  <c r="AU903" i="3"/>
  <c r="AV1438" i="3"/>
  <c r="AV1415" i="3"/>
  <c r="AU1311" i="3"/>
  <c r="AU1267" i="3"/>
  <c r="AU1221" i="3"/>
  <c r="AR1154" i="3"/>
  <c r="AU1154" i="3"/>
  <c r="AR1125" i="3"/>
  <c r="AU1125" i="3"/>
  <c r="AV1422" i="3"/>
  <c r="AU1369" i="3"/>
  <c r="AU1367" i="3"/>
  <c r="AR1343" i="3"/>
  <c r="AU1343" i="3"/>
  <c r="AV1329" i="3"/>
  <c r="AR1248" i="3"/>
  <c r="AT1219" i="3"/>
  <c r="AV1219" i="3" s="1"/>
  <c r="AR1171" i="3"/>
  <c r="AU1171" i="3"/>
  <c r="AU1166" i="3"/>
  <c r="AT1140" i="3"/>
  <c r="AV1140" i="3" s="1"/>
  <c r="AT1128" i="3"/>
  <c r="AV1128" i="3" s="1"/>
  <c r="AW1011" i="3"/>
  <c r="AV1218" i="3"/>
  <c r="AV1202" i="3"/>
  <c r="AU1164" i="3"/>
  <c r="AU1140" i="3"/>
  <c r="AU1116" i="3"/>
  <c r="AU1091" i="3"/>
  <c r="AT1089" i="3"/>
  <c r="AV1089" i="3" s="1"/>
  <c r="AR1077" i="3"/>
  <c r="AU1077" i="3"/>
  <c r="AS1040" i="3"/>
  <c r="AU1031" i="3"/>
  <c r="AT1015" i="3"/>
  <c r="AR990" i="3"/>
  <c r="AU987" i="3"/>
  <c r="AR949" i="3"/>
  <c r="AU949" i="3"/>
  <c r="AU946" i="3"/>
  <c r="AR946" i="3"/>
  <c r="AU930" i="3"/>
  <c r="AR930" i="3"/>
  <c r="AS918" i="3"/>
  <c r="AT918" i="3" s="1"/>
  <c r="AR890" i="3"/>
  <c r="AU872" i="3"/>
  <c r="AR872" i="3"/>
  <c r="AW869" i="3"/>
  <c r="AU867" i="3"/>
  <c r="AR867" i="3"/>
  <c r="AR841" i="3"/>
  <c r="AU841" i="3"/>
  <c r="AT838" i="3"/>
  <c r="AR831" i="3"/>
  <c r="AU831" i="3"/>
  <c r="AS1074" i="3"/>
  <c r="AT1074" i="3" s="1"/>
  <c r="AS1056" i="3"/>
  <c r="AT995" i="3"/>
  <c r="AV995" i="3" s="1"/>
  <c r="AS982" i="3"/>
  <c r="AW982" i="3" s="1"/>
  <c r="AU974" i="3"/>
  <c r="AR974" i="3"/>
  <c r="AU966" i="3"/>
  <c r="AR966" i="3"/>
  <c r="AU938" i="3"/>
  <c r="AR938" i="3"/>
  <c r="AR921" i="3"/>
  <c r="AU921" i="3"/>
  <c r="AR905" i="3"/>
  <c r="AU905" i="3"/>
  <c r="AR885" i="3"/>
  <c r="AU885" i="3"/>
  <c r="AR827" i="3"/>
  <c r="AU827" i="3"/>
  <c r="AW795" i="3"/>
  <c r="AW767" i="3"/>
  <c r="AR1151" i="3"/>
  <c r="AR1127" i="3"/>
  <c r="AU1076" i="3"/>
  <c r="AU1053" i="3"/>
  <c r="AT1049" i="3"/>
  <c r="AV1049" i="3" s="1"/>
  <c r="AR1033" i="3"/>
  <c r="AU1033" i="3"/>
  <c r="AS1031" i="3"/>
  <c r="AR1018" i="3"/>
  <c r="AS1004" i="3"/>
  <c r="AW1004" i="3" s="1"/>
  <c r="AR997" i="3"/>
  <c r="AU997" i="3"/>
  <c r="AR961" i="3"/>
  <c r="AU961" i="3"/>
  <c r="AU958" i="3"/>
  <c r="AR958" i="3"/>
  <c r="AU932" i="3"/>
  <c r="AR932" i="3"/>
  <c r="AU915" i="3"/>
  <c r="AR915" i="3"/>
  <c r="AR901" i="3"/>
  <c r="AU901" i="3"/>
  <c r="AR893" i="3"/>
  <c r="AU893" i="3"/>
  <c r="AR879" i="3"/>
  <c r="AU866" i="3"/>
  <c r="AR866" i="3"/>
  <c r="AU830" i="3"/>
  <c r="AR830" i="3"/>
  <c r="AS1096" i="3"/>
  <c r="AT1096" i="3" s="1"/>
  <c r="AR1093" i="3"/>
  <c r="AU1093" i="3"/>
  <c r="AT1091" i="3"/>
  <c r="AV1091" i="3" s="1"/>
  <c r="AU1088" i="3"/>
  <c r="AR1088" i="3"/>
  <c r="AS1071" i="3"/>
  <c r="AT1071" i="3" s="1"/>
  <c r="AU1063" i="3"/>
  <c r="AR1063" i="3"/>
  <c r="AW1027" i="3"/>
  <c r="AS992" i="3"/>
  <c r="AW987" i="3"/>
  <c r="AV987" i="3"/>
  <c r="AS968" i="3"/>
  <c r="AW968" i="3" s="1"/>
  <c r="AU954" i="3"/>
  <c r="AR954" i="3"/>
  <c r="AW929" i="3"/>
  <c r="AU910" i="3"/>
  <c r="AR910" i="3"/>
  <c r="AW876" i="3"/>
  <c r="AT874" i="3"/>
  <c r="AU858" i="3"/>
  <c r="AR858" i="3"/>
  <c r="AV855" i="3"/>
  <c r="AW855" i="3"/>
  <c r="AS840" i="3"/>
  <c r="AW840" i="3" s="1"/>
  <c r="AR803" i="3"/>
  <c r="AU803" i="3"/>
  <c r="AU770" i="3"/>
  <c r="AR770" i="3"/>
  <c r="AT1136" i="3"/>
  <c r="AV1136" i="3" s="1"/>
  <c r="AT1106" i="3"/>
  <c r="AV1106" i="3" s="1"/>
  <c r="AR1083" i="3"/>
  <c r="AR1079" i="3"/>
  <c r="AU1079" i="3"/>
  <c r="AS1076" i="3"/>
  <c r="AS1060" i="3"/>
  <c r="AU1058" i="3"/>
  <c r="AR1058" i="3"/>
  <c r="AT1044" i="3"/>
  <c r="AV1044" i="3" s="1"/>
  <c r="AU971" i="3"/>
  <c r="AR971" i="3"/>
  <c r="AR957" i="3"/>
  <c r="AU957" i="3"/>
  <c r="AR914" i="3"/>
  <c r="AU904" i="3"/>
  <c r="AR904" i="3"/>
  <c r="AR892" i="3"/>
  <c r="AR837" i="3"/>
  <c r="AU837" i="3"/>
  <c r="AR833" i="3"/>
  <c r="AU833" i="3"/>
  <c r="AT1160" i="3"/>
  <c r="AV1160" i="3" s="1"/>
  <c r="AV1414" i="3"/>
  <c r="AT1143" i="3"/>
  <c r="AV1143" i="3" s="1"/>
  <c r="AU1067" i="3"/>
  <c r="AR1067" i="3"/>
  <c r="AR1022" i="3"/>
  <c r="AU1002" i="3"/>
  <c r="AR1002" i="3"/>
  <c r="AR999" i="3"/>
  <c r="AU1128" i="3"/>
  <c r="AR1104" i="3"/>
  <c r="AU1098" i="3"/>
  <c r="AR1098" i="3"/>
  <c r="AR1095" i="3"/>
  <c r="AT1090" i="3"/>
  <c r="AR1078" i="3"/>
  <c r="AW1055" i="3"/>
  <c r="AU1042" i="3"/>
  <c r="AR1042" i="3"/>
  <c r="AR1039" i="3"/>
  <c r="AT1037" i="3"/>
  <c r="AV1037" i="3" s="1"/>
  <c r="AT1032" i="3"/>
  <c r="AV1032" i="3" s="1"/>
  <c r="AU1030" i="3"/>
  <c r="AR1030" i="3"/>
  <c r="AR1017" i="3"/>
  <c r="AU1017" i="3"/>
  <c r="AT994" i="3"/>
  <c r="AR978" i="3"/>
  <c r="AR960" i="3"/>
  <c r="AU960" i="3"/>
  <c r="AT942" i="3"/>
  <c r="AV942" i="3" s="1"/>
  <c r="AU907" i="3"/>
  <c r="AR907" i="3"/>
  <c r="AT900" i="3"/>
  <c r="AV900" i="3" s="1"/>
  <c r="AU887" i="3"/>
  <c r="AR887" i="3"/>
  <c r="AT870" i="3"/>
  <c r="AV870" i="3" s="1"/>
  <c r="AT868" i="3"/>
  <c r="AV868" i="3" s="1"/>
  <c r="AU846" i="3"/>
  <c r="AR846" i="3"/>
  <c r="AR1196" i="3"/>
  <c r="AV1090" i="3"/>
  <c r="AT1055" i="3"/>
  <c r="AV1055" i="3" s="1"/>
  <c r="AT1050" i="3"/>
  <c r="AV1050" i="3" s="1"/>
  <c r="AS986" i="3"/>
  <c r="AT986" i="3" s="1"/>
  <c r="AT984" i="3"/>
  <c r="AV984" i="3" s="1"/>
  <c r="AT950" i="3"/>
  <c r="AV950" i="3" s="1"/>
  <c r="AS944" i="3"/>
  <c r="AW944" i="3" s="1"/>
  <c r="AW897" i="3"/>
  <c r="AT897" i="3"/>
  <c r="AV897" i="3" s="1"/>
  <c r="AR881" i="3"/>
  <c r="AU881" i="3"/>
  <c r="AU878" i="3"/>
  <c r="AR878" i="3"/>
  <c r="AS828" i="3"/>
  <c r="AW828" i="3" s="1"/>
  <c r="AU1062" i="3"/>
  <c r="AR1062" i="3"/>
  <c r="AR1057" i="3"/>
  <c r="AU1057" i="3"/>
  <c r="AS1052" i="3"/>
  <c r="AW1052" i="3" s="1"/>
  <c r="AW1036" i="3"/>
  <c r="AR1029" i="3"/>
  <c r="AU1029" i="3"/>
  <c r="AU1024" i="3"/>
  <c r="AR1024" i="3"/>
  <c r="AU1014" i="3"/>
  <c r="AR1014" i="3"/>
  <c r="AW998" i="3"/>
  <c r="AT939" i="3"/>
  <c r="AV939" i="3" s="1"/>
  <c r="AT926" i="3"/>
  <c r="AV926" i="3" s="1"/>
  <c r="AW839" i="3"/>
  <c r="AS819" i="3"/>
  <c r="AT819" i="3" s="1"/>
  <c r="AR1126" i="3"/>
  <c r="AR1124" i="3"/>
  <c r="AR1070" i="3"/>
  <c r="AS1068" i="3"/>
  <c r="AW1068" i="3" s="1"/>
  <c r="AW1047" i="3"/>
  <c r="AT1036" i="3"/>
  <c r="AV1036" i="3" s="1"/>
  <c r="AR1034" i="3"/>
  <c r="AR1026" i="3"/>
  <c r="AU1016" i="3"/>
  <c r="AR1016" i="3"/>
  <c r="AT1005" i="3"/>
  <c r="AV1005" i="3" s="1"/>
  <c r="AS1001" i="3"/>
  <c r="AT998" i="3"/>
  <c r="AV998" i="3" s="1"/>
  <c r="AR975" i="3"/>
  <c r="AU975" i="3"/>
  <c r="AU970" i="3"/>
  <c r="AR970" i="3"/>
  <c r="AT964" i="3"/>
  <c r="AV964" i="3" s="1"/>
  <c r="AU934" i="3"/>
  <c r="AR934" i="3"/>
  <c r="AR894" i="3"/>
  <c r="AU862" i="3"/>
  <c r="AR862" i="3"/>
  <c r="AR759" i="3"/>
  <c r="AU759" i="3"/>
  <c r="AS1122" i="3"/>
  <c r="AS1097" i="3"/>
  <c r="AU1082" i="3"/>
  <c r="AR1082" i="3"/>
  <c r="AU1075" i="3"/>
  <c r="AR1075" i="3"/>
  <c r="AS1059" i="3"/>
  <c r="AT1059" i="3" s="1"/>
  <c r="AS1041" i="3"/>
  <c r="AT1041" i="3" s="1"/>
  <c r="AT1038" i="3"/>
  <c r="AV1038" i="3" s="1"/>
  <c r="AS1019" i="3"/>
  <c r="AT993" i="3"/>
  <c r="AV993" i="3" s="1"/>
  <c r="AU980" i="3"/>
  <c r="AR980" i="3"/>
  <c r="AR977" i="3"/>
  <c r="AU977" i="3"/>
  <c r="AU916" i="3"/>
  <c r="AR916" i="3"/>
  <c r="AU883" i="3"/>
  <c r="AR883" i="3"/>
  <c r="AU1094" i="3"/>
  <c r="AR1094" i="3"/>
  <c r="AT1086" i="3"/>
  <c r="AV1086" i="3" s="1"/>
  <c r="AU1072" i="3"/>
  <c r="AR1072" i="3"/>
  <c r="AU1066" i="3"/>
  <c r="AR1066" i="3"/>
  <c r="AU1047" i="3"/>
  <c r="AV1015" i="3"/>
  <c r="AT1011" i="3"/>
  <c r="AV1011" i="3" s="1"/>
  <c r="AR1000" i="3"/>
  <c r="AU991" i="3"/>
  <c r="AR991" i="3"/>
  <c r="AR983" i="3"/>
  <c r="AU983" i="3"/>
  <c r="AR955" i="3"/>
  <c r="AU952" i="3"/>
  <c r="AR952" i="3"/>
  <c r="AW899" i="3"/>
  <c r="AU835" i="3"/>
  <c r="AR835" i="3"/>
  <c r="AU1028" i="3"/>
  <c r="AR1028" i="3"/>
  <c r="AR981" i="3"/>
  <c r="AU981" i="3"/>
  <c r="AT976" i="3"/>
  <c r="AV976" i="3" s="1"/>
  <c r="AR965" i="3"/>
  <c r="AU965" i="3"/>
  <c r="AT931" i="3"/>
  <c r="AV931" i="3" s="1"/>
  <c r="AU847" i="3"/>
  <c r="AR847" i="3"/>
  <c r="AT1013" i="3"/>
  <c r="AV1013" i="3" s="1"/>
  <c r="AV972" i="3"/>
  <c r="AW967" i="3"/>
  <c r="AV967" i="3"/>
  <c r="AT936" i="3"/>
  <c r="AV936" i="3" s="1"/>
  <c r="AR913" i="3"/>
  <c r="AU913" i="3"/>
  <c r="AS896" i="3"/>
  <c r="AT896" i="3" s="1"/>
  <c r="AR877" i="3"/>
  <c r="AU877" i="3"/>
  <c r="AT875" i="3"/>
  <c r="AV875" i="3" s="1"/>
  <c r="AR857" i="3"/>
  <c r="AU857" i="3"/>
  <c r="AU850" i="3"/>
  <c r="AR850" i="3"/>
  <c r="AS815" i="3"/>
  <c r="AU1012" i="3"/>
  <c r="AR1012" i="3"/>
  <c r="AT1010" i="3"/>
  <c r="AV1010" i="3" s="1"/>
  <c r="AR969" i="3"/>
  <c r="AU969" i="3"/>
  <c r="AU962" i="3"/>
  <c r="AR962" i="3"/>
  <c r="AR933" i="3"/>
  <c r="AU933" i="3"/>
  <c r="AS912" i="3"/>
  <c r="AR908" i="3"/>
  <c r="AU908" i="3"/>
  <c r="AU898" i="3"/>
  <c r="AR898" i="3"/>
  <c r="AT876" i="3"/>
  <c r="AV876" i="3" s="1"/>
  <c r="AW871" i="3"/>
  <c r="AR845" i="3"/>
  <c r="AU845" i="3"/>
  <c r="AS836" i="3"/>
  <c r="AU774" i="3"/>
  <c r="AR774" i="3"/>
  <c r="AT1101" i="3"/>
  <c r="AV1101" i="3" s="1"/>
  <c r="AS985" i="3"/>
  <c r="AT985" i="3" s="1"/>
  <c r="AW935" i="3"/>
  <c r="AS917" i="3"/>
  <c r="AW917" i="3" s="1"/>
  <c r="AV1065" i="3"/>
  <c r="AR956" i="3"/>
  <c r="AU956" i="3"/>
  <c r="AR953" i="3"/>
  <c r="AU953" i="3"/>
  <c r="AT935" i="3"/>
  <c r="AV935" i="3" s="1"/>
  <c r="AU886" i="3"/>
  <c r="AR886" i="3"/>
  <c r="AW794" i="3"/>
  <c r="AR1081" i="3"/>
  <c r="AU1081" i="3"/>
  <c r="AR1045" i="3"/>
  <c r="AU1045" i="3"/>
  <c r="AU927" i="3"/>
  <c r="AR927" i="3"/>
  <c r="AT911" i="3"/>
  <c r="AV911" i="3" s="1"/>
  <c r="AU882" i="3"/>
  <c r="AR882" i="3"/>
  <c r="AU863" i="3"/>
  <c r="AR863" i="3"/>
  <c r="AS860" i="3"/>
  <c r="AW843" i="3"/>
  <c r="AT843" i="3"/>
  <c r="AV843" i="3" s="1"/>
  <c r="AU834" i="3"/>
  <c r="AR834" i="3"/>
  <c r="AR1069" i="3"/>
  <c r="AU1069" i="3"/>
  <c r="AT996" i="3"/>
  <c r="AV996" i="3" s="1"/>
  <c r="AR973" i="3"/>
  <c r="AU973" i="3"/>
  <c r="AU967" i="3"/>
  <c r="AU897" i="3"/>
  <c r="AU859" i="3"/>
  <c r="AR859" i="3"/>
  <c r="AR823" i="3"/>
  <c r="AS799" i="3"/>
  <c r="AT799" i="3" s="1"/>
  <c r="AU763" i="3"/>
  <c r="AR763" i="3"/>
  <c r="AR757" i="3"/>
  <c r="AU757" i="3"/>
  <c r="AT755" i="3"/>
  <c r="AV755" i="3" s="1"/>
  <c r="AS751" i="3"/>
  <c r="AV729" i="3"/>
  <c r="AU726" i="3"/>
  <c r="AR726" i="3"/>
  <c r="AS802" i="3"/>
  <c r="AW802" i="3" s="1"/>
  <c r="AT794" i="3"/>
  <c r="AV794" i="3" s="1"/>
  <c r="AR785" i="3"/>
  <c r="AU785" i="3"/>
  <c r="AS772" i="3"/>
  <c r="AW772" i="3" s="1"/>
  <c r="AT767" i="3"/>
  <c r="AV767" i="3" s="1"/>
  <c r="AW739" i="3"/>
  <c r="AS737" i="3"/>
  <c r="AW713" i="3"/>
  <c r="AT713" i="3"/>
  <c r="AV713" i="3" s="1"/>
  <c r="AU796" i="3"/>
  <c r="AR796" i="3"/>
  <c r="AU782" i="3"/>
  <c r="AR782" i="3"/>
  <c r="AS748" i="3"/>
  <c r="AT739" i="3"/>
  <c r="AV739" i="3" s="1"/>
  <c r="AT734" i="3"/>
  <c r="AV734" i="3" s="1"/>
  <c r="AU722" i="3"/>
  <c r="AR722" i="3"/>
  <c r="AS825" i="3"/>
  <c r="AW825" i="3" s="1"/>
  <c r="AT816" i="3"/>
  <c r="AV816" i="3" s="1"/>
  <c r="AU814" i="3"/>
  <c r="AR814" i="3"/>
  <c r="AR769" i="3"/>
  <c r="AU769" i="3"/>
  <c r="AU754" i="3"/>
  <c r="AR754" i="3"/>
  <c r="AW750" i="3"/>
  <c r="AS743" i="3"/>
  <c r="AR725" i="3"/>
  <c r="AU725" i="3"/>
  <c r="AU693" i="3"/>
  <c r="AR693" i="3"/>
  <c r="AR1021" i="3"/>
  <c r="AU1021" i="3"/>
  <c r="AU940" i="3"/>
  <c r="AR940" i="3"/>
  <c r="AT929" i="3"/>
  <c r="AV929" i="3" s="1"/>
  <c r="AV874" i="3"/>
  <c r="AU842" i="3"/>
  <c r="AR842" i="3"/>
  <c r="AR818" i="3"/>
  <c r="AT806" i="3"/>
  <c r="AU784" i="3"/>
  <c r="AR784" i="3"/>
  <c r="AW779" i="3"/>
  <c r="AW777" i="3"/>
  <c r="AV777" i="3"/>
  <c r="AU753" i="3"/>
  <c r="AT750" i="3"/>
  <c r="AV750" i="3" s="1"/>
  <c r="AR745" i="3"/>
  <c r="AU745" i="3"/>
  <c r="AU719" i="3"/>
  <c r="AR719" i="3"/>
  <c r="AV716" i="3"/>
  <c r="AW665" i="3"/>
  <c r="AT1080" i="3"/>
  <c r="AV1080" i="3" s="1"/>
  <c r="AR1009" i="3"/>
  <c r="AU1009" i="3"/>
  <c r="AT972" i="3"/>
  <c r="AR925" i="3"/>
  <c r="AU925" i="3"/>
  <c r="AR889" i="3"/>
  <c r="AU889" i="3"/>
  <c r="AU856" i="3"/>
  <c r="AR856" i="3"/>
  <c r="AS852" i="3"/>
  <c r="AR829" i="3"/>
  <c r="AU829" i="3"/>
  <c r="AT822" i="3"/>
  <c r="AV822" i="3" s="1"/>
  <c r="AT820" i="3"/>
  <c r="AV820" i="3" s="1"/>
  <c r="AV806" i="3"/>
  <c r="AT779" i="3"/>
  <c r="AV779" i="3" s="1"/>
  <c r="AU775" i="3"/>
  <c r="AR775" i="3"/>
  <c r="AU771" i="3"/>
  <c r="AT738" i="3"/>
  <c r="AR692" i="3"/>
  <c r="AU692" i="3"/>
  <c r="AR678" i="3"/>
  <c r="AU678" i="3"/>
  <c r="AU854" i="3"/>
  <c r="AR854" i="3"/>
  <c r="AU824" i="3"/>
  <c r="AR810" i="3"/>
  <c r="AR801" i="3"/>
  <c r="AU801" i="3"/>
  <c r="AR791" i="3"/>
  <c r="AS753" i="3"/>
  <c r="AV738" i="3"/>
  <c r="AW738" i="3"/>
  <c r="AU731" i="3"/>
  <c r="AR731" i="3"/>
  <c r="AW727" i="3"/>
  <c r="AT727" i="3"/>
  <c r="AV727" i="3" s="1"/>
  <c r="AR718" i="3"/>
  <c r="AU718" i="3"/>
  <c r="AR813" i="3"/>
  <c r="AU813" i="3"/>
  <c r="AS800" i="3"/>
  <c r="AW800" i="3" s="1"/>
  <c r="AU798" i="3"/>
  <c r="AR798" i="3"/>
  <c r="AT795" i="3"/>
  <c r="AV795" i="3" s="1"/>
  <c r="AS768" i="3"/>
  <c r="AW768" i="3" s="1"/>
  <c r="AS764" i="3"/>
  <c r="AU715" i="3"/>
  <c r="AR715" i="3"/>
  <c r="AR691" i="3"/>
  <c r="AU691" i="3"/>
  <c r="AT839" i="3"/>
  <c r="AV839" i="3" s="1"/>
  <c r="AS824" i="3"/>
  <c r="AW771" i="3"/>
  <c r="AV771" i="3"/>
  <c r="AU786" i="3"/>
  <c r="AR786" i="3"/>
  <c r="AR783" i="3"/>
  <c r="AU783" i="3"/>
  <c r="AU758" i="3"/>
  <c r="AR758" i="3"/>
  <c r="AR752" i="3"/>
  <c r="AU752" i="3"/>
  <c r="AR747" i="3"/>
  <c r="AU747" i="3"/>
  <c r="AR741" i="3"/>
  <c r="AU741" i="3"/>
  <c r="AS735" i="3"/>
  <c r="AT735" i="3" s="1"/>
  <c r="AS714" i="3"/>
  <c r="AR660" i="3"/>
  <c r="AU660" i="3"/>
  <c r="AT873" i="3"/>
  <c r="AV873" i="3" s="1"/>
  <c r="AT869" i="3"/>
  <c r="AV869" i="3" s="1"/>
  <c r="AT832" i="3"/>
  <c r="AR817" i="3"/>
  <c r="AU817" i="3"/>
  <c r="AU812" i="3"/>
  <c r="AR812" i="3"/>
  <c r="AS746" i="3"/>
  <c r="AW746" i="3" s="1"/>
  <c r="AS711" i="3"/>
  <c r="AW711" i="3" s="1"/>
  <c r="AT711" i="3"/>
  <c r="AR706" i="3"/>
  <c r="AU706" i="3"/>
  <c r="AR690" i="3"/>
  <c r="AU690" i="3"/>
  <c r="AT1025" i="3"/>
  <c r="AV1025" i="3" s="1"/>
  <c r="AT1008" i="3"/>
  <c r="AV1008" i="3" s="1"/>
  <c r="AR945" i="3"/>
  <c r="AU945" i="3"/>
  <c r="AT941" i="3"/>
  <c r="AV941" i="3" s="1"/>
  <c r="AR865" i="3"/>
  <c r="AU865" i="3"/>
  <c r="AS851" i="3"/>
  <c r="AT849" i="3"/>
  <c r="AV849" i="3" s="1"/>
  <c r="AU826" i="3"/>
  <c r="AR826" i="3"/>
  <c r="AU819" i="3"/>
  <c r="AR807" i="3"/>
  <c r="AS797" i="3"/>
  <c r="AT790" i="3"/>
  <c r="AV790" i="3" s="1"/>
  <c r="AR773" i="3"/>
  <c r="AU773" i="3"/>
  <c r="AS740" i="3"/>
  <c r="AW740" i="3" s="1"/>
  <c r="AU737" i="3"/>
  <c r="AS638" i="3"/>
  <c r="AW638" i="3" s="1"/>
  <c r="AU861" i="3"/>
  <c r="AR853" i="3"/>
  <c r="AU853" i="3"/>
  <c r="AU761" i="3"/>
  <c r="AR700" i="3"/>
  <c r="AU700" i="3"/>
  <c r="AR698" i="3"/>
  <c r="AR694" i="3"/>
  <c r="AR679" i="3"/>
  <c r="AT662" i="3"/>
  <c r="AV662" i="3" s="1"/>
  <c r="AS655" i="3"/>
  <c r="AW655" i="3" s="1"/>
  <c r="AU646" i="3"/>
  <c r="AR639" i="3"/>
  <c r="AU639" i="3"/>
  <c r="AR602" i="3"/>
  <c r="AU602" i="3"/>
  <c r="AT592" i="3"/>
  <c r="AV592" i="3" s="1"/>
  <c r="AW592" i="3"/>
  <c r="AT586" i="3"/>
  <c r="AR580" i="3"/>
  <c r="AU580" i="3"/>
  <c r="AT576" i="3"/>
  <c r="AV576" i="3" s="1"/>
  <c r="AW576" i="3"/>
  <c r="AR558" i="3"/>
  <c r="AU558" i="3"/>
  <c r="AR525" i="3"/>
  <c r="AU525" i="3"/>
  <c r="AW502" i="3"/>
  <c r="AS683" i="3"/>
  <c r="AW683" i="3" s="1"/>
  <c r="AS636" i="3"/>
  <c r="AW636" i="3" s="1"/>
  <c r="AR624" i="3"/>
  <c r="AU624" i="3"/>
  <c r="AV586" i="3"/>
  <c r="AS570" i="3"/>
  <c r="AT570" i="3" s="1"/>
  <c r="AR468" i="3"/>
  <c r="AU468" i="3"/>
  <c r="AU653" i="3"/>
  <c r="AR653" i="3"/>
  <c r="AS646" i="3"/>
  <c r="AW646" i="3" s="1"/>
  <c r="AU633" i="3"/>
  <c r="AR633" i="3"/>
  <c r="AS615" i="3"/>
  <c r="AW615" i="3" s="1"/>
  <c r="AR610" i="3"/>
  <c r="AU610" i="3"/>
  <c r="AR595" i="3"/>
  <c r="AU595" i="3"/>
  <c r="AT583" i="3"/>
  <c r="AS567" i="3"/>
  <c r="AW567" i="3" s="1"/>
  <c r="AR486" i="3"/>
  <c r="AU486" i="3"/>
  <c r="AS776" i="3"/>
  <c r="AT761" i="3"/>
  <c r="AV761" i="3" s="1"/>
  <c r="AW716" i="3"/>
  <c r="AT703" i="3"/>
  <c r="AV703" i="3" s="1"/>
  <c r="AV664" i="3"/>
  <c r="AS650" i="3"/>
  <c r="AT650" i="3" s="1"/>
  <c r="AU638" i="3"/>
  <c r="AV629" i="3"/>
  <c r="AW620" i="3"/>
  <c r="AR560" i="3"/>
  <c r="AU560" i="3"/>
  <c r="AS521" i="3"/>
  <c r="AW521" i="3" s="1"/>
  <c r="AU501" i="3"/>
  <c r="AR501" i="3"/>
  <c r="AS497" i="3"/>
  <c r="AW497" i="3" s="1"/>
  <c r="AR808" i="3"/>
  <c r="AR805" i="3"/>
  <c r="AU805" i="3"/>
  <c r="AR766" i="3"/>
  <c r="AT749" i="3"/>
  <c r="AV749" i="3" s="1"/>
  <c r="AT732" i="3"/>
  <c r="AV732" i="3" s="1"/>
  <c r="AT687" i="3"/>
  <c r="AV687" i="3" s="1"/>
  <c r="AU676" i="3"/>
  <c r="AU674" i="3"/>
  <c r="AT635" i="3"/>
  <c r="AV635" i="3" s="1"/>
  <c r="AS623" i="3"/>
  <c r="AW623" i="3" s="1"/>
  <c r="AR598" i="3"/>
  <c r="AU598" i="3"/>
  <c r="AR594" i="3"/>
  <c r="AR548" i="3"/>
  <c r="AU548" i="3"/>
  <c r="AS505" i="3"/>
  <c r="AW505" i="3" s="1"/>
  <c r="AR418" i="3"/>
  <c r="AU418" i="3"/>
  <c r="AR937" i="3"/>
  <c r="AU937" i="3"/>
  <c r="AT864" i="3"/>
  <c r="AV864" i="3" s="1"/>
  <c r="AR793" i="3"/>
  <c r="AU793" i="3"/>
  <c r="AU740" i="3"/>
  <c r="AT720" i="3"/>
  <c r="AV720" i="3" s="1"/>
  <c r="AU685" i="3"/>
  <c r="AR685" i="3"/>
  <c r="AT676" i="3"/>
  <c r="AT674" i="3"/>
  <c r="AV674" i="3" s="1"/>
  <c r="AU666" i="3"/>
  <c r="AR666" i="3"/>
  <c r="AU663" i="3"/>
  <c r="AR632" i="3"/>
  <c r="AU632" i="3"/>
  <c r="AR626" i="3"/>
  <c r="AU626" i="3"/>
  <c r="AT620" i="3"/>
  <c r="AV620" i="3" s="1"/>
  <c r="AW600" i="3"/>
  <c r="AR588" i="3"/>
  <c r="AU588" i="3"/>
  <c r="AS554" i="3"/>
  <c r="AW554" i="3" s="1"/>
  <c r="AU520" i="3"/>
  <c r="AR520" i="3"/>
  <c r="AR496" i="3"/>
  <c r="AU496" i="3"/>
  <c r="AR481" i="3"/>
  <c r="AU481" i="3"/>
  <c r="AR781" i="3"/>
  <c r="AU781" i="3"/>
  <c r="AR742" i="3"/>
  <c r="AU705" i="3"/>
  <c r="AR705" i="3"/>
  <c r="AR697" i="3"/>
  <c r="AU689" i="3"/>
  <c r="AR689" i="3"/>
  <c r="AV676" i="3"/>
  <c r="AU670" i="3"/>
  <c r="AR670" i="3"/>
  <c r="AT663" i="3"/>
  <c r="AV663" i="3" s="1"/>
  <c r="AU659" i="3"/>
  <c r="AR659" i="3"/>
  <c r="AT654" i="3"/>
  <c r="AV654" i="3" s="1"/>
  <c r="AR652" i="3"/>
  <c r="AU652" i="3"/>
  <c r="AR645" i="3"/>
  <c r="AT631" i="3"/>
  <c r="AV631" i="3" s="1"/>
  <c r="AT625" i="3"/>
  <c r="AV625" i="3" s="1"/>
  <c r="AT619" i="3"/>
  <c r="AV619" i="3" s="1"/>
  <c r="AR614" i="3"/>
  <c r="AU609" i="3"/>
  <c r="AR609" i="3"/>
  <c r="AS566" i="3"/>
  <c r="AW566" i="3" s="1"/>
  <c r="AS562" i="3"/>
  <c r="AT562" i="3" s="1"/>
  <c r="AR504" i="3"/>
  <c r="AU504" i="3"/>
  <c r="AS682" i="3"/>
  <c r="AW682" i="3" s="1"/>
  <c r="AR680" i="3"/>
  <c r="AU680" i="3"/>
  <c r="AR668" i="3"/>
  <c r="AU668" i="3"/>
  <c r="AR640" i="3"/>
  <c r="AU640" i="3"/>
  <c r="AR628" i="3"/>
  <c r="AU628" i="3"/>
  <c r="AS622" i="3"/>
  <c r="AT622" i="3" s="1"/>
  <c r="AR587" i="3"/>
  <c r="AR578" i="3"/>
  <c r="AU578" i="3"/>
  <c r="AR544" i="3"/>
  <c r="AU544" i="3"/>
  <c r="AS511" i="3"/>
  <c r="AW511" i="3" s="1"/>
  <c r="AS495" i="3"/>
  <c r="AW495" i="3" s="1"/>
  <c r="AR480" i="3"/>
  <c r="AU480" i="3"/>
  <c r="AW473" i="3"/>
  <c r="AT473" i="3"/>
  <c r="AV473" i="3" s="1"/>
  <c r="AR450" i="3"/>
  <c r="AU450" i="3"/>
  <c r="AR438" i="3"/>
  <c r="AU438" i="3"/>
  <c r="AU661" i="3"/>
  <c r="AR661" i="3"/>
  <c r="AS649" i="3"/>
  <c r="AS637" i="3"/>
  <c r="AT637" i="3" s="1"/>
  <c r="AR608" i="3"/>
  <c r="AU608" i="3"/>
  <c r="AS593" i="3"/>
  <c r="AT593" i="3" s="1"/>
  <c r="AR540" i="3"/>
  <c r="AU540" i="3"/>
  <c r="AS484" i="3"/>
  <c r="AW484" i="3" s="1"/>
  <c r="AT665" i="3"/>
  <c r="AV665" i="3" s="1"/>
  <c r="AS658" i="3"/>
  <c r="AT658" i="3" s="1"/>
  <c r="AR656" i="3"/>
  <c r="AU656" i="3"/>
  <c r="AS651" i="3"/>
  <c r="AW651" i="3" s="1"/>
  <c r="AR647" i="3"/>
  <c r="AU647" i="3"/>
  <c r="AR642" i="3"/>
  <c r="AU642" i="3"/>
  <c r="AU553" i="3"/>
  <c r="AR553" i="3"/>
  <c r="AT804" i="3"/>
  <c r="AV804" i="3" s="1"/>
  <c r="AR733" i="3"/>
  <c r="AU733" i="3"/>
  <c r="AR712" i="3"/>
  <c r="AU712" i="3"/>
  <c r="AT696" i="3"/>
  <c r="AV696" i="3" s="1"/>
  <c r="AV688" i="3"/>
  <c r="AR684" i="3"/>
  <c r="AU684" i="3"/>
  <c r="AT671" i="3"/>
  <c r="AV671" i="3" s="1"/>
  <c r="AS667" i="3"/>
  <c r="AW667" i="3" s="1"/>
  <c r="AT599" i="3"/>
  <c r="AV599" i="3" s="1"/>
  <c r="AW599" i="3"/>
  <c r="AR596" i="3"/>
  <c r="AU596" i="3"/>
  <c r="AU581" i="3"/>
  <c r="AR581" i="3"/>
  <c r="AT555" i="3"/>
  <c r="AV555" i="3" s="1"/>
  <c r="AW555" i="3"/>
  <c r="AR530" i="3"/>
  <c r="AU530" i="3"/>
  <c r="AW513" i="3"/>
  <c r="AT513" i="3"/>
  <c r="AV513" i="3" s="1"/>
  <c r="AU416" i="3"/>
  <c r="AR416" i="3"/>
  <c r="AV838" i="3"/>
  <c r="AT792" i="3"/>
  <c r="AV792" i="3" s="1"/>
  <c r="AU729" i="3"/>
  <c r="AR724" i="3"/>
  <c r="AR721" i="3"/>
  <c r="AU721" i="3"/>
  <c r="AR704" i="3"/>
  <c r="AU704" i="3"/>
  <c r="AV686" i="3"/>
  <c r="AR673" i="3"/>
  <c r="AS644" i="3"/>
  <c r="AT644" i="3" s="1"/>
  <c r="AU636" i="3"/>
  <c r="AR630" i="3"/>
  <c r="AU630" i="3"/>
  <c r="AR616" i="3"/>
  <c r="AU616" i="3"/>
  <c r="AS590" i="3"/>
  <c r="AW590" i="3" s="1"/>
  <c r="AU574" i="3"/>
  <c r="AR574" i="3"/>
  <c r="AR571" i="3"/>
  <c r="AU571" i="3"/>
  <c r="AR568" i="3"/>
  <c r="AU568" i="3"/>
  <c r="AR564" i="3"/>
  <c r="AU564" i="3"/>
  <c r="AR518" i="3"/>
  <c r="AU518" i="3"/>
  <c r="AW498" i="3"/>
  <c r="AT498" i="3"/>
  <c r="AV498" i="3" s="1"/>
  <c r="AU657" i="3"/>
  <c r="AR657" i="3"/>
  <c r="AR641" i="3"/>
  <c r="AT634" i="3"/>
  <c r="AV634" i="3" s="1"/>
  <c r="AR618" i="3"/>
  <c r="AR611" i="3"/>
  <c r="AR538" i="3"/>
  <c r="AR536" i="3"/>
  <c r="AU536" i="3"/>
  <c r="AW527" i="3"/>
  <c r="AR514" i="3"/>
  <c r="AT512" i="3"/>
  <c r="AV512" i="3" s="1"/>
  <c r="AS490" i="3"/>
  <c r="AW490" i="3" s="1"/>
  <c r="AR479" i="3"/>
  <c r="AU471" i="3"/>
  <c r="AR471" i="3"/>
  <c r="AR458" i="3"/>
  <c r="AU458" i="3"/>
  <c r="AU449" i="3"/>
  <c r="AV402" i="3"/>
  <c r="AR383" i="3"/>
  <c r="AU383" i="3"/>
  <c r="AR378" i="3"/>
  <c r="AU378" i="3"/>
  <c r="AU613" i="3"/>
  <c r="AR613" i="3"/>
  <c r="AR597" i="3"/>
  <c r="AV583" i="3"/>
  <c r="AT579" i="3"/>
  <c r="AV579" i="3" s="1"/>
  <c r="AS534" i="3"/>
  <c r="AT534" i="3" s="1"/>
  <c r="AU505" i="3"/>
  <c r="AR494" i="3"/>
  <c r="AU494" i="3"/>
  <c r="AS475" i="3"/>
  <c r="AS452" i="3"/>
  <c r="AW452" i="3" s="1"/>
  <c r="AU441" i="3"/>
  <c r="AR441" i="3"/>
  <c r="AS422" i="3"/>
  <c r="AT422" i="3" s="1"/>
  <c r="AS405" i="3"/>
  <c r="AW405" i="3" s="1"/>
  <c r="AW395" i="3"/>
  <c r="AU377" i="3"/>
  <c r="AS367" i="3"/>
  <c r="AT367" i="3" s="1"/>
  <c r="AR338" i="3"/>
  <c r="AU338" i="3"/>
  <c r="AS319" i="3"/>
  <c r="AT319" i="3" s="1"/>
  <c r="AR285" i="3"/>
  <c r="AU285" i="3"/>
  <c r="AR604" i="3"/>
  <c r="AU604" i="3"/>
  <c r="AU600" i="3"/>
  <c r="AU531" i="3"/>
  <c r="AR516" i="3"/>
  <c r="AR509" i="3"/>
  <c r="AT507" i="3"/>
  <c r="AV507" i="3" s="1"/>
  <c r="AR466" i="3"/>
  <c r="AU466" i="3"/>
  <c r="AU454" i="3"/>
  <c r="AS449" i="3"/>
  <c r="AW449" i="3" s="1"/>
  <c r="AT411" i="3"/>
  <c r="AV411" i="3" s="1"/>
  <c r="AS333" i="3"/>
  <c r="AS329" i="3"/>
  <c r="AT329" i="3" s="1"/>
  <c r="AR324" i="3"/>
  <c r="AU324" i="3"/>
  <c r="AW315" i="3"/>
  <c r="AR280" i="3"/>
  <c r="AU280" i="3"/>
  <c r="AU635" i="3"/>
  <c r="AU619" i="3"/>
  <c r="AU547" i="3"/>
  <c r="AS543" i="3"/>
  <c r="AW543" i="3" s="1"/>
  <c r="AT535" i="3"/>
  <c r="AV535" i="3" s="1"/>
  <c r="AT531" i="3"/>
  <c r="AS485" i="3"/>
  <c r="AW485" i="3" s="1"/>
  <c r="AV483" i="3"/>
  <c r="AT478" i="3"/>
  <c r="AV478" i="3" s="1"/>
  <c r="AT470" i="3"/>
  <c r="AV470" i="3" s="1"/>
  <c r="AS460" i="3"/>
  <c r="AW460" i="3" s="1"/>
  <c r="AT443" i="3"/>
  <c r="AV443" i="3" s="1"/>
  <c r="AT413" i="3"/>
  <c r="AV413" i="3" s="1"/>
  <c r="AR408" i="3"/>
  <c r="AU408" i="3"/>
  <c r="AR401" i="3"/>
  <c r="AU401" i="3"/>
  <c r="AU386" i="3"/>
  <c r="AR386" i="3"/>
  <c r="AS377" i="3"/>
  <c r="AT377" i="3" s="1"/>
  <c r="AW276" i="3"/>
  <c r="AT276" i="3"/>
  <c r="AV276" i="3" s="1"/>
  <c r="AT539" i="3"/>
  <c r="AV539" i="3" s="1"/>
  <c r="AT474" i="3"/>
  <c r="AV474" i="3" s="1"/>
  <c r="AR457" i="3"/>
  <c r="AU457" i="3"/>
  <c r="AS454" i="3"/>
  <c r="AR430" i="3"/>
  <c r="AU430" i="3"/>
  <c r="AS407" i="3"/>
  <c r="AW407" i="3" s="1"/>
  <c r="AT407" i="3"/>
  <c r="AR404" i="3"/>
  <c r="AU404" i="3"/>
  <c r="AV395" i="3"/>
  <c r="AU385" i="3"/>
  <c r="AS363" i="3"/>
  <c r="AW353" i="3"/>
  <c r="AT353" i="3"/>
  <c r="AV353" i="3" s="1"/>
  <c r="AU709" i="3"/>
  <c r="AR709" i="3"/>
  <c r="AU631" i="3"/>
  <c r="AT612" i="3"/>
  <c r="AV612" i="3" s="1"/>
  <c r="AR577" i="3"/>
  <c r="AU565" i="3"/>
  <c r="AR565" i="3"/>
  <c r="AR549" i="3"/>
  <c r="AV547" i="3"/>
  <c r="AR537" i="3"/>
  <c r="AR533" i="3"/>
  <c r="AR524" i="3"/>
  <c r="AU502" i="3"/>
  <c r="AR500" i="3"/>
  <c r="AU491" i="3"/>
  <c r="AT476" i="3"/>
  <c r="AV476" i="3" s="1"/>
  <c r="AU451" i="3"/>
  <c r="AR451" i="3"/>
  <c r="AU448" i="3"/>
  <c r="AR440" i="3"/>
  <c r="AU440" i="3"/>
  <c r="AU424" i="3"/>
  <c r="AR424" i="3"/>
  <c r="AS398" i="3"/>
  <c r="AW398" i="3" s="1"/>
  <c r="AT391" i="3"/>
  <c r="AV391" i="3" s="1"/>
  <c r="AR376" i="3"/>
  <c r="AU376" i="3"/>
  <c r="AR372" i="3"/>
  <c r="AT591" i="3"/>
  <c r="AV591" i="3" s="1"/>
  <c r="AU582" i="3"/>
  <c r="AR556" i="3"/>
  <c r="AU556" i="3"/>
  <c r="AU554" i="3"/>
  <c r="AU545" i="3"/>
  <c r="AR545" i="3"/>
  <c r="AU541" i="3"/>
  <c r="AR541" i="3"/>
  <c r="AT508" i="3"/>
  <c r="AV508" i="3" s="1"/>
  <c r="AT502" i="3"/>
  <c r="AV502" i="3" s="1"/>
  <c r="AU497" i="3"/>
  <c r="AU495" i="3"/>
  <c r="AS472" i="3"/>
  <c r="AT445" i="3"/>
  <c r="AV445" i="3" s="1"/>
  <c r="AR410" i="3"/>
  <c r="AU410" i="3"/>
  <c r="AS385" i="3"/>
  <c r="AW385" i="3" s="1"/>
  <c r="AW327" i="3"/>
  <c r="AR275" i="3"/>
  <c r="AU275" i="3"/>
  <c r="AT584" i="3"/>
  <c r="AV584" i="3" s="1"/>
  <c r="AT582" i="3"/>
  <c r="AV582" i="3" s="1"/>
  <c r="AU528" i="3"/>
  <c r="AU526" i="3"/>
  <c r="AS491" i="3"/>
  <c r="AT491" i="3" s="1"/>
  <c r="AU484" i="3"/>
  <c r="AR462" i="3"/>
  <c r="AU462" i="3"/>
  <c r="AR459" i="3"/>
  <c r="AR456" i="3"/>
  <c r="AS448" i="3"/>
  <c r="AW448" i="3" s="1"/>
  <c r="AT448" i="3"/>
  <c r="AU406" i="3"/>
  <c r="AR394" i="3"/>
  <c r="AU394" i="3"/>
  <c r="AR380" i="3"/>
  <c r="AU380" i="3"/>
  <c r="AS375" i="3"/>
  <c r="AS331" i="3"/>
  <c r="AR322" i="3"/>
  <c r="AU322" i="3"/>
  <c r="AS256" i="3"/>
  <c r="AW256" i="3" s="1"/>
  <c r="AR589" i="3"/>
  <c r="AU561" i="3"/>
  <c r="AR561" i="3"/>
  <c r="AT528" i="3"/>
  <c r="AV528" i="3" s="1"/>
  <c r="AT519" i="3"/>
  <c r="AU517" i="3"/>
  <c r="AU442" i="3"/>
  <c r="AS439" i="3"/>
  <c r="AW439" i="3" s="1"/>
  <c r="AR426" i="3"/>
  <c r="AU426" i="3"/>
  <c r="AW406" i="3"/>
  <c r="AS397" i="3"/>
  <c r="AW397" i="3" s="1"/>
  <c r="AS393" i="3"/>
  <c r="AW393" i="3" s="1"/>
  <c r="AR356" i="3"/>
  <c r="AU356" i="3"/>
  <c r="AT343" i="3"/>
  <c r="AV343" i="3" s="1"/>
  <c r="AW343" i="3"/>
  <c r="AS301" i="3"/>
  <c r="AT301" i="3" s="1"/>
  <c r="AW241" i="3"/>
  <c r="AT241" i="3"/>
  <c r="AV241" i="3" s="1"/>
  <c r="AS526" i="3"/>
  <c r="AT526" i="3" s="1"/>
  <c r="AR515" i="3"/>
  <c r="AU515" i="3"/>
  <c r="AU510" i="3"/>
  <c r="AR482" i="3"/>
  <c r="AU467" i="3"/>
  <c r="AR467" i="3"/>
  <c r="AU423" i="3"/>
  <c r="AR423" i="3"/>
  <c r="AS420" i="3"/>
  <c r="AT420" i="3" s="1"/>
  <c r="AS379" i="3"/>
  <c r="AR368" i="3"/>
  <c r="AU368" i="3"/>
  <c r="AS321" i="3"/>
  <c r="AT321" i="3" s="1"/>
  <c r="AT601" i="3"/>
  <c r="AV601" i="3" s="1"/>
  <c r="AT557" i="3"/>
  <c r="AV557" i="3" s="1"/>
  <c r="AS550" i="3"/>
  <c r="AW550" i="3" s="1"/>
  <c r="AT523" i="3"/>
  <c r="AV523" i="3" s="1"/>
  <c r="AS506" i="3"/>
  <c r="AW506" i="3" s="1"/>
  <c r="AT503" i="3"/>
  <c r="AV503" i="3" s="1"/>
  <c r="AT492" i="3"/>
  <c r="AV492" i="3" s="1"/>
  <c r="AT477" i="3"/>
  <c r="AV477" i="3" s="1"/>
  <c r="AR436" i="3"/>
  <c r="AU436" i="3"/>
  <c r="AS417" i="3"/>
  <c r="AW417" i="3" s="1"/>
  <c r="AT406" i="3"/>
  <c r="AV406" i="3" s="1"/>
  <c r="AR390" i="3"/>
  <c r="AU390" i="3"/>
  <c r="AS358" i="3"/>
  <c r="AT358" i="3" s="1"/>
  <c r="AR355" i="3"/>
  <c r="AU355" i="3"/>
  <c r="AU351" i="3"/>
  <c r="AR351" i="3"/>
  <c r="AU347" i="3"/>
  <c r="AR347" i="3"/>
  <c r="AR335" i="3"/>
  <c r="AU335" i="3"/>
  <c r="AS326" i="3"/>
  <c r="AW326" i="3" s="1"/>
  <c r="AV519" i="3"/>
  <c r="AT517" i="3"/>
  <c r="AV517" i="3" s="1"/>
  <c r="AS510" i="3"/>
  <c r="AR469" i="3"/>
  <c r="AU469" i="3"/>
  <c r="AS464" i="3"/>
  <c r="AW464" i="3" s="1"/>
  <c r="AU447" i="3"/>
  <c r="AR447" i="3"/>
  <c r="AT442" i="3"/>
  <c r="AV442" i="3" s="1"/>
  <c r="AU422" i="3"/>
  <c r="AR414" i="3"/>
  <c r="AU414" i="3"/>
  <c r="AT409" i="3"/>
  <c r="AV409" i="3" s="1"/>
  <c r="AU405" i="3"/>
  <c r="AR387" i="3"/>
  <c r="AU387" i="3"/>
  <c r="AU367" i="3"/>
  <c r="AV527" i="3"/>
  <c r="AU478" i="3"/>
  <c r="AU435" i="3"/>
  <c r="AR435" i="3"/>
  <c r="AU415" i="3"/>
  <c r="AR415" i="3"/>
  <c r="AU402" i="3"/>
  <c r="AU400" i="3"/>
  <c r="AR400" i="3"/>
  <c r="AS350" i="3"/>
  <c r="AT350" i="3" s="1"/>
  <c r="AS346" i="3"/>
  <c r="AT346" i="3" s="1"/>
  <c r="AR334" i="3"/>
  <c r="AU334" i="3"/>
  <c r="AS325" i="3"/>
  <c r="AW325" i="3" s="1"/>
  <c r="AS316" i="3"/>
  <c r="AW316" i="3" s="1"/>
  <c r="AS281" i="3"/>
  <c r="AT281" i="3" s="1"/>
  <c r="AU419" i="3"/>
  <c r="AR419" i="3"/>
  <c r="AR382" i="3"/>
  <c r="AU382" i="3"/>
  <c r="AS365" i="3"/>
  <c r="AS360" i="3"/>
  <c r="AW360" i="3" s="1"/>
  <c r="AS341" i="3"/>
  <c r="AS337" i="3"/>
  <c r="AW337" i="3" s="1"/>
  <c r="AS332" i="3"/>
  <c r="AR328" i="3"/>
  <c r="AU328" i="3"/>
  <c r="AW323" i="3"/>
  <c r="AR265" i="3"/>
  <c r="AU265" i="3"/>
  <c r="AV531" i="3"/>
  <c r="AR421" i="3"/>
  <c r="AU421" i="3"/>
  <c r="AS412" i="3"/>
  <c r="AW412" i="3" s="1"/>
  <c r="AR396" i="3"/>
  <c r="AU396" i="3"/>
  <c r="AR388" i="3"/>
  <c r="AU388" i="3"/>
  <c r="AS359" i="3"/>
  <c r="AT359" i="3" s="1"/>
  <c r="AW336" i="3"/>
  <c r="AW257" i="3"/>
  <c r="AS446" i="3"/>
  <c r="AW446" i="3" s="1"/>
  <c r="AR370" i="3"/>
  <c r="AU370" i="3"/>
  <c r="AS354" i="3"/>
  <c r="AW354" i="3" s="1"/>
  <c r="AR339" i="3"/>
  <c r="AU339" i="3"/>
  <c r="AR320" i="3"/>
  <c r="AU320" i="3"/>
  <c r="AR307" i="3"/>
  <c r="AU307" i="3"/>
  <c r="AR431" i="3"/>
  <c r="AU392" i="3"/>
  <c r="AR381" i="3"/>
  <c r="AU379" i="3"/>
  <c r="AR344" i="3"/>
  <c r="AU333" i="3"/>
  <c r="AT299" i="3"/>
  <c r="AU279" i="3"/>
  <c r="AU264" i="3"/>
  <c r="AS259" i="3"/>
  <c r="AT259" i="3" s="1"/>
  <c r="AU256" i="3"/>
  <c r="AV254" i="3"/>
  <c r="AS238" i="3"/>
  <c r="AT238" i="3" s="1"/>
  <c r="AU223" i="3"/>
  <c r="AR223" i="3"/>
  <c r="AR205" i="3"/>
  <c r="AU205" i="3"/>
  <c r="AR173" i="3"/>
  <c r="AU173" i="3"/>
  <c r="AR243" i="3"/>
  <c r="AU243" i="3"/>
  <c r="AS209" i="3"/>
  <c r="AT209" i="3" s="1"/>
  <c r="AR200" i="3"/>
  <c r="AU200" i="3"/>
  <c r="AS181" i="3"/>
  <c r="AT181" i="3" s="1"/>
  <c r="AW153" i="3"/>
  <c r="AT349" i="3"/>
  <c r="AV349" i="3" s="1"/>
  <c r="AU331" i="3"/>
  <c r="AU329" i="3"/>
  <c r="AU323" i="3"/>
  <c r="AU321" i="3"/>
  <c r="AU319" i="3"/>
  <c r="AR303" i="3"/>
  <c r="AV299" i="3"/>
  <c r="AU291" i="3"/>
  <c r="AS279" i="3"/>
  <c r="AW279" i="3" s="1"/>
  <c r="AS274" i="3"/>
  <c r="AW274" i="3" s="1"/>
  <c r="AS264" i="3"/>
  <c r="AW264" i="3" s="1"/>
  <c r="AU249" i="3"/>
  <c r="AR249" i="3"/>
  <c r="AR229" i="3"/>
  <c r="AU229" i="3"/>
  <c r="AR195" i="3"/>
  <c r="AU195" i="3"/>
  <c r="AS177" i="3"/>
  <c r="AW177" i="3" s="1"/>
  <c r="AT384" i="3"/>
  <c r="AV384" i="3" s="1"/>
  <c r="AU375" i="3"/>
  <c r="AT361" i="3"/>
  <c r="AV361" i="3" s="1"/>
  <c r="AU354" i="3"/>
  <c r="AU327" i="3"/>
  <c r="AU325" i="3"/>
  <c r="AT323" i="3"/>
  <c r="AV323" i="3" s="1"/>
  <c r="AT315" i="3"/>
  <c r="AV315" i="3" s="1"/>
  <c r="AT313" i="3"/>
  <c r="AV313" i="3" s="1"/>
  <c r="AV311" i="3"/>
  <c r="AW311" i="3"/>
  <c r="AT309" i="3"/>
  <c r="AV309" i="3" s="1"/>
  <c r="AU301" i="3"/>
  <c r="AU281" i="3"/>
  <c r="AT278" i="3"/>
  <c r="AV278" i="3" s="1"/>
  <c r="AS269" i="3"/>
  <c r="AW269" i="3" s="1"/>
  <c r="AR235" i="3"/>
  <c r="AU235" i="3"/>
  <c r="AS226" i="3"/>
  <c r="AW226" i="3" s="1"/>
  <c r="AT216" i="3"/>
  <c r="AV216" i="3" s="1"/>
  <c r="AW216" i="3"/>
  <c r="AS208" i="3"/>
  <c r="AW208" i="3" s="1"/>
  <c r="AS199" i="3"/>
  <c r="AW199" i="3" s="1"/>
  <c r="AW171" i="3"/>
  <c r="AR317" i="3"/>
  <c r="AR293" i="3"/>
  <c r="AS291" i="3"/>
  <c r="AT291" i="3" s="1"/>
  <c r="AR271" i="3"/>
  <c r="AR263" i="3"/>
  <c r="AU260" i="3"/>
  <c r="AT258" i="3"/>
  <c r="AV258" i="3" s="1"/>
  <c r="AS203" i="3"/>
  <c r="AT203" i="3" s="1"/>
  <c r="AS194" i="3"/>
  <c r="AS190" i="3"/>
  <c r="AT190" i="3" s="1"/>
  <c r="AR185" i="3"/>
  <c r="AU185" i="3"/>
  <c r="AS176" i="3"/>
  <c r="AW176" i="3" s="1"/>
  <c r="AU366" i="3"/>
  <c r="AU352" i="3"/>
  <c r="AR305" i="3"/>
  <c r="AU305" i="3"/>
  <c r="AR298" i="3"/>
  <c r="AT296" i="3"/>
  <c r="AV296" i="3" s="1"/>
  <c r="AR288" i="3"/>
  <c r="AT286" i="3"/>
  <c r="AV286" i="3" s="1"/>
  <c r="AR248" i="3"/>
  <c r="AU248" i="3"/>
  <c r="AR245" i="3"/>
  <c r="AU245" i="3"/>
  <c r="AS231" i="3"/>
  <c r="AW231" i="3" s="1"/>
  <c r="AS222" i="3"/>
  <c r="AT222" i="3" s="1"/>
  <c r="AS218" i="3"/>
  <c r="AW218" i="3" s="1"/>
  <c r="AS180" i="3"/>
  <c r="AW180" i="3" s="1"/>
  <c r="AU167" i="3"/>
  <c r="AR167" i="3"/>
  <c r="AT336" i="3"/>
  <c r="AV336" i="3" s="1"/>
  <c r="AT327" i="3"/>
  <c r="AV327" i="3" s="1"/>
  <c r="AT273" i="3"/>
  <c r="AV273" i="3" s="1"/>
  <c r="AT242" i="3"/>
  <c r="AV242" i="3" s="1"/>
  <c r="AT237" i="3"/>
  <c r="AV237" i="3" s="1"/>
  <c r="AS225" i="3"/>
  <c r="AT225" i="3" s="1"/>
  <c r="AR215" i="3"/>
  <c r="AU215" i="3"/>
  <c r="AS189" i="3"/>
  <c r="AT189" i="3" s="1"/>
  <c r="AT184" i="3"/>
  <c r="AV184" i="3" s="1"/>
  <c r="AW184" i="3"/>
  <c r="AS148" i="3"/>
  <c r="AT364" i="3"/>
  <c r="AT357" i="3"/>
  <c r="AV357" i="3" s="1"/>
  <c r="AU341" i="3"/>
  <c r="AU332" i="3"/>
  <c r="AT260" i="3"/>
  <c r="AV260" i="3" s="1"/>
  <c r="AS255" i="3"/>
  <c r="AT255" i="3" s="1"/>
  <c r="AT253" i="3"/>
  <c r="AV253" i="3" s="1"/>
  <c r="AV247" i="3"/>
  <c r="AS193" i="3"/>
  <c r="AW193" i="3" s="1"/>
  <c r="AR166" i="3"/>
  <c r="AU166" i="3"/>
  <c r="AV364" i="3"/>
  <c r="AT352" i="3"/>
  <c r="AV352" i="3" s="1"/>
  <c r="AS233" i="3"/>
  <c r="AW233" i="3" s="1"/>
  <c r="AS221" i="3"/>
  <c r="AW221" i="3" s="1"/>
  <c r="AS183" i="3"/>
  <c r="AW183" i="3" s="1"/>
  <c r="AR179" i="3"/>
  <c r="AU179" i="3"/>
  <c r="AS144" i="3"/>
  <c r="AT369" i="3"/>
  <c r="AV369" i="3" s="1"/>
  <c r="AR362" i="3"/>
  <c r="AR348" i="3"/>
  <c r="AU346" i="3"/>
  <c r="AT314" i="3"/>
  <c r="AV314" i="3" s="1"/>
  <c r="AT306" i="3"/>
  <c r="AV306" i="3" s="1"/>
  <c r="AT302" i="3"/>
  <c r="AV302" i="3" s="1"/>
  <c r="AU300" i="3"/>
  <c r="AR300" i="3"/>
  <c r="AS290" i="3"/>
  <c r="AW290" i="3" s="1"/>
  <c r="AV277" i="3"/>
  <c r="AT267" i="3"/>
  <c r="AV267" i="3" s="1"/>
  <c r="AT244" i="3"/>
  <c r="AV244" i="3" s="1"/>
  <c r="AT227" i="3"/>
  <c r="AV227" i="3" s="1"/>
  <c r="AW214" i="3"/>
  <c r="AV214" i="3"/>
  <c r="AU192" i="3"/>
  <c r="AR192" i="3"/>
  <c r="AS330" i="3"/>
  <c r="AW330" i="3" s="1"/>
  <c r="AS312" i="3"/>
  <c r="AT292" i="3"/>
  <c r="AV292" i="3" s="1"/>
  <c r="AV289" i="3"/>
  <c r="AS272" i="3"/>
  <c r="AW272" i="3" s="1"/>
  <c r="AU250" i="3"/>
  <c r="AR250" i="3"/>
  <c r="AS206" i="3"/>
  <c r="AT206" i="3" s="1"/>
  <c r="AS201" i="3"/>
  <c r="AW201" i="3" s="1"/>
  <c r="AS174" i="3"/>
  <c r="AT174" i="3" s="1"/>
  <c r="AW169" i="3"/>
  <c r="AR310" i="3"/>
  <c r="AU310" i="3"/>
  <c r="AT308" i="3"/>
  <c r="AV308" i="3" s="1"/>
  <c r="AT294" i="3"/>
  <c r="AV294" i="3" s="1"/>
  <c r="AR287" i="3"/>
  <c r="AR270" i="3"/>
  <c r="AU270" i="3"/>
  <c r="AT257" i="3"/>
  <c r="AV257" i="3" s="1"/>
  <c r="AT246" i="3"/>
  <c r="AV246" i="3" s="1"/>
  <c r="AT232" i="3"/>
  <c r="AV232" i="3" s="1"/>
  <c r="AS217" i="3"/>
  <c r="AW217" i="3" s="1"/>
  <c r="AS213" i="3"/>
  <c r="AW213" i="3" s="1"/>
  <c r="AS210" i="3"/>
  <c r="AT210" i="3" s="1"/>
  <c r="AS196" i="3"/>
  <c r="AW196" i="3" s="1"/>
  <c r="AR284" i="3"/>
  <c r="AU277" i="3"/>
  <c r="AU267" i="3"/>
  <c r="AU262" i="3"/>
  <c r="AU247" i="3"/>
  <c r="AU242" i="3"/>
  <c r="AU237" i="3"/>
  <c r="AR234" i="3"/>
  <c r="AU232" i="3"/>
  <c r="AU227" i="3"/>
  <c r="AS212" i="3"/>
  <c r="AW212" i="3" s="1"/>
  <c r="AR207" i="3"/>
  <c r="AU176" i="3"/>
  <c r="AU144" i="3"/>
  <c r="AR142" i="3"/>
  <c r="AU142" i="3"/>
  <c r="AV135" i="3"/>
  <c r="AR130" i="3"/>
  <c r="AU130" i="3"/>
  <c r="AU47" i="3"/>
  <c r="AR47" i="3"/>
  <c r="AR197" i="3"/>
  <c r="AR187" i="3"/>
  <c r="AR182" i="3"/>
  <c r="AU182" i="3"/>
  <c r="AT153" i="3"/>
  <c r="AV153" i="3" s="1"/>
  <c r="AR149" i="3"/>
  <c r="AU149" i="3"/>
  <c r="AU147" i="3"/>
  <c r="AR147" i="3"/>
  <c r="AS105" i="3"/>
  <c r="AT105" i="3" s="1"/>
  <c r="AR94" i="3"/>
  <c r="AU94" i="3"/>
  <c r="AW40" i="3"/>
  <c r="AU11" i="3"/>
  <c r="AR11" i="3"/>
  <c r="AR252" i="3"/>
  <c r="AU230" i="3"/>
  <c r="AU210" i="3"/>
  <c r="AR202" i="3"/>
  <c r="AU174" i="3"/>
  <c r="AR160" i="3"/>
  <c r="AU160" i="3"/>
  <c r="AR127" i="3"/>
  <c r="AS116" i="3"/>
  <c r="AW114" i="3"/>
  <c r="AV114" i="3"/>
  <c r="AU208" i="3"/>
  <c r="AU183" i="3"/>
  <c r="AS132" i="3"/>
  <c r="AT132" i="3" s="1"/>
  <c r="AU119" i="3"/>
  <c r="AR119" i="3"/>
  <c r="AU59" i="3"/>
  <c r="AR59" i="3"/>
  <c r="AR10" i="3"/>
  <c r="AU10" i="3"/>
  <c r="AR220" i="3"/>
  <c r="AU213" i="3"/>
  <c r="AU203" i="3"/>
  <c r="AU198" i="3"/>
  <c r="AU181" i="3"/>
  <c r="AT178" i="3"/>
  <c r="AV178" i="3" s="1"/>
  <c r="AR155" i="3"/>
  <c r="AU148" i="3"/>
  <c r="AV146" i="3"/>
  <c r="AS141" i="3"/>
  <c r="AT141" i="3" s="1"/>
  <c r="AU23" i="3"/>
  <c r="AR23" i="3"/>
  <c r="AU278" i="3"/>
  <c r="AW211" i="3"/>
  <c r="AT198" i="3"/>
  <c r="AV198" i="3" s="1"/>
  <c r="AU196" i="3"/>
  <c r="AR168" i="3"/>
  <c r="AR157" i="3"/>
  <c r="AU152" i="3"/>
  <c r="AU124" i="3"/>
  <c r="AR124" i="3"/>
  <c r="AR118" i="3"/>
  <c r="AU118" i="3"/>
  <c r="AR113" i="3"/>
  <c r="AU113" i="3"/>
  <c r="AU104" i="3"/>
  <c r="AR102" i="3"/>
  <c r="AU102" i="3"/>
  <c r="AU71" i="3"/>
  <c r="AR71" i="3"/>
  <c r="AT191" i="3"/>
  <c r="AV191" i="3" s="1"/>
  <c r="AR188" i="3"/>
  <c r="AU172" i="3"/>
  <c r="AR172" i="3"/>
  <c r="AT152" i="3"/>
  <c r="AU139" i="3"/>
  <c r="AR139" i="3"/>
  <c r="AU83" i="3"/>
  <c r="AR83" i="3"/>
  <c r="AU107" i="3"/>
  <c r="AR107" i="3"/>
  <c r="AS104" i="3"/>
  <c r="AT104" i="3" s="1"/>
  <c r="AR70" i="3"/>
  <c r="AU70" i="3"/>
  <c r="AT211" i="3"/>
  <c r="AV211" i="3" s="1"/>
  <c r="AU209" i="3"/>
  <c r="AT171" i="3"/>
  <c r="AV171" i="3" s="1"/>
  <c r="AW152" i="3"/>
  <c r="AV152" i="3"/>
  <c r="AR150" i="3"/>
  <c r="AU150" i="3"/>
  <c r="AU143" i="3"/>
  <c r="AR143" i="3"/>
  <c r="AR136" i="3"/>
  <c r="AT128" i="3"/>
  <c r="AV128" i="3" s="1"/>
  <c r="AS117" i="3"/>
  <c r="AS92" i="3"/>
  <c r="AR86" i="3"/>
  <c r="AU86" i="3"/>
  <c r="AU35" i="3"/>
  <c r="AR35" i="3"/>
  <c r="AR236" i="3"/>
  <c r="AU219" i="3"/>
  <c r="AU214" i="3"/>
  <c r="AU199" i="3"/>
  <c r="AU194" i="3"/>
  <c r="AU189" i="3"/>
  <c r="AR186" i="3"/>
  <c r="AU184" i="3"/>
  <c r="AU163" i="3"/>
  <c r="AR163" i="3"/>
  <c r="AR154" i="3"/>
  <c r="AU154" i="3"/>
  <c r="AU131" i="3"/>
  <c r="AR131" i="3"/>
  <c r="AR126" i="3"/>
  <c r="AU126" i="3"/>
  <c r="AT120" i="3"/>
  <c r="AV120" i="3" s="1"/>
  <c r="AR175" i="3"/>
  <c r="AU175" i="3"/>
  <c r="AT169" i="3"/>
  <c r="AV169" i="3" s="1"/>
  <c r="AW120" i="3"/>
  <c r="AR106" i="3"/>
  <c r="AU106" i="3"/>
  <c r="AS91" i="3"/>
  <c r="AT91" i="3" s="1"/>
  <c r="AR34" i="3"/>
  <c r="AU34" i="3"/>
  <c r="AR204" i="3"/>
  <c r="AR156" i="3"/>
  <c r="AR100" i="3"/>
  <c r="AU95" i="3"/>
  <c r="AR95" i="3"/>
  <c r="AR151" i="3"/>
  <c r="AU128" i="3"/>
  <c r="AR125" i="3"/>
  <c r="AU125" i="3"/>
  <c r="AS121" i="3"/>
  <c r="AW121" i="3" s="1"/>
  <c r="AT103" i="3"/>
  <c r="AV103" i="3" s="1"/>
  <c r="AR89" i="3"/>
  <c r="AU89" i="3"/>
  <c r="AU62" i="3"/>
  <c r="AU60" i="3"/>
  <c r="AR57" i="3"/>
  <c r="AU26" i="3"/>
  <c r="AU24" i="3"/>
  <c r="AR21" i="3"/>
  <c r="AS97" i="3"/>
  <c r="AT97" i="3" s="1"/>
  <c r="AR82" i="3"/>
  <c r="AU82" i="3"/>
  <c r="AT62" i="3"/>
  <c r="AV62" i="3" s="1"/>
  <c r="AR53" i="3"/>
  <c r="AU53" i="3"/>
  <c r="AR46" i="3"/>
  <c r="AU46" i="3"/>
  <c r="AT32" i="3"/>
  <c r="AV32" i="3" s="1"/>
  <c r="AT26" i="3"/>
  <c r="AV26" i="3" s="1"/>
  <c r="AR17" i="3"/>
  <c r="AU17" i="3"/>
  <c r="AT134" i="3"/>
  <c r="AV134" i="3" s="1"/>
  <c r="AS109" i="3"/>
  <c r="AW109" i="3" s="1"/>
  <c r="AR101" i="3"/>
  <c r="AU101" i="3"/>
  <c r="AU92" i="3"/>
  <c r="AS60" i="3"/>
  <c r="AT60" i="3" s="1"/>
  <c r="AW32" i="3"/>
  <c r="AS24" i="3"/>
  <c r="AT24" i="3" s="1"/>
  <c r="AS73" i="3"/>
  <c r="AT73" i="3" s="1"/>
  <c r="AS37" i="3"/>
  <c r="AU9" i="3"/>
  <c r="AR9" i="3"/>
  <c r="AU84" i="3"/>
  <c r="AR81" i="3"/>
  <c r="AU50" i="3"/>
  <c r="AU48" i="3"/>
  <c r="AR45" i="3"/>
  <c r="AU14" i="3"/>
  <c r="AU12" i="3"/>
  <c r="AR170" i="3"/>
  <c r="AU170" i="3"/>
  <c r="AU122" i="3"/>
  <c r="AT88" i="3"/>
  <c r="AV88" i="3" s="1"/>
  <c r="AR77" i="3"/>
  <c r="AU77" i="3"/>
  <c r="AT52" i="3"/>
  <c r="AV52" i="3" s="1"/>
  <c r="AT50" i="3"/>
  <c r="AV50" i="3" s="1"/>
  <c r="AR41" i="3"/>
  <c r="AU41" i="3"/>
  <c r="AT16" i="3"/>
  <c r="AV16" i="3" s="1"/>
  <c r="AT14" i="3"/>
  <c r="AV14" i="3" s="1"/>
  <c r="AU98" i="3"/>
  <c r="AS84" i="3"/>
  <c r="AT84" i="3" s="1"/>
  <c r="AT63" i="3"/>
  <c r="AV63" i="3" s="1"/>
  <c r="AU54" i="3"/>
  <c r="AS48" i="3"/>
  <c r="AT48" i="3" s="1"/>
  <c r="AT27" i="3"/>
  <c r="AV27" i="3" s="1"/>
  <c r="AS12" i="3"/>
  <c r="AS61" i="3"/>
  <c r="AS25" i="3"/>
  <c r="AT25" i="3" s="1"/>
  <c r="AV8" i="3"/>
  <c r="AW8" i="3"/>
  <c r="AR161" i="3"/>
  <c r="AU161" i="3"/>
  <c r="AR137" i="3"/>
  <c r="AU137" i="3"/>
  <c r="AS133" i="3"/>
  <c r="AR112" i="3"/>
  <c r="AT110" i="3"/>
  <c r="AV110" i="3" s="1"/>
  <c r="AT108" i="3"/>
  <c r="AV108" i="3" s="1"/>
  <c r="AU74" i="3"/>
  <c r="AS69" i="3"/>
  <c r="AU38" i="3"/>
  <c r="AS33" i="3"/>
  <c r="AT76" i="3"/>
  <c r="AV76" i="3" s="1"/>
  <c r="AT74" i="3"/>
  <c r="AV74" i="3" s="1"/>
  <c r="AR65" i="3"/>
  <c r="AU65" i="3"/>
  <c r="AR58" i="3"/>
  <c r="AU58" i="3"/>
  <c r="AT40" i="3"/>
  <c r="AV40" i="3" s="1"/>
  <c r="AT38" i="3"/>
  <c r="AV38" i="3" s="1"/>
  <c r="AR29" i="3"/>
  <c r="AU29" i="3"/>
  <c r="AR22" i="3"/>
  <c r="AU22" i="3"/>
  <c r="AT87" i="3"/>
  <c r="AV87" i="3" s="1"/>
  <c r="AU78" i="3"/>
  <c r="AS72" i="3"/>
  <c r="AT72" i="3"/>
  <c r="AT51" i="3"/>
  <c r="AV51" i="3" s="1"/>
  <c r="AW44" i="3"/>
  <c r="AU42" i="3"/>
  <c r="AS36" i="3"/>
  <c r="AT36" i="3" s="1"/>
  <c r="AT15" i="3"/>
  <c r="AV15" i="3" s="1"/>
  <c r="AS85" i="3"/>
  <c r="AT85" i="3" s="1"/>
  <c r="AS49" i="3"/>
  <c r="AT49" i="3" s="1"/>
  <c r="AV7" i="3"/>
  <c r="AW7" i="3"/>
  <c r="AT79" i="3"/>
  <c r="AV79" i="3" s="1"/>
  <c r="AT67" i="3"/>
  <c r="AV67" i="3" s="1"/>
  <c r="AT43" i="3"/>
  <c r="AV43" i="3" s="1"/>
  <c r="AT19" i="3"/>
  <c r="AV19" i="3" s="1"/>
  <c r="AT7" i="3"/>
  <c r="AT4" i="3"/>
  <c r="AV4" i="3" s="1"/>
  <c r="AR3" i="3"/>
  <c r="AS13" i="3"/>
  <c r="AT6" i="3"/>
  <c r="AV6" i="3" s="1"/>
  <c r="AT5" i="3"/>
  <c r="AV5" i="3" s="1"/>
  <c r="H9" i="16"/>
  <c r="J9" i="16" s="1"/>
  <c r="L9" i="16" s="1"/>
  <c r="H8" i="16"/>
  <c r="J8" i="16" s="1"/>
  <c r="L8" i="16" s="1"/>
  <c r="H4" i="16"/>
  <c r="J4" i="16" s="1"/>
  <c r="L4" i="16" s="1"/>
  <c r="I7" i="16"/>
  <c r="K7" i="16" s="1"/>
  <c r="M7" i="16" s="1"/>
  <c r="H7" i="16"/>
  <c r="J7" i="16" s="1"/>
  <c r="L7" i="16" s="1"/>
  <c r="I12" i="16"/>
  <c r="K12" i="16" s="1"/>
  <c r="M12" i="16" s="1"/>
  <c r="H12" i="16"/>
  <c r="J12" i="16" s="1"/>
  <c r="L12" i="16" s="1"/>
  <c r="H6" i="16"/>
  <c r="J6" i="16" s="1"/>
  <c r="L6" i="16" s="1"/>
  <c r="H11" i="16"/>
  <c r="J11" i="16" s="1"/>
  <c r="L11" i="16" s="1"/>
  <c r="A1" i="16"/>
  <c r="B3" i="12"/>
  <c r="N26" i="1" a="1"/>
  <c r="N27" i="1"/>
  <c r="N26" i="1" l="1"/>
  <c r="AT605" i="3"/>
  <c r="AV605" i="3" s="1"/>
  <c r="AT427" i="3"/>
  <c r="AV427" i="3" s="1"/>
  <c r="AT1048" i="3"/>
  <c r="AV1048" i="3" s="1"/>
  <c r="AT1179" i="3"/>
  <c r="AV1179" i="3" s="1"/>
  <c r="AW551" i="3"/>
  <c r="AV551" i="3"/>
  <c r="AT28" i="3"/>
  <c r="AV28" i="3" s="1"/>
  <c r="AT1119" i="3"/>
  <c r="AV1119" i="3" s="1"/>
  <c r="AT1020" i="3"/>
  <c r="AV1020" i="3" s="1"/>
  <c r="AW1162" i="3"/>
  <c r="AT1374" i="3"/>
  <c r="AV1257" i="3"/>
  <c r="AT1258" i="3"/>
  <c r="AV1258" i="3" s="1"/>
  <c r="AT374" i="3"/>
  <c r="AT268" i="3"/>
  <c r="AV268" i="3" s="1"/>
  <c r="AT297" i="3"/>
  <c r="AT340" i="3"/>
  <c r="AV340" i="3" s="1"/>
  <c r="AV832" i="3"/>
  <c r="AT760" i="3"/>
  <c r="AV760" i="3" s="1"/>
  <c r="AS1064" i="3"/>
  <c r="AT1064" i="3" s="1"/>
  <c r="AV1064" i="3" s="1"/>
  <c r="AV1374" i="3"/>
  <c r="AT809" i="3"/>
  <c r="AV809" i="3" s="1"/>
  <c r="AT756" i="3"/>
  <c r="AV756" i="3" s="1"/>
  <c r="AT1425" i="3"/>
  <c r="AV1425" i="3" s="1"/>
  <c r="AT461" i="3"/>
  <c r="AV461" i="3" s="1"/>
  <c r="AT20" i="3"/>
  <c r="AV20" i="3" s="1"/>
  <c r="AT31" i="3"/>
  <c r="AV31" i="3" s="1"/>
  <c r="AT159" i="3"/>
  <c r="AV159" i="3" s="1"/>
  <c r="AT389" i="3"/>
  <c r="AV389" i="3" s="1"/>
  <c r="AT736" i="3"/>
  <c r="AV736" i="3" s="1"/>
  <c r="AW707" i="3"/>
  <c r="AT1167" i="3"/>
  <c r="AV1167" i="3" s="1"/>
  <c r="AT1184" i="3"/>
  <c r="AV1184" i="3" s="1"/>
  <c r="AT1386" i="3"/>
  <c r="AV1386" i="3" s="1"/>
  <c r="AT1344" i="3"/>
  <c r="AV1344" i="3" s="1"/>
  <c r="AT1409" i="3"/>
  <c r="AV1409" i="3" s="1"/>
  <c r="AT1408" i="3"/>
  <c r="AV1408" i="3" s="1"/>
  <c r="AT1084" i="3"/>
  <c r="AV1084" i="3" s="1"/>
  <c r="AT282" i="3"/>
  <c r="AV282" i="3" s="1"/>
  <c r="AT493" i="3"/>
  <c r="AV493" i="3" s="1"/>
  <c r="AT489" i="3"/>
  <c r="AV489" i="3" s="1"/>
  <c r="AT780" i="3"/>
  <c r="AV780" i="3" s="1"/>
  <c r="AT1198" i="3"/>
  <c r="AV1198" i="3" s="1"/>
  <c r="AV444" i="3"/>
  <c r="AT261" i="3"/>
  <c r="AV261" i="3" s="1"/>
  <c r="AT304" i="3"/>
  <c r="AV304" i="3" s="1"/>
  <c r="AT345" i="3"/>
  <c r="AV345" i="3" s="1"/>
  <c r="AT429" i="3"/>
  <c r="AV429" i="3" s="1"/>
  <c r="AT880" i="3"/>
  <c r="AV880" i="3" s="1"/>
  <c r="AT1054" i="3"/>
  <c r="AV1054" i="3" s="1"/>
  <c r="AT1087" i="3"/>
  <c r="AV1087" i="3" s="1"/>
  <c r="AT1402" i="3"/>
  <c r="AV1402" i="3" s="1"/>
  <c r="AT1006" i="3"/>
  <c r="AV1006" i="3" s="1"/>
  <c r="AT988" i="3"/>
  <c r="AV988" i="3" s="1"/>
  <c r="AT899" i="3"/>
  <c r="AV899" i="3" s="1"/>
  <c r="AT1257" i="3"/>
  <c r="AT1432" i="3"/>
  <c r="AV1432" i="3" s="1"/>
  <c r="AT1416" i="3"/>
  <c r="AV1416" i="3" s="1"/>
  <c r="AT164" i="3"/>
  <c r="AV164" i="3" s="1"/>
  <c r="AT55" i="3"/>
  <c r="AV55" i="3" s="1"/>
  <c r="AT487" i="3"/>
  <c r="AV487" i="3" s="1"/>
  <c r="AT56" i="3"/>
  <c r="AV56" i="3" s="1"/>
  <c r="AT522" i="3"/>
  <c r="AV522" i="3" s="1"/>
  <c r="AV707" i="3"/>
  <c r="AT607" i="3"/>
  <c r="AV607" i="3" s="1"/>
  <c r="AS788" i="3"/>
  <c r="AW788" i="3" s="1"/>
  <c r="AW1116" i="3"/>
  <c r="AW68" i="3"/>
  <c r="AT811" i="3"/>
  <c r="AV811" i="3" s="1"/>
  <c r="AT1051" i="3"/>
  <c r="AV1051" i="3" s="1"/>
  <c r="AV1314" i="3"/>
  <c r="AT1366" i="3"/>
  <c r="AV1366" i="3" s="1"/>
  <c r="AT64" i="3"/>
  <c r="AV64" i="3" s="1"/>
  <c r="AV297" i="3"/>
  <c r="AT529" i="3"/>
  <c r="AV529" i="3" s="1"/>
  <c r="AT924" i="3"/>
  <c r="AV924" i="3" s="1"/>
  <c r="AW1314" i="3"/>
  <c r="AT115" i="3"/>
  <c r="AV115" i="3" s="1"/>
  <c r="AT552" i="3"/>
  <c r="AV552" i="3" s="1"/>
  <c r="AT569" i="3"/>
  <c r="AV569" i="3" s="1"/>
  <c r="AT701" i="3"/>
  <c r="AV701" i="3" s="1"/>
  <c r="AT744" i="3"/>
  <c r="AV744" i="3" s="1"/>
  <c r="AV994" i="3"/>
  <c r="AT888" i="3"/>
  <c r="AV888" i="3" s="1"/>
  <c r="AT1043" i="3"/>
  <c r="AV1043" i="3" s="1"/>
  <c r="AT1112" i="3"/>
  <c r="AV1112" i="3" s="1"/>
  <c r="AT1296" i="3"/>
  <c r="AV1296" i="3" s="1"/>
  <c r="AT1433" i="3"/>
  <c r="AV1433" i="3"/>
  <c r="AS1430" i="3"/>
  <c r="AT1430" i="3" s="1"/>
  <c r="AS1424" i="3"/>
  <c r="AT1418" i="3"/>
  <c r="AV1418" i="3" s="1"/>
  <c r="AS1417" i="3"/>
  <c r="AW1417" i="3" s="1"/>
  <c r="AT1406" i="3"/>
  <c r="AV1406" i="3" s="1"/>
  <c r="AT1404" i="3"/>
  <c r="AS1401" i="3"/>
  <c r="AT1401" i="3" s="1"/>
  <c r="AT1390" i="3"/>
  <c r="AV1390" i="3" s="1"/>
  <c r="AT1389" i="3"/>
  <c r="AV1389" i="3" s="1"/>
  <c r="AS1381" i="3"/>
  <c r="AT1381" i="3" s="1"/>
  <c r="AS1380" i="3"/>
  <c r="AT1380" i="3" s="1"/>
  <c r="AT1373" i="3"/>
  <c r="AV1373" i="3" s="1"/>
  <c r="AT1367" i="3"/>
  <c r="AV1367" i="3" s="1"/>
  <c r="AT1364" i="3"/>
  <c r="AV1364" i="3" s="1"/>
  <c r="AT1360" i="3"/>
  <c r="AV1360" i="3" s="1"/>
  <c r="AS1358" i="3"/>
  <c r="AT1358" i="3" s="1"/>
  <c r="AT1357" i="3"/>
  <c r="AV1357" i="3" s="1"/>
  <c r="AS1356" i="3"/>
  <c r="AT1356" i="3" s="1"/>
  <c r="AS1350" i="3"/>
  <c r="AT1350" i="3" s="1"/>
  <c r="AS1346" i="3"/>
  <c r="AT1346" i="3" s="1"/>
  <c r="AS1345" i="3"/>
  <c r="AT1345" i="3" s="1"/>
  <c r="AT1342" i="3"/>
  <c r="AV1342" i="3" s="1"/>
  <c r="AT1339" i="3"/>
  <c r="AV1339" i="3" s="1"/>
  <c r="AS1324" i="3"/>
  <c r="AT1324" i="3" s="1"/>
  <c r="AS1322" i="3"/>
  <c r="AT1322" i="3" s="1"/>
  <c r="AT1317" i="3"/>
  <c r="AV1317" i="3" s="1"/>
  <c r="AS1312" i="3"/>
  <c r="AT1312" i="3" s="1"/>
  <c r="AS1306" i="3"/>
  <c r="AT1306" i="3" s="1"/>
  <c r="AS1301" i="3"/>
  <c r="AT1301" i="3" s="1"/>
  <c r="AS1298" i="3"/>
  <c r="AT1298" i="3" s="1"/>
  <c r="AT1289" i="3"/>
  <c r="AT1287" i="3"/>
  <c r="AV1287" i="3" s="1"/>
  <c r="AT1277" i="3"/>
  <c r="AS1273" i="3"/>
  <c r="AT1273" i="3" s="1"/>
  <c r="AS1272" i="3"/>
  <c r="AW1272" i="3" s="1"/>
  <c r="AT1266" i="3"/>
  <c r="AV1266" i="3" s="1"/>
  <c r="AT1262" i="3"/>
  <c r="AV1262" i="3" s="1"/>
  <c r="AS1250" i="3"/>
  <c r="AT1246" i="3"/>
  <c r="AV1246" i="3" s="1"/>
  <c r="AT1245" i="3"/>
  <c r="AV1245" i="3" s="1"/>
  <c r="AT1238" i="3"/>
  <c r="AV1238" i="3" s="1"/>
  <c r="AT1233" i="3"/>
  <c r="AV1233" i="3" s="1"/>
  <c r="AT1210" i="3"/>
  <c r="AV1210" i="3" s="1"/>
  <c r="AS1206" i="3"/>
  <c r="AT1206" i="3" s="1"/>
  <c r="AT1190" i="3"/>
  <c r="AV1190" i="3" s="1"/>
  <c r="AT1189" i="3"/>
  <c r="AV1189" i="3" s="1"/>
  <c r="AS1186" i="3"/>
  <c r="AT1186" i="3" s="1"/>
  <c r="AT1161" i="3"/>
  <c r="AS1138" i="3"/>
  <c r="AT1138" i="3" s="1"/>
  <c r="AT1102" i="3"/>
  <c r="AV1102" i="3" s="1"/>
  <c r="AS1100" i="3"/>
  <c r="AW1100" i="3" s="1"/>
  <c r="AT982" i="3"/>
  <c r="AS951" i="3"/>
  <c r="AT951" i="3" s="1"/>
  <c r="AT944" i="3"/>
  <c r="AV944" i="3" s="1"/>
  <c r="AS943" i="3"/>
  <c r="AT922" i="3"/>
  <c r="AV922" i="3" s="1"/>
  <c r="AS895" i="3"/>
  <c r="AT895" i="3" s="1"/>
  <c r="AT840" i="3"/>
  <c r="AV840" i="3" s="1"/>
  <c r="AT825" i="3"/>
  <c r="AS821" i="3"/>
  <c r="AT789" i="3"/>
  <c r="AV789" i="3" s="1"/>
  <c r="AT787" i="3"/>
  <c r="AV787" i="3" s="1"/>
  <c r="AS778" i="3"/>
  <c r="AT778" i="3" s="1"/>
  <c r="AT740" i="3"/>
  <c r="AT730" i="3"/>
  <c r="AT728" i="3"/>
  <c r="AV728" i="3"/>
  <c r="AT723" i="3"/>
  <c r="AV723" i="3" s="1"/>
  <c r="AW723" i="3"/>
  <c r="AS717" i="3"/>
  <c r="AT717" i="3" s="1"/>
  <c r="AS710" i="3"/>
  <c r="AT710" i="3" s="1"/>
  <c r="AT702" i="3"/>
  <c r="AV702" i="3" s="1"/>
  <c r="AS699" i="3"/>
  <c r="AT699" i="3" s="1"/>
  <c r="AT682" i="3"/>
  <c r="AS681" i="3"/>
  <c r="AT681" i="3" s="1"/>
  <c r="AS669" i="3"/>
  <c r="AT669" i="3" s="1"/>
  <c r="AT655" i="3"/>
  <c r="AV655" i="3" s="1"/>
  <c r="AT651" i="3"/>
  <c r="AV651" i="3" s="1"/>
  <c r="AS648" i="3"/>
  <c r="AT648" i="3" s="1"/>
  <c r="AS627" i="3"/>
  <c r="AT627" i="3" s="1"/>
  <c r="AT623" i="3"/>
  <c r="AV623" i="3" s="1"/>
  <c r="AT621" i="3"/>
  <c r="AV621" i="3"/>
  <c r="AS617" i="3"/>
  <c r="AT617" i="3" s="1"/>
  <c r="AT603" i="3"/>
  <c r="AV603" i="3" s="1"/>
  <c r="AT575" i="3"/>
  <c r="AV575" i="3" s="1"/>
  <c r="AT573" i="3"/>
  <c r="AV573" i="3" s="1"/>
  <c r="AT567" i="3"/>
  <c r="AV567" i="3" s="1"/>
  <c r="AT563" i="3"/>
  <c r="AV563" i="3" s="1"/>
  <c r="AT559" i="3"/>
  <c r="AV559" i="3" s="1"/>
  <c r="AT550" i="3"/>
  <c r="AS546" i="3"/>
  <c r="AT546" i="3" s="1"/>
  <c r="AT532" i="3"/>
  <c r="AV532" i="3" s="1"/>
  <c r="AT488" i="3"/>
  <c r="AV488" i="3" s="1"/>
  <c r="AT485" i="3"/>
  <c r="AV485" i="3" s="1"/>
  <c r="AT484" i="3"/>
  <c r="AV484" i="3" s="1"/>
  <c r="AT465" i="3"/>
  <c r="AV465" i="3" s="1"/>
  <c r="AT460" i="3"/>
  <c r="AV460" i="3"/>
  <c r="AT455" i="3"/>
  <c r="AV455" i="3" s="1"/>
  <c r="AT453" i="3"/>
  <c r="AV453" i="3" s="1"/>
  <c r="AT452" i="3"/>
  <c r="AV452" i="3" s="1"/>
  <c r="AV448" i="3"/>
  <c r="AT446" i="3"/>
  <c r="AT439" i="3"/>
  <c r="AS437" i="3"/>
  <c r="AT437" i="3" s="1"/>
  <c r="AT433" i="3"/>
  <c r="AV433" i="3" s="1"/>
  <c r="AW433" i="3"/>
  <c r="AS425" i="3"/>
  <c r="AT425" i="3" s="1"/>
  <c r="AT412" i="3"/>
  <c r="AV412" i="3" s="1"/>
  <c r="AV407" i="3"/>
  <c r="AT405" i="3"/>
  <c r="AV405" i="3" s="1"/>
  <c r="AS403" i="3"/>
  <c r="AT403" i="3" s="1"/>
  <c r="AS399" i="3"/>
  <c r="AT399" i="3" s="1"/>
  <c r="AT398" i="3"/>
  <c r="AT397" i="3"/>
  <c r="AV397" i="3" s="1"/>
  <c r="AT393" i="3"/>
  <c r="AV393" i="3" s="1"/>
  <c r="AT392" i="3"/>
  <c r="AV392" i="3" s="1"/>
  <c r="AT373" i="3"/>
  <c r="AV373" i="3" s="1"/>
  <c r="AS371" i="3"/>
  <c r="AT371" i="3" s="1"/>
  <c r="AT366" i="3"/>
  <c r="AV366" i="3" s="1"/>
  <c r="AT360" i="3"/>
  <c r="AV360" i="3" s="1"/>
  <c r="AT342" i="3"/>
  <c r="AV342" i="3" s="1"/>
  <c r="AT326" i="3"/>
  <c r="AT325" i="3"/>
  <c r="AV325" i="3" s="1"/>
  <c r="AT316" i="3"/>
  <c r="AV316" i="3" s="1"/>
  <c r="AT295" i="3"/>
  <c r="AV295" i="3" s="1"/>
  <c r="AS283" i="3"/>
  <c r="AT283" i="3" s="1"/>
  <c r="AT279" i="3"/>
  <c r="AT264" i="3"/>
  <c r="AV264" i="3" s="1"/>
  <c r="AT240" i="3"/>
  <c r="AV240" i="3" s="1"/>
  <c r="AT231" i="3"/>
  <c r="AV231" i="3"/>
  <c r="AT228" i="3"/>
  <c r="AV228" i="3" s="1"/>
  <c r="AT224" i="3"/>
  <c r="AV224" i="3" s="1"/>
  <c r="AT221" i="3"/>
  <c r="AT219" i="3"/>
  <c r="AV219" i="3" s="1"/>
  <c r="AT217" i="3"/>
  <c r="AV217" i="3"/>
  <c r="AT213" i="3"/>
  <c r="AV213" i="3" s="1"/>
  <c r="AT201" i="3"/>
  <c r="AV201" i="3" s="1"/>
  <c r="AT199" i="3"/>
  <c r="AT196" i="3"/>
  <c r="AV196" i="3" s="1"/>
  <c r="AT193" i="3"/>
  <c r="AV193" i="3" s="1"/>
  <c r="AT183" i="3"/>
  <c r="AV183" i="3" s="1"/>
  <c r="AT176" i="3"/>
  <c r="AV176" i="3" s="1"/>
  <c r="AT165" i="3"/>
  <c r="AV165" i="3" s="1"/>
  <c r="AS140" i="3"/>
  <c r="AW140" i="3" s="1"/>
  <c r="AT138" i="3"/>
  <c r="AV138" i="3" s="1"/>
  <c r="AS123" i="3"/>
  <c r="AT123" i="3" s="1"/>
  <c r="AT109" i="3"/>
  <c r="AS99" i="3"/>
  <c r="AS90" i="3"/>
  <c r="AW90" i="3" s="1"/>
  <c r="AS80" i="3"/>
  <c r="AT80" i="3" s="1"/>
  <c r="AT78" i="3"/>
  <c r="AV78" i="3" s="1"/>
  <c r="AS75" i="3"/>
  <c r="AS66" i="3"/>
  <c r="AW66" i="3" s="1"/>
  <c r="AT42" i="3"/>
  <c r="AV42" i="3" s="1"/>
  <c r="AT39" i="3"/>
  <c r="AV39" i="3" s="1"/>
  <c r="AT30" i="3"/>
  <c r="AV30" i="3" s="1"/>
  <c r="AS18" i="3"/>
  <c r="AT18" i="3" s="1"/>
  <c r="AS161" i="3"/>
  <c r="AS77" i="3"/>
  <c r="AS83" i="3"/>
  <c r="AT83" i="3" s="1"/>
  <c r="AS263" i="3"/>
  <c r="AT263" i="3" s="1"/>
  <c r="AT212" i="3"/>
  <c r="AW13" i="3"/>
  <c r="AT13" i="3"/>
  <c r="AV13" i="3" s="1"/>
  <c r="AS22" i="3"/>
  <c r="AS204" i="3"/>
  <c r="AT204" i="3" s="1"/>
  <c r="AW92" i="3"/>
  <c r="AS23" i="3"/>
  <c r="AT23" i="3" s="1"/>
  <c r="AW116" i="3"/>
  <c r="AS300" i="3"/>
  <c r="AT300" i="3" s="1"/>
  <c r="AW144" i="3"/>
  <c r="AV221" i="3"/>
  <c r="AS215" i="3"/>
  <c r="AT215" i="3" s="1"/>
  <c r="AS248" i="3"/>
  <c r="AS243" i="3"/>
  <c r="AT243" i="3" s="1"/>
  <c r="AS307" i="3"/>
  <c r="AT337" i="3"/>
  <c r="AV337" i="3" s="1"/>
  <c r="AS436" i="3"/>
  <c r="AT436" i="3" s="1"/>
  <c r="AV326" i="3"/>
  <c r="AS467" i="3"/>
  <c r="AT467" i="3" s="1"/>
  <c r="AV301" i="3"/>
  <c r="AW301" i="3"/>
  <c r="AS394" i="3"/>
  <c r="AT394" i="3" s="1"/>
  <c r="AW472" i="3"/>
  <c r="AS545" i="3"/>
  <c r="AT545" i="3" s="1"/>
  <c r="AS577" i="3"/>
  <c r="AS408" i="3"/>
  <c r="AT408" i="3" s="1"/>
  <c r="AS516" i="3"/>
  <c r="AT516" i="3" s="1"/>
  <c r="AV319" i="3"/>
  <c r="AW319" i="3"/>
  <c r="AW475" i="3"/>
  <c r="AS479" i="3"/>
  <c r="AT479" i="3" s="1"/>
  <c r="AS673" i="3"/>
  <c r="AT673" i="3" s="1"/>
  <c r="AV550" i="3"/>
  <c r="AT543" i="3"/>
  <c r="AV543" i="3" s="1"/>
  <c r="AS587" i="3"/>
  <c r="AS705" i="3"/>
  <c r="AT705" i="3" s="1"/>
  <c r="AT554" i="3"/>
  <c r="AS937" i="3"/>
  <c r="AT937" i="3" s="1"/>
  <c r="AT521" i="3"/>
  <c r="AV521" i="3" s="1"/>
  <c r="AS610" i="3"/>
  <c r="AT610" i="3" s="1"/>
  <c r="AS558" i="3"/>
  <c r="AT558" i="3" s="1"/>
  <c r="AS694" i="3"/>
  <c r="AT694" i="3" s="1"/>
  <c r="AS690" i="3"/>
  <c r="AS812" i="3"/>
  <c r="AW714" i="3"/>
  <c r="AS813" i="3"/>
  <c r="AT813" i="3" s="1"/>
  <c r="AW753" i="3"/>
  <c r="AT784" i="3"/>
  <c r="AS784" i="3"/>
  <c r="AS785" i="3"/>
  <c r="AT785" i="3" s="1"/>
  <c r="AS908" i="3"/>
  <c r="AW896" i="3"/>
  <c r="AV896" i="3"/>
  <c r="AS1066" i="3"/>
  <c r="AT1066" i="3" s="1"/>
  <c r="AS883" i="3"/>
  <c r="AW1097" i="3"/>
  <c r="AS934" i="3"/>
  <c r="AT934" i="3" s="1"/>
  <c r="AS1124" i="3"/>
  <c r="AS1024" i="3"/>
  <c r="AW1064" i="3"/>
  <c r="AS1022" i="3"/>
  <c r="AS1058" i="3"/>
  <c r="AT1058" i="3" s="1"/>
  <c r="AS770" i="3"/>
  <c r="AT770" i="3" s="1"/>
  <c r="AS879" i="3"/>
  <c r="AS905" i="3"/>
  <c r="AW1146" i="3"/>
  <c r="AV1146" i="3"/>
  <c r="AS1061" i="3"/>
  <c r="AV1182" i="3"/>
  <c r="AW1182" i="3"/>
  <c r="AS1224" i="3"/>
  <c r="AS1195" i="3"/>
  <c r="AT1195" i="3" s="1"/>
  <c r="AS891" i="3"/>
  <c r="AT891" i="3" s="1"/>
  <c r="AS1110" i="3"/>
  <c r="AT1110" i="3" s="1"/>
  <c r="AS1299" i="3"/>
  <c r="AS1434" i="3"/>
  <c r="AT1434" i="3" s="1"/>
  <c r="AS1285" i="3"/>
  <c r="AT1334" i="3"/>
  <c r="AV1334" i="3" s="1"/>
  <c r="AS1405" i="3"/>
  <c r="AT1405" i="3" s="1"/>
  <c r="AV1161" i="3"/>
  <c r="AS1313" i="3"/>
  <c r="AT1313" i="3" s="1"/>
  <c r="AW1399" i="3"/>
  <c r="AS170" i="3"/>
  <c r="AT170" i="3" s="1"/>
  <c r="AV104" i="3"/>
  <c r="AW104" i="3"/>
  <c r="AS127" i="3"/>
  <c r="AV206" i="3"/>
  <c r="AW206" i="3"/>
  <c r="AW190" i="3"/>
  <c r="AV190" i="3"/>
  <c r="AV291" i="3"/>
  <c r="AW291" i="3"/>
  <c r="AV358" i="3"/>
  <c r="AW358" i="3"/>
  <c r="AV491" i="3"/>
  <c r="AW491" i="3"/>
  <c r="AS524" i="3"/>
  <c r="AT524" i="3" s="1"/>
  <c r="AS518" i="3"/>
  <c r="AT518" i="3" s="1"/>
  <c r="AS596" i="3"/>
  <c r="AT596" i="3" s="1"/>
  <c r="AS553" i="3"/>
  <c r="AS656" i="3"/>
  <c r="AT656" i="3" s="1"/>
  <c r="AW649" i="3"/>
  <c r="AS668" i="3"/>
  <c r="AT668" i="3" s="1"/>
  <c r="AS659" i="3"/>
  <c r="AT659" i="3" s="1"/>
  <c r="AS685" i="3"/>
  <c r="AT685" i="3" s="1"/>
  <c r="AS594" i="3"/>
  <c r="AT594" i="3" s="1"/>
  <c r="AW650" i="3"/>
  <c r="AV650" i="3"/>
  <c r="AT615" i="3"/>
  <c r="AV615" i="3" s="1"/>
  <c r="AT638" i="3"/>
  <c r="AV638" i="3" s="1"/>
  <c r="AW797" i="3"/>
  <c r="AS783" i="3"/>
  <c r="AT783" i="3" s="1"/>
  <c r="AS678" i="3"/>
  <c r="AT678" i="3" s="1"/>
  <c r="AS889" i="3"/>
  <c r="AT889" i="3"/>
  <c r="AS719" i="3"/>
  <c r="AT719" i="3" s="1"/>
  <c r="AW743" i="3"/>
  <c r="AS886" i="3"/>
  <c r="AT886" i="3" s="1"/>
  <c r="AW836" i="3"/>
  <c r="AW912" i="3"/>
  <c r="AS847" i="3"/>
  <c r="AT847" i="3" s="1"/>
  <c r="AS835" i="3"/>
  <c r="AT835" i="3" s="1"/>
  <c r="AW1122" i="3"/>
  <c r="AS1016" i="3"/>
  <c r="AS1126" i="3"/>
  <c r="AW1092" i="3"/>
  <c r="AS914" i="3"/>
  <c r="AS1088" i="3"/>
  <c r="AT1088" i="3" s="1"/>
  <c r="AS1033" i="3"/>
  <c r="AT1033" i="3" s="1"/>
  <c r="AV918" i="3"/>
  <c r="AW918" i="3"/>
  <c r="AS1217" i="3"/>
  <c r="AT1217" i="3" s="1"/>
  <c r="AS1300" i="3"/>
  <c r="AT1300" i="3" s="1"/>
  <c r="AS1178" i="3"/>
  <c r="AT1178" i="3" s="1"/>
  <c r="AS1372" i="3"/>
  <c r="AT1372" i="3" s="1"/>
  <c r="AS1137" i="3"/>
  <c r="AT1137" i="3" s="1"/>
  <c r="AS1156" i="3"/>
  <c r="AT1156" i="3" s="1"/>
  <c r="AW1191" i="3"/>
  <c r="AV1191" i="3"/>
  <c r="AS1276" i="3"/>
  <c r="AT1276" i="3" s="1"/>
  <c r="AS1435" i="3"/>
  <c r="AT1435" i="3" s="1"/>
  <c r="AW1379" i="3"/>
  <c r="AV1379" i="3"/>
  <c r="AV1193" i="3"/>
  <c r="AW1193" i="3"/>
  <c r="AS1319" i="3"/>
  <c r="AT1319" i="3" s="1"/>
  <c r="AS1307" i="3"/>
  <c r="AT1307" i="3" s="1"/>
  <c r="AW12" i="3"/>
  <c r="AW61" i="3"/>
  <c r="AS41" i="3"/>
  <c r="AT41" i="3" s="1"/>
  <c r="AS125" i="3"/>
  <c r="AS126" i="3"/>
  <c r="AT126" i="3" s="1"/>
  <c r="AS11" i="3"/>
  <c r="AT11" i="3" s="1"/>
  <c r="AS284" i="3"/>
  <c r="AT284" i="3" s="1"/>
  <c r="AW194" i="3"/>
  <c r="AW238" i="3"/>
  <c r="AV238" i="3"/>
  <c r="AW341" i="3"/>
  <c r="AS415" i="3"/>
  <c r="AT415" i="3" s="1"/>
  <c r="AS447" i="3"/>
  <c r="AT447" i="3" s="1"/>
  <c r="AS368" i="3"/>
  <c r="AT368" i="3" s="1"/>
  <c r="AS482" i="3"/>
  <c r="AT482" i="3" s="1"/>
  <c r="AS426" i="3"/>
  <c r="AT426" i="3" s="1"/>
  <c r="AS322" i="3"/>
  <c r="AT322" i="3" s="1"/>
  <c r="AS451" i="3"/>
  <c r="AT451" i="3" s="1"/>
  <c r="AW363" i="3"/>
  <c r="AS430" i="3"/>
  <c r="AT430" i="3" s="1"/>
  <c r="AS280" i="3"/>
  <c r="AT280" i="3" s="1"/>
  <c r="AV446" i="3"/>
  <c r="AT490" i="3"/>
  <c r="AV490" i="3" s="1"/>
  <c r="AS611" i="3"/>
  <c r="AT649" i="3"/>
  <c r="AV649" i="3" s="1"/>
  <c r="AS480" i="3"/>
  <c r="AT480" i="3" s="1"/>
  <c r="AS742" i="3"/>
  <c r="AT742" i="3" s="1"/>
  <c r="AS626" i="3"/>
  <c r="AT626" i="3" s="1"/>
  <c r="AS418" i="3"/>
  <c r="AT418" i="3" s="1"/>
  <c r="AT683" i="3"/>
  <c r="AV683" i="3" s="1"/>
  <c r="AS639" i="3"/>
  <c r="AS698" i="3"/>
  <c r="AT698" i="3" s="1"/>
  <c r="AT797" i="3"/>
  <c r="AV797" i="3" s="1"/>
  <c r="AW920" i="3"/>
  <c r="AS706" i="3"/>
  <c r="AT706" i="3" s="1"/>
  <c r="AV735" i="3"/>
  <c r="AW735" i="3"/>
  <c r="AS786" i="3"/>
  <c r="AW764" i="3"/>
  <c r="AS791" i="3"/>
  <c r="AT743" i="3"/>
  <c r="AV743" i="3" s="1"/>
  <c r="AW737" i="3"/>
  <c r="AS757" i="3"/>
  <c r="AT757" i="3" s="1"/>
  <c r="AS927" i="3"/>
  <c r="AT927" i="3" s="1"/>
  <c r="AT836" i="3"/>
  <c r="AV836" i="3" s="1"/>
  <c r="AT912" i="3"/>
  <c r="AV912" i="3" s="1"/>
  <c r="AW815" i="3"/>
  <c r="AS983" i="3"/>
  <c r="AS1072" i="3"/>
  <c r="AT1072" i="3" s="1"/>
  <c r="AS916" i="3"/>
  <c r="AW1041" i="3"/>
  <c r="AV1041" i="3"/>
  <c r="AT1122" i="3"/>
  <c r="AV1122" i="3" s="1"/>
  <c r="AT1092" i="3"/>
  <c r="AV1092" i="3" s="1"/>
  <c r="AS887" i="3"/>
  <c r="AT887" i="3" s="1"/>
  <c r="AW1060" i="3"/>
  <c r="AS910" i="3"/>
  <c r="AT910" i="3" s="1"/>
  <c r="AW992" i="3"/>
  <c r="AS893" i="3"/>
  <c r="AT893" i="3" s="1"/>
  <c r="AS961" i="3"/>
  <c r="AS921" i="3"/>
  <c r="AT921" i="3" s="1"/>
  <c r="AS841" i="3"/>
  <c r="AT841" i="3" s="1"/>
  <c r="AS930" i="3"/>
  <c r="AT930" i="3" s="1"/>
  <c r="AS1343" i="3"/>
  <c r="AT1343" i="3" s="1"/>
  <c r="AS1133" i="3"/>
  <c r="AT1133" i="3" s="1"/>
  <c r="AW1153" i="3"/>
  <c r="AS1207" i="3"/>
  <c r="AT1207" i="3" s="1"/>
  <c r="AT1222" i="3"/>
  <c r="AV1222" i="3" s="1"/>
  <c r="AW1145" i="3"/>
  <c r="AV1145" i="3"/>
  <c r="AW1305" i="3"/>
  <c r="AV1305" i="3"/>
  <c r="AT1340" i="3"/>
  <c r="AV1340" i="3" s="1"/>
  <c r="AS1354" i="3"/>
  <c r="AT1354" i="3" s="1"/>
  <c r="AW1371" i="3"/>
  <c r="AT1326" i="3"/>
  <c r="AS1327" i="3"/>
  <c r="AS137" i="3"/>
  <c r="AT137" i="3" s="1"/>
  <c r="AS81" i="3"/>
  <c r="AS149" i="3"/>
  <c r="AS131" i="3"/>
  <c r="AW312" i="3"/>
  <c r="AW222" i="3"/>
  <c r="AV222" i="3"/>
  <c r="AS293" i="3"/>
  <c r="AT293" i="3" s="1"/>
  <c r="AS229" i="3"/>
  <c r="AT229" i="3" s="1"/>
  <c r="AW72" i="3"/>
  <c r="AV72" i="3"/>
  <c r="AS9" i="3"/>
  <c r="AT9" i="3" s="1"/>
  <c r="AS57" i="3"/>
  <c r="AS102" i="3"/>
  <c r="AW225" i="3"/>
  <c r="AV225" i="3"/>
  <c r="AT194" i="3"/>
  <c r="AV194" i="3" s="1"/>
  <c r="AV181" i="3"/>
  <c r="AW181" i="3"/>
  <c r="AS388" i="3"/>
  <c r="AT388" i="3" s="1"/>
  <c r="AT341" i="3"/>
  <c r="AV341" i="3" s="1"/>
  <c r="AV374" i="3"/>
  <c r="AW374" i="3"/>
  <c r="AW379" i="3"/>
  <c r="AW331" i="3"/>
  <c r="AT385" i="3"/>
  <c r="AV385" i="3" s="1"/>
  <c r="AS533" i="3"/>
  <c r="AT533" i="3" s="1"/>
  <c r="AT363" i="3"/>
  <c r="AV363" i="3" s="1"/>
  <c r="AW454" i="3"/>
  <c r="AS338" i="3"/>
  <c r="AT338" i="3" s="1"/>
  <c r="AW422" i="3"/>
  <c r="AV422" i="3"/>
  <c r="AS494" i="3"/>
  <c r="AT494" i="3" s="1"/>
  <c r="AS597" i="3"/>
  <c r="AT597" i="3" s="1"/>
  <c r="AS618" i="3"/>
  <c r="AS616" i="3"/>
  <c r="AT616" i="3"/>
  <c r="AS704" i="3"/>
  <c r="AT704" i="3" s="1"/>
  <c r="AW658" i="3"/>
  <c r="AV658" i="3"/>
  <c r="AS661" i="3"/>
  <c r="AT661" i="3"/>
  <c r="AS680" i="3"/>
  <c r="AT680" i="3" s="1"/>
  <c r="AS609" i="3"/>
  <c r="AS598" i="3"/>
  <c r="AT598" i="3" s="1"/>
  <c r="AS766" i="3"/>
  <c r="AT766" i="3"/>
  <c r="AS486" i="3"/>
  <c r="AT486" i="3" s="1"/>
  <c r="AS633" i="3"/>
  <c r="AT633" i="3" s="1"/>
  <c r="AS807" i="3"/>
  <c r="AT920" i="3"/>
  <c r="AV920" i="3" s="1"/>
  <c r="AS817" i="3"/>
  <c r="AW824" i="3"/>
  <c r="AT764" i="3"/>
  <c r="AV764" i="3" s="1"/>
  <c r="AS718" i="3"/>
  <c r="AT718" i="3" s="1"/>
  <c r="AS692" i="3"/>
  <c r="AT692" i="3" s="1"/>
  <c r="AS925" i="3"/>
  <c r="AT925" i="3" s="1"/>
  <c r="AS818" i="3"/>
  <c r="AT818" i="3" s="1"/>
  <c r="AS1021" i="3"/>
  <c r="AW748" i="3"/>
  <c r="AT737" i="3"/>
  <c r="AV737" i="3" s="1"/>
  <c r="AT802" i="3"/>
  <c r="AV802" i="3" s="1"/>
  <c r="AS763" i="3"/>
  <c r="AT763" i="3" s="1"/>
  <c r="AT815" i="3"/>
  <c r="AV815" i="3" s="1"/>
  <c r="AS913" i="3"/>
  <c r="AT913" i="3" s="1"/>
  <c r="AS991" i="3"/>
  <c r="AT991" i="3" s="1"/>
  <c r="AS970" i="3"/>
  <c r="AT970" i="3" s="1"/>
  <c r="AS1026" i="3"/>
  <c r="AT1026" i="3" s="1"/>
  <c r="AW947" i="3"/>
  <c r="AS1029" i="3"/>
  <c r="AS1017" i="3"/>
  <c r="AT1017" i="3" s="1"/>
  <c r="AS1078" i="3"/>
  <c r="AT1078" i="3" s="1"/>
  <c r="AS1067" i="3"/>
  <c r="AT1067" i="3" s="1"/>
  <c r="AT1060" i="3"/>
  <c r="AV1060" i="3" s="1"/>
  <c r="AS803" i="3"/>
  <c r="AT803" i="3" s="1"/>
  <c r="AT992" i="3"/>
  <c r="AV992" i="3" s="1"/>
  <c r="AV982" i="3"/>
  <c r="AW923" i="3"/>
  <c r="AW1040" i="3"/>
  <c r="AS1149" i="3"/>
  <c r="AT1149" i="3" s="1"/>
  <c r="AS1007" i="3"/>
  <c r="AS1172" i="3"/>
  <c r="AT1172" i="3" s="1"/>
  <c r="AS1240" i="3"/>
  <c r="AT1240" i="3" s="1"/>
  <c r="AV1139" i="3"/>
  <c r="AW1139" i="3"/>
  <c r="AW1158" i="3"/>
  <c r="AS1073" i="3"/>
  <c r="AT1073" i="3" s="1"/>
  <c r="AT1153" i="3"/>
  <c r="AV1153" i="3" s="1"/>
  <c r="AS1223" i="3"/>
  <c r="AT1223" i="3" s="1"/>
  <c r="AS1348" i="3"/>
  <c r="AT1348" i="3" s="1"/>
  <c r="AT1318" i="3"/>
  <c r="AV1318" i="3" s="1"/>
  <c r="AS1269" i="3"/>
  <c r="AT1269" i="3" s="1"/>
  <c r="AS1199" i="3"/>
  <c r="AT1199" i="3" s="1"/>
  <c r="AT1371" i="3"/>
  <c r="AV1371" i="3" s="1"/>
  <c r="AT1226" i="3"/>
  <c r="AV1226" i="3" s="1"/>
  <c r="AS1355" i="3"/>
  <c r="AT1355" i="3" s="1"/>
  <c r="AS1411" i="3"/>
  <c r="AT1411" i="3" s="1"/>
  <c r="AS1437" i="3"/>
  <c r="AT1437" i="3" s="1"/>
  <c r="AS45" i="3"/>
  <c r="AT45" i="3" s="1"/>
  <c r="AS310" i="3"/>
  <c r="AT310" i="3" s="1"/>
  <c r="AS3" i="3"/>
  <c r="AT3" i="3" s="1"/>
  <c r="AS29" i="3"/>
  <c r="AT61" i="3"/>
  <c r="AV61" i="3" s="1"/>
  <c r="AW117" i="3"/>
  <c r="AS139" i="3"/>
  <c r="AS168" i="3"/>
  <c r="AT168" i="3" s="1"/>
  <c r="AS130" i="3"/>
  <c r="AS303" i="3"/>
  <c r="AT303" i="3" s="1"/>
  <c r="AW133" i="3"/>
  <c r="AS17" i="3"/>
  <c r="AT117" i="3"/>
  <c r="AV117" i="3" s="1"/>
  <c r="AS419" i="3"/>
  <c r="AT419" i="3" s="1"/>
  <c r="AW33" i="3"/>
  <c r="AT133" i="3"/>
  <c r="AV133" i="3" s="1"/>
  <c r="AS82" i="3"/>
  <c r="AT82" i="3" s="1"/>
  <c r="AS175" i="3"/>
  <c r="AT175" i="3" s="1"/>
  <c r="AS236" i="3"/>
  <c r="AT236" i="3" s="1"/>
  <c r="AW132" i="3"/>
  <c r="AV132" i="3"/>
  <c r="AV330" i="3"/>
  <c r="AW255" i="3"/>
  <c r="AV255" i="3"/>
  <c r="AS317" i="3"/>
  <c r="AT317" i="3" s="1"/>
  <c r="AV279" i="3"/>
  <c r="AS344" i="3"/>
  <c r="AS339" i="3"/>
  <c r="AT339" i="3" s="1"/>
  <c r="AS334" i="3"/>
  <c r="AT334" i="3" s="1"/>
  <c r="AS435" i="3"/>
  <c r="AT435" i="3" s="1"/>
  <c r="AT379" i="3"/>
  <c r="AV379" i="3" s="1"/>
  <c r="AT331" i="3"/>
  <c r="AV331" i="3" s="1"/>
  <c r="AS556" i="3"/>
  <c r="AS424" i="3"/>
  <c r="AT424" i="3" s="1"/>
  <c r="AS537" i="3"/>
  <c r="AT537" i="3" s="1"/>
  <c r="AT454" i="3"/>
  <c r="AV454" i="3" s="1"/>
  <c r="AT449" i="3"/>
  <c r="AV449" i="3" s="1"/>
  <c r="AS441" i="3"/>
  <c r="AT441" i="3" s="1"/>
  <c r="AS564" i="3"/>
  <c r="AT564" i="3" s="1"/>
  <c r="AS712" i="3"/>
  <c r="AT712" i="3" s="1"/>
  <c r="AT495" i="3"/>
  <c r="AV495" i="3" s="1"/>
  <c r="AV622" i="3"/>
  <c r="AW622" i="3"/>
  <c r="AS670" i="3"/>
  <c r="AT670" i="3" s="1"/>
  <c r="AS632" i="3"/>
  <c r="AT505" i="3"/>
  <c r="AV505" i="3" s="1"/>
  <c r="AS560" i="3"/>
  <c r="AT560" i="3" s="1"/>
  <c r="AV570" i="3"/>
  <c r="AW570" i="3"/>
  <c r="AS580" i="3"/>
  <c r="AS700" i="3"/>
  <c r="AT700" i="3" s="1"/>
  <c r="AS741" i="3"/>
  <c r="AT824" i="3"/>
  <c r="AV824" i="3" s="1"/>
  <c r="AS801" i="3"/>
  <c r="AS745" i="3"/>
  <c r="AT745" i="3" s="1"/>
  <c r="AT748" i="3"/>
  <c r="AV748" i="3" s="1"/>
  <c r="AS973" i="3"/>
  <c r="AT973" i="3" s="1"/>
  <c r="AW860" i="3"/>
  <c r="AT917" i="3"/>
  <c r="AV917" i="3" s="1"/>
  <c r="AS845" i="3"/>
  <c r="AS850" i="3"/>
  <c r="AT850" i="3" s="1"/>
  <c r="AW1059" i="3"/>
  <c r="AV1059" i="3"/>
  <c r="AS1034" i="3"/>
  <c r="AT947" i="3"/>
  <c r="AV947" i="3" s="1"/>
  <c r="AT828" i="3"/>
  <c r="AV828" i="3" s="1"/>
  <c r="AS1030" i="3"/>
  <c r="AT1030" i="3" s="1"/>
  <c r="AS957" i="3"/>
  <c r="AW1076" i="3"/>
  <c r="AS901" i="3"/>
  <c r="AT923" i="3"/>
  <c r="AV923" i="3" s="1"/>
  <c r="AS867" i="3"/>
  <c r="AT1040" i="3"/>
  <c r="AV1040" i="3" s="1"/>
  <c r="AS1171" i="3"/>
  <c r="AS1400" i="3"/>
  <c r="AT1400" i="3" s="1"/>
  <c r="AT1139" i="3"/>
  <c r="AT1158" i="3"/>
  <c r="AV1158" i="3" s="1"/>
  <c r="AS1099" i="3"/>
  <c r="AT1099" i="3" s="1"/>
  <c r="AS989" i="3"/>
  <c r="AS1113" i="3"/>
  <c r="AT1113" i="3" s="1"/>
  <c r="AS1320" i="3"/>
  <c r="AT1320" i="3" s="1"/>
  <c r="AS1321" i="3"/>
  <c r="AT1321" i="3" s="1"/>
  <c r="AS1328" i="3"/>
  <c r="AT1328" i="3" s="1"/>
  <c r="AS1370" i="3"/>
  <c r="AS1392" i="3"/>
  <c r="AT1392" i="3" s="1"/>
  <c r="AS1421" i="3"/>
  <c r="AT1421" i="3" s="1"/>
  <c r="AV1326" i="3"/>
  <c r="AW1407" i="3"/>
  <c r="AW24" i="3"/>
  <c r="AV24" i="3"/>
  <c r="AS157" i="3"/>
  <c r="AT157" i="3" s="1"/>
  <c r="AS207" i="3"/>
  <c r="AT207" i="3" s="1"/>
  <c r="AS112" i="3"/>
  <c r="AT112" i="3" s="1"/>
  <c r="AS107" i="3"/>
  <c r="AT107" i="3" s="1"/>
  <c r="AT129" i="3"/>
  <c r="AV129" i="3" s="1"/>
  <c r="AW148" i="3"/>
  <c r="AS320" i="3"/>
  <c r="AT320" i="3" s="1"/>
  <c r="AV49" i="3"/>
  <c r="AW49" i="3"/>
  <c r="AS151" i="3"/>
  <c r="AS160" i="3"/>
  <c r="AT312" i="3"/>
  <c r="AV312" i="3" s="1"/>
  <c r="AS179" i="3"/>
  <c r="AT148" i="3"/>
  <c r="AV148" i="3" s="1"/>
  <c r="AS249" i="3"/>
  <c r="AT249" i="3" s="1"/>
  <c r="AV85" i="3"/>
  <c r="AW85" i="3"/>
  <c r="AT33" i="3"/>
  <c r="AV33" i="3" s="1"/>
  <c r="AT12" i="3"/>
  <c r="AV12" i="3" s="1"/>
  <c r="AW84" i="3"/>
  <c r="AV84" i="3"/>
  <c r="AW60" i="3"/>
  <c r="AV60" i="3"/>
  <c r="AW97" i="3"/>
  <c r="AV97" i="3"/>
  <c r="AS95" i="3"/>
  <c r="AT95" i="3" s="1"/>
  <c r="AS34" i="3"/>
  <c r="AS154" i="3"/>
  <c r="AS136" i="3"/>
  <c r="AS172" i="3"/>
  <c r="AT172" i="3" s="1"/>
  <c r="AS220" i="3"/>
  <c r="AT220" i="3" s="1"/>
  <c r="AS182" i="3"/>
  <c r="AT182" i="3" s="1"/>
  <c r="AS142" i="3"/>
  <c r="AS234" i="3"/>
  <c r="AT234" i="3" s="1"/>
  <c r="AS250" i="3"/>
  <c r="AT250" i="3" s="1"/>
  <c r="AT330" i="3"/>
  <c r="AV203" i="3"/>
  <c r="AW203" i="3"/>
  <c r="AT226" i="3"/>
  <c r="AV226" i="3" s="1"/>
  <c r="AT354" i="3"/>
  <c r="AV354" i="3" s="1"/>
  <c r="AS396" i="3"/>
  <c r="AT396" i="3" s="1"/>
  <c r="AS265" i="3"/>
  <c r="AT265" i="3" s="1"/>
  <c r="AS335" i="3"/>
  <c r="AT335" i="3" s="1"/>
  <c r="AS390" i="3"/>
  <c r="AT390" i="3" s="1"/>
  <c r="AS613" i="3"/>
  <c r="AT613" i="3" s="1"/>
  <c r="AS514" i="3"/>
  <c r="AT514" i="3" s="1"/>
  <c r="AS641" i="3"/>
  <c r="AS721" i="3"/>
  <c r="AT721" i="3" s="1"/>
  <c r="AV730" i="3"/>
  <c r="AT511" i="3"/>
  <c r="AV511" i="3" s="1"/>
  <c r="AS614" i="3"/>
  <c r="AT614" i="3" s="1"/>
  <c r="AS781" i="3"/>
  <c r="AT781" i="3" s="1"/>
  <c r="AV711" i="3"/>
  <c r="AT646" i="3"/>
  <c r="AV646" i="3" s="1"/>
  <c r="AS826" i="3"/>
  <c r="AV740" i="3"/>
  <c r="AT768" i="3"/>
  <c r="AV768" i="3" s="1"/>
  <c r="AS810" i="3"/>
  <c r="AT810" i="3" s="1"/>
  <c r="AS842" i="3"/>
  <c r="AS693" i="3"/>
  <c r="AT693" i="3" s="1"/>
  <c r="AT860" i="3"/>
  <c r="AV860" i="3" s="1"/>
  <c r="AS933" i="3"/>
  <c r="AS965" i="3"/>
  <c r="AS1000" i="3"/>
  <c r="AT1000" i="3" s="1"/>
  <c r="AS977" i="3"/>
  <c r="AS759" i="3"/>
  <c r="AT759" i="3" s="1"/>
  <c r="AS878" i="3"/>
  <c r="AT878" i="3" s="1"/>
  <c r="AV986" i="3"/>
  <c r="AW986" i="3"/>
  <c r="AS1196" i="3"/>
  <c r="AS907" i="3"/>
  <c r="AT907" i="3" s="1"/>
  <c r="AS833" i="3"/>
  <c r="AT1076" i="3"/>
  <c r="AV1076" i="3" s="1"/>
  <c r="AS1093" i="3"/>
  <c r="AS915" i="3"/>
  <c r="AT915" i="3" s="1"/>
  <c r="AS997" i="3"/>
  <c r="AT997" i="3" s="1"/>
  <c r="AS946" i="3"/>
  <c r="AT946" i="3" s="1"/>
  <c r="AV1177" i="3"/>
  <c r="AW1177" i="3"/>
  <c r="AS1187" i="3"/>
  <c r="AT1187" i="3" s="1"/>
  <c r="AS1175" i="3"/>
  <c r="AS1209" i="3"/>
  <c r="AT1209" i="3" s="1"/>
  <c r="AS1395" i="3"/>
  <c r="AV1115" i="3"/>
  <c r="AW1115" i="3"/>
  <c r="AS1085" i="3"/>
  <c r="AW1170" i="3"/>
  <c r="AV1170" i="3"/>
  <c r="AS1200" i="3"/>
  <c r="AT1131" i="3"/>
  <c r="AV1131" i="3" s="1"/>
  <c r="AS1235" i="3"/>
  <c r="AT1235" i="3" s="1"/>
  <c r="AS1383" i="3"/>
  <c r="AT1383" i="3" s="1"/>
  <c r="AT1353" i="3"/>
  <c r="AV1353" i="3" s="1"/>
  <c r="AS1225" i="3"/>
  <c r="AT1225" i="3" s="1"/>
  <c r="AS1335" i="3"/>
  <c r="AT1335" i="3" s="1"/>
  <c r="AS1385" i="3"/>
  <c r="AT1385" i="3" s="1"/>
  <c r="AS1368" i="3"/>
  <c r="AT1368" i="3" s="1"/>
  <c r="AT1407" i="3"/>
  <c r="AV1407" i="3" s="1"/>
  <c r="AW37" i="3"/>
  <c r="AV91" i="3"/>
  <c r="AW91" i="3"/>
  <c r="AS163" i="3"/>
  <c r="AT163" i="3" s="1"/>
  <c r="AS35" i="3"/>
  <c r="AT35" i="3" s="1"/>
  <c r="AS143" i="3"/>
  <c r="AT143" i="3" s="1"/>
  <c r="AS113" i="3"/>
  <c r="AS94" i="3"/>
  <c r="AT94" i="3" s="1"/>
  <c r="AS187" i="3"/>
  <c r="AT187" i="3" s="1"/>
  <c r="AV210" i="3"/>
  <c r="AW210" i="3"/>
  <c r="AS167" i="3"/>
  <c r="AT167" i="3" s="1"/>
  <c r="AS288" i="3"/>
  <c r="AT288" i="3" s="1"/>
  <c r="AT177" i="3"/>
  <c r="AV177" i="3" s="1"/>
  <c r="AS200" i="3"/>
  <c r="AT200" i="3" s="1"/>
  <c r="AS381" i="3"/>
  <c r="AT381" i="3" s="1"/>
  <c r="AS387" i="3"/>
  <c r="AT464" i="3"/>
  <c r="AV464" i="3" s="1"/>
  <c r="AS347" i="3"/>
  <c r="AT347" i="3" s="1"/>
  <c r="AS515" i="3"/>
  <c r="AS356" i="3"/>
  <c r="AS561" i="3"/>
  <c r="AT561" i="3" s="1"/>
  <c r="AW375" i="3"/>
  <c r="AS410" i="3"/>
  <c r="AV398" i="3"/>
  <c r="AS457" i="3"/>
  <c r="AW377" i="3"/>
  <c r="AV377" i="3"/>
  <c r="AS324" i="3"/>
  <c r="AT324" i="3" s="1"/>
  <c r="AS568" i="3"/>
  <c r="AT568" i="3" s="1"/>
  <c r="AS724" i="3"/>
  <c r="AS530" i="3"/>
  <c r="AT530" i="3" s="1"/>
  <c r="AS733" i="3"/>
  <c r="AT733" i="3" s="1"/>
  <c r="AW593" i="3"/>
  <c r="AV593" i="3"/>
  <c r="AS628" i="3"/>
  <c r="AT628" i="3" s="1"/>
  <c r="AS805" i="3"/>
  <c r="AT805" i="3" s="1"/>
  <c r="AS945" i="3"/>
  <c r="AT945" i="3" s="1"/>
  <c r="AS754" i="3"/>
  <c r="AT754" i="3" s="1"/>
  <c r="AS782" i="3"/>
  <c r="AV799" i="3"/>
  <c r="AW799" i="3"/>
  <c r="AS863" i="3"/>
  <c r="AS962" i="3"/>
  <c r="AT962" i="3" s="1"/>
  <c r="AS1094" i="3"/>
  <c r="AT1094" i="3" s="1"/>
  <c r="AS980" i="3"/>
  <c r="AS1075" i="3"/>
  <c r="AT1075" i="3" s="1"/>
  <c r="AS862" i="3"/>
  <c r="AT862" i="3" s="1"/>
  <c r="AS975" i="3"/>
  <c r="AS1095" i="3"/>
  <c r="AT1095" i="3" s="1"/>
  <c r="AS938" i="3"/>
  <c r="AW1056" i="3"/>
  <c r="AS1352" i="3"/>
  <c r="AS1132" i="3"/>
  <c r="AT1132" i="3" s="1"/>
  <c r="AS1256" i="3"/>
  <c r="AT1256" i="3"/>
  <c r="AS1185" i="3"/>
  <c r="AT1185" i="3" s="1"/>
  <c r="AS1173" i="3"/>
  <c r="AT1173" i="3" s="1"/>
  <c r="AS1108" i="3"/>
  <c r="AT1108" i="3" s="1"/>
  <c r="AS1046" i="3"/>
  <c r="AT1148" i="3"/>
  <c r="AS1148" i="3"/>
  <c r="AW1135" i="3"/>
  <c r="AS1333" i="3"/>
  <c r="AT1333" i="3" s="1"/>
  <c r="AS1375" i="3"/>
  <c r="AS1293" i="3"/>
  <c r="AT1293" i="3" s="1"/>
  <c r="AW1423" i="3"/>
  <c r="AV1423" i="3"/>
  <c r="AS1279" i="3"/>
  <c r="AT1279" i="3" s="1"/>
  <c r="AT1270" i="3"/>
  <c r="AS1365" i="3"/>
  <c r="AT1365" i="3" s="1"/>
  <c r="AS1227" i="3"/>
  <c r="AT1412" i="3"/>
  <c r="AV1412" i="3" s="1"/>
  <c r="AT37" i="3"/>
  <c r="AV37" i="3" s="1"/>
  <c r="AS100" i="3"/>
  <c r="AW141" i="3"/>
  <c r="AV141" i="3"/>
  <c r="AS202" i="3"/>
  <c r="AT202" i="3" s="1"/>
  <c r="AW105" i="3"/>
  <c r="AV105" i="3"/>
  <c r="AS270" i="3"/>
  <c r="AT270" i="3" s="1"/>
  <c r="AT272" i="3"/>
  <c r="AV272" i="3" s="1"/>
  <c r="AS348" i="3"/>
  <c r="AV189" i="3"/>
  <c r="AW189" i="3"/>
  <c r="AS235" i="3"/>
  <c r="AT235" i="3" s="1"/>
  <c r="AS173" i="3"/>
  <c r="AT173" i="3" s="1"/>
  <c r="AW365" i="3"/>
  <c r="AT375" i="3"/>
  <c r="AV375" i="3" s="1"/>
  <c r="AS456" i="3"/>
  <c r="AT456" i="3" s="1"/>
  <c r="AS386" i="3"/>
  <c r="AT386" i="3"/>
  <c r="AS466" i="3"/>
  <c r="AT466" i="3" s="1"/>
  <c r="AS604" i="3"/>
  <c r="AT604" i="3" s="1"/>
  <c r="AV367" i="3"/>
  <c r="AW367" i="3"/>
  <c r="AS458" i="3"/>
  <c r="AS657" i="3"/>
  <c r="AT657" i="3" s="1"/>
  <c r="AS630" i="3"/>
  <c r="AT630" i="3" s="1"/>
  <c r="AT667" i="3"/>
  <c r="AV667" i="3" s="1"/>
  <c r="AS642" i="3"/>
  <c r="AT642" i="3" s="1"/>
  <c r="AS438" i="3"/>
  <c r="AT438" i="3" s="1"/>
  <c r="AS481" i="3"/>
  <c r="AT481" i="3" s="1"/>
  <c r="AS548" i="3"/>
  <c r="AT548" i="3" s="1"/>
  <c r="AS808" i="3"/>
  <c r="AS653" i="3"/>
  <c r="AS624" i="3"/>
  <c r="AT624" i="3" s="1"/>
  <c r="AT746" i="3"/>
  <c r="AV746" i="3" s="1"/>
  <c r="AS747" i="3"/>
  <c r="AT747" i="3" s="1"/>
  <c r="AS798" i="3"/>
  <c r="AT798" i="3" s="1"/>
  <c r="AS731" i="3"/>
  <c r="AS829" i="3"/>
  <c r="AS1009" i="3"/>
  <c r="AT1009" i="3" s="1"/>
  <c r="AT675" i="3"/>
  <c r="AV675" i="3" s="1"/>
  <c r="AV762" i="3"/>
  <c r="AW762" i="3"/>
  <c r="AS726" i="3"/>
  <c r="AT726" i="3" s="1"/>
  <c r="AS1045" i="3"/>
  <c r="AT1045" i="3" s="1"/>
  <c r="AS953" i="3"/>
  <c r="AW985" i="3"/>
  <c r="AV985" i="3"/>
  <c r="AS857" i="3"/>
  <c r="AV819" i="3"/>
  <c r="AW819" i="3"/>
  <c r="AT1052" i="3"/>
  <c r="AV1052" i="3" s="1"/>
  <c r="AS1098" i="3"/>
  <c r="AT1098" i="3" s="1"/>
  <c r="AS837" i="3"/>
  <c r="AT837" i="3" s="1"/>
  <c r="AS971" i="3"/>
  <c r="AT971" i="3" s="1"/>
  <c r="AS1079" i="3"/>
  <c r="AT948" i="3"/>
  <c r="AV948" i="3" s="1"/>
  <c r="AW1096" i="3"/>
  <c r="AV1096" i="3"/>
  <c r="AS932" i="3"/>
  <c r="AT932" i="3" s="1"/>
  <c r="AT1004" i="3"/>
  <c r="AV1004" i="3" s="1"/>
  <c r="AS827" i="3"/>
  <c r="AT1056" i="3"/>
  <c r="AV1056" i="3" s="1"/>
  <c r="AS1077" i="3"/>
  <c r="AS1248" i="3"/>
  <c r="AS1201" i="3"/>
  <c r="AT1201" i="3" s="1"/>
  <c r="AS1103" i="3"/>
  <c r="AT1103" i="3" s="1"/>
  <c r="AT1141" i="3"/>
  <c r="AV1141" i="3" s="1"/>
  <c r="AS1213" i="3"/>
  <c r="AT1213" i="3" s="1"/>
  <c r="AT1117" i="3"/>
  <c r="AS1147" i="3"/>
  <c r="AT1147" i="3" s="1"/>
  <c r="AS1188" i="3"/>
  <c r="AS1144" i="3"/>
  <c r="AT1144" i="3" s="1"/>
  <c r="AS1220" i="3"/>
  <c r="AT1220" i="3" s="1"/>
  <c r="AS1109" i="3"/>
  <c r="AS902" i="3"/>
  <c r="AT1135" i="3"/>
  <c r="AV1135" i="3" s="1"/>
  <c r="AS1249" i="3"/>
  <c r="AT1249" i="3"/>
  <c r="AS1419" i="3"/>
  <c r="AS1241" i="3"/>
  <c r="AT1241" i="3" s="1"/>
  <c r="AV1289" i="3"/>
  <c r="AS1377" i="3"/>
  <c r="AT1377" i="3" s="1"/>
  <c r="AS362" i="3"/>
  <c r="AT362" i="3" s="1"/>
  <c r="AV239" i="3"/>
  <c r="AW239" i="3"/>
  <c r="AW209" i="3"/>
  <c r="AV209" i="3"/>
  <c r="AV259" i="3"/>
  <c r="AW259" i="3"/>
  <c r="AS370" i="3"/>
  <c r="AT370" i="3" s="1"/>
  <c r="AT365" i="3"/>
  <c r="AV365" i="3" s="1"/>
  <c r="AV346" i="3"/>
  <c r="AW346" i="3"/>
  <c r="AS351" i="3"/>
  <c r="AT351" i="3" s="1"/>
  <c r="AT417" i="3"/>
  <c r="AV417" i="3" s="1"/>
  <c r="AW420" i="3"/>
  <c r="AV420" i="3"/>
  <c r="AW526" i="3"/>
  <c r="AV526" i="3"/>
  <c r="AS589" i="3"/>
  <c r="AT589" i="3" s="1"/>
  <c r="AS459" i="3"/>
  <c r="AS549" i="3"/>
  <c r="AT549" i="3" s="1"/>
  <c r="AS709" i="3"/>
  <c r="AT709" i="3" s="1"/>
  <c r="AS404" i="3"/>
  <c r="AT404" i="3" s="1"/>
  <c r="AW329" i="3"/>
  <c r="AV329" i="3"/>
  <c r="AW463" i="3"/>
  <c r="AV463" i="3"/>
  <c r="AS378" i="3"/>
  <c r="AT378" i="3" s="1"/>
  <c r="AS571" i="3"/>
  <c r="AT571" i="3" s="1"/>
  <c r="AS608" i="3"/>
  <c r="AT608" i="3" s="1"/>
  <c r="AS504" i="3"/>
  <c r="AT504" i="3" s="1"/>
  <c r="AS689" i="3"/>
  <c r="AT689" i="3" s="1"/>
  <c r="AS588" i="3"/>
  <c r="AT588" i="3" s="1"/>
  <c r="AS666" i="3"/>
  <c r="AT666" i="3"/>
  <c r="AS793" i="3"/>
  <c r="AT793" i="3" s="1"/>
  <c r="AT497" i="3"/>
  <c r="AV497" i="3" s="1"/>
  <c r="AS595" i="3"/>
  <c r="AT595" i="3" s="1"/>
  <c r="AT677" i="3"/>
  <c r="AV677" i="3" s="1"/>
  <c r="AS691" i="3"/>
  <c r="AT691" i="3" s="1"/>
  <c r="AW852" i="3"/>
  <c r="AS796" i="3"/>
  <c r="AS823" i="3"/>
  <c r="AT823" i="3" s="1"/>
  <c r="AS1069" i="3"/>
  <c r="AT1069" i="3" s="1"/>
  <c r="AS981" i="3"/>
  <c r="AW1023" i="3"/>
  <c r="AS1082" i="3"/>
  <c r="AS894" i="3"/>
  <c r="AT894" i="3" s="1"/>
  <c r="AS881" i="3"/>
  <c r="AT881" i="3" s="1"/>
  <c r="AV825" i="3"/>
  <c r="AS1039" i="3"/>
  <c r="AT1039" i="3" s="1"/>
  <c r="AS999" i="3"/>
  <c r="AT999" i="3" s="1"/>
  <c r="AS892" i="3"/>
  <c r="AT892" i="3" s="1"/>
  <c r="AS1083" i="3"/>
  <c r="AT1083" i="3"/>
  <c r="AS954" i="3"/>
  <c r="AT954" i="3" s="1"/>
  <c r="AS1063" i="3"/>
  <c r="AT1063" i="3" s="1"/>
  <c r="AS830" i="3"/>
  <c r="AT830" i="3" s="1"/>
  <c r="AS1018" i="3"/>
  <c r="AS872" i="3"/>
  <c r="AT872" i="3" s="1"/>
  <c r="AS949" i="3"/>
  <c r="AT949" i="3" s="1"/>
  <c r="AS1180" i="3"/>
  <c r="AT1180" i="3" s="1"/>
  <c r="AS1150" i="3"/>
  <c r="AS1254" i="3"/>
  <c r="AT1254" i="3" s="1"/>
  <c r="AS1228" i="3"/>
  <c r="AT1228" i="3" s="1"/>
  <c r="AS1251" i="3"/>
  <c r="AT1251" i="3" s="1"/>
  <c r="AS906" i="3"/>
  <c r="AS1118" i="3"/>
  <c r="AT1118" i="3" s="1"/>
  <c r="AW1105" i="3"/>
  <c r="AS1168" i="3"/>
  <c r="AT1168" i="3" s="1"/>
  <c r="AW1232" i="3"/>
  <c r="AV1232" i="3"/>
  <c r="AS1337" i="3"/>
  <c r="AT1337" i="3" s="1"/>
  <c r="AS1413" i="3"/>
  <c r="AT1413" i="3" s="1"/>
  <c r="AS1384" i="3"/>
  <c r="AT1384" i="3" s="1"/>
  <c r="AS1428" i="3"/>
  <c r="AT1428" i="3" s="1"/>
  <c r="AS1398" i="3"/>
  <c r="AT1398" i="3" s="1"/>
  <c r="AW1376" i="3"/>
  <c r="AT1234" i="3"/>
  <c r="AV1234" i="3" s="1"/>
  <c r="AS1396" i="3"/>
  <c r="AW145" i="3"/>
  <c r="AS188" i="3"/>
  <c r="AT188" i="3" s="1"/>
  <c r="AS10" i="3"/>
  <c r="AS197" i="3"/>
  <c r="AT197" i="3" s="1"/>
  <c r="AW36" i="3"/>
  <c r="AV36" i="3"/>
  <c r="AS65" i="3"/>
  <c r="AS46" i="3"/>
  <c r="AV212" i="3"/>
  <c r="AS287" i="3"/>
  <c r="AT287" i="3" s="1"/>
  <c r="AS192" i="3"/>
  <c r="AT192" i="3" s="1"/>
  <c r="AT290" i="3"/>
  <c r="AV290" i="3" s="1"/>
  <c r="AS166" i="3"/>
  <c r="AT166" i="3" s="1"/>
  <c r="AT180" i="3"/>
  <c r="AV180" i="3" s="1"/>
  <c r="AS298" i="3"/>
  <c r="AT298" i="3" s="1"/>
  <c r="AT269" i="3"/>
  <c r="AV269" i="3" s="1"/>
  <c r="AS195" i="3"/>
  <c r="AT195" i="3"/>
  <c r="AT274" i="3"/>
  <c r="AV274" i="3" s="1"/>
  <c r="AS205" i="3"/>
  <c r="AT205" i="3" s="1"/>
  <c r="AS431" i="3"/>
  <c r="AT431" i="3" s="1"/>
  <c r="AS328" i="3"/>
  <c r="AT328" i="3" s="1"/>
  <c r="AS469" i="3"/>
  <c r="AT469" i="3" s="1"/>
  <c r="AS423" i="3"/>
  <c r="AT423" i="3" s="1"/>
  <c r="AS380" i="3"/>
  <c r="AS372" i="3"/>
  <c r="AT372" i="3" s="1"/>
  <c r="AW432" i="3"/>
  <c r="AV432" i="3"/>
  <c r="AW333" i="3"/>
  <c r="AS471" i="3"/>
  <c r="AT471" i="3" s="1"/>
  <c r="AS536" i="3"/>
  <c r="AT536" i="3" s="1"/>
  <c r="AS574" i="3"/>
  <c r="AT574" i="3" s="1"/>
  <c r="AS647" i="3"/>
  <c r="AT647" i="3" s="1"/>
  <c r="AS544" i="3"/>
  <c r="AT544" i="3" s="1"/>
  <c r="AS640" i="3"/>
  <c r="AT640" i="3" s="1"/>
  <c r="AS645" i="3"/>
  <c r="AT645" i="3" s="1"/>
  <c r="AS496" i="3"/>
  <c r="AT496" i="3" s="1"/>
  <c r="AV554" i="3"/>
  <c r="AW776" i="3"/>
  <c r="AW851" i="3"/>
  <c r="AS752" i="3"/>
  <c r="AT752" i="3" s="1"/>
  <c r="AS715" i="3"/>
  <c r="AT715" i="3" s="1"/>
  <c r="AT848" i="3"/>
  <c r="AV848" i="3" s="1"/>
  <c r="AS775" i="3"/>
  <c r="AT775" i="3" s="1"/>
  <c r="AT852" i="3"/>
  <c r="AV852" i="3" s="1"/>
  <c r="AS725" i="3"/>
  <c r="AT725" i="3" s="1"/>
  <c r="AS769" i="3"/>
  <c r="AT769" i="3" s="1"/>
  <c r="AS722" i="3"/>
  <c r="AT722" i="3" s="1"/>
  <c r="AS882" i="3"/>
  <c r="AT882" i="3" s="1"/>
  <c r="AS1081" i="3"/>
  <c r="AT1081" i="3" s="1"/>
  <c r="AS956" i="3"/>
  <c r="AS898" i="3"/>
  <c r="AT898" i="3" s="1"/>
  <c r="AS969" i="3"/>
  <c r="AS952" i="3"/>
  <c r="AT952" i="3" s="1"/>
  <c r="AT1023" i="3"/>
  <c r="AV1023" i="3" s="1"/>
  <c r="AW1019" i="3"/>
  <c r="AT1068" i="3"/>
  <c r="AV1068" i="3" s="1"/>
  <c r="AS1057" i="3"/>
  <c r="AT1057" i="3" s="1"/>
  <c r="AS846" i="3"/>
  <c r="AT846" i="3" s="1"/>
  <c r="AS1042" i="3"/>
  <c r="AT1042" i="3" s="1"/>
  <c r="AS1002" i="3"/>
  <c r="AT1002" i="3" s="1"/>
  <c r="AS858" i="3"/>
  <c r="AT858" i="3" s="1"/>
  <c r="AS1127" i="3"/>
  <c r="AT1127" i="3" s="1"/>
  <c r="AS885" i="3"/>
  <c r="AT885" i="3" s="1"/>
  <c r="AS966" i="3"/>
  <c r="AT966" i="3" s="1"/>
  <c r="AW1074" i="3"/>
  <c r="AV1074" i="3"/>
  <c r="AS1125" i="3"/>
  <c r="AT1125" i="3" s="1"/>
  <c r="AS903" i="3"/>
  <c r="AT903" i="3" s="1"/>
  <c r="AT1107" i="3"/>
  <c r="AV1107" i="3" s="1"/>
  <c r="AS1192" i="3"/>
  <c r="AT1192" i="3" s="1"/>
  <c r="AS1261" i="3"/>
  <c r="AT1261" i="3" s="1"/>
  <c r="AS1130" i="3"/>
  <c r="AT1130" i="3" s="1"/>
  <c r="AT1105" i="3"/>
  <c r="AV1105" i="3" s="1"/>
  <c r="AS1205" i="3"/>
  <c r="AT1205" i="3" s="1"/>
  <c r="AT1378" i="3"/>
  <c r="AV1378" i="3" s="1"/>
  <c r="AS1391" i="3"/>
  <c r="AT1391" i="3" s="1"/>
  <c r="AS1420" i="3"/>
  <c r="AT1420" i="3" s="1"/>
  <c r="AS1427" i="3"/>
  <c r="AT1427" i="3" s="1"/>
  <c r="AS1255" i="3"/>
  <c r="AT1255" i="3" s="1"/>
  <c r="AV1297" i="3"/>
  <c r="AW1297" i="3"/>
  <c r="AT1376" i="3"/>
  <c r="AV1376" i="3" s="1"/>
  <c r="AS89" i="3"/>
  <c r="AT89" i="3" s="1"/>
  <c r="AS118" i="3"/>
  <c r="AT118" i="3" s="1"/>
  <c r="AW69" i="3"/>
  <c r="AS186" i="3"/>
  <c r="AT186" i="3" s="1"/>
  <c r="AT145" i="3"/>
  <c r="AV145" i="3" s="1"/>
  <c r="AS59" i="3"/>
  <c r="AT59" i="3" s="1"/>
  <c r="AS156" i="3"/>
  <c r="AT156" i="3" s="1"/>
  <c r="AS86" i="3"/>
  <c r="AT86" i="3" s="1"/>
  <c r="AS223" i="3"/>
  <c r="AT223" i="3" s="1"/>
  <c r="AV359" i="3"/>
  <c r="AW359" i="3"/>
  <c r="AS421" i="3"/>
  <c r="AT421" i="3"/>
  <c r="AV332" i="3"/>
  <c r="AW332" i="3"/>
  <c r="AS382" i="3"/>
  <c r="AT382" i="3" s="1"/>
  <c r="AV281" i="3"/>
  <c r="AW281" i="3"/>
  <c r="AW350" i="3"/>
  <c r="AV350" i="3"/>
  <c r="AS414" i="3"/>
  <c r="AT414" i="3" s="1"/>
  <c r="AW510" i="3"/>
  <c r="AV428" i="3"/>
  <c r="AW428" i="3"/>
  <c r="AT506" i="3"/>
  <c r="AV506" i="3" s="1"/>
  <c r="AS462" i="3"/>
  <c r="AS275" i="3"/>
  <c r="AT275" i="3" s="1"/>
  <c r="AS541" i="3"/>
  <c r="AT541" i="3" s="1"/>
  <c r="AS565" i="3"/>
  <c r="AT565" i="3" s="1"/>
  <c r="AS401" i="3"/>
  <c r="AT401" i="3" s="1"/>
  <c r="AT333" i="3"/>
  <c r="AV333" i="3" s="1"/>
  <c r="AS383" i="3"/>
  <c r="AT383" i="3" s="1"/>
  <c r="AS538" i="3"/>
  <c r="AT538" i="3" s="1"/>
  <c r="AW644" i="3"/>
  <c r="AV644" i="3"/>
  <c r="AS581" i="3"/>
  <c r="AT581" i="3" s="1"/>
  <c r="AS450" i="3"/>
  <c r="AT450" i="3" s="1"/>
  <c r="AW562" i="3"/>
  <c r="AV562" i="3"/>
  <c r="AS520" i="3"/>
  <c r="AT520" i="3" s="1"/>
  <c r="AS501" i="3"/>
  <c r="AT776" i="3"/>
  <c r="AV776" i="3" s="1"/>
  <c r="AV606" i="3"/>
  <c r="AW606" i="3"/>
  <c r="AT636" i="3"/>
  <c r="AV636" i="3" s="1"/>
  <c r="AS525" i="3"/>
  <c r="AT525" i="3"/>
  <c r="AS602" i="3"/>
  <c r="AT602" i="3" s="1"/>
  <c r="AS679" i="3"/>
  <c r="AT679" i="3" s="1"/>
  <c r="AS853" i="3"/>
  <c r="AT853" i="3" s="1"/>
  <c r="AS660" i="3"/>
  <c r="AT660" i="3" s="1"/>
  <c r="AS758" i="3"/>
  <c r="AT800" i="3"/>
  <c r="AV800" i="3" s="1"/>
  <c r="AS854" i="3"/>
  <c r="AS856" i="3"/>
  <c r="AT856" i="3" s="1"/>
  <c r="AS940" i="3"/>
  <c r="AT772" i="3"/>
  <c r="AV772" i="3" s="1"/>
  <c r="AW751" i="3"/>
  <c r="AT851" i="3"/>
  <c r="AV851" i="3" s="1"/>
  <c r="AS834" i="3"/>
  <c r="AS1028" i="3"/>
  <c r="AT1028" i="3" s="1"/>
  <c r="AT844" i="3"/>
  <c r="AV844" i="3" s="1"/>
  <c r="AT1019" i="3"/>
  <c r="AV1019" i="3" s="1"/>
  <c r="AW928" i="3"/>
  <c r="AW1001" i="3"/>
  <c r="AS1070" i="3"/>
  <c r="AT1070" i="3" s="1"/>
  <c r="AS1014" i="3"/>
  <c r="AT1014" i="3" s="1"/>
  <c r="AS1062" i="3"/>
  <c r="AS960" i="3"/>
  <c r="AS1104" i="3"/>
  <c r="AT1104" i="3" s="1"/>
  <c r="AS866" i="3"/>
  <c r="AT866" i="3" s="1"/>
  <c r="AW1031" i="3"/>
  <c r="AS1151" i="3"/>
  <c r="AS890" i="3"/>
  <c r="AT890" i="3" s="1"/>
  <c r="AS990" i="3"/>
  <c r="AT990" i="3" s="1"/>
  <c r="AW1111" i="3"/>
  <c r="AS1252" i="3"/>
  <c r="AT1252" i="3" s="1"/>
  <c r="AS1204" i="3"/>
  <c r="AS1268" i="3"/>
  <c r="AT1268" i="3" s="1"/>
  <c r="AS1120" i="3"/>
  <c r="AT1120" i="3" s="1"/>
  <c r="AS1284" i="3"/>
  <c r="AW1163" i="3"/>
  <c r="AW1121" i="3"/>
  <c r="AV1121" i="3"/>
  <c r="AS1439" i="3"/>
  <c r="AS1134" i="3"/>
  <c r="AW1239" i="3"/>
  <c r="AS1174" i="3"/>
  <c r="AT1174" i="3" s="1"/>
  <c r="AS1292" i="3"/>
  <c r="AW1169" i="3"/>
  <c r="AV1169" i="3"/>
  <c r="AS1347" i="3"/>
  <c r="AT1347" i="3" s="1"/>
  <c r="AT1239" i="3"/>
  <c r="AV1239" i="3" s="1"/>
  <c r="AS1436" i="3"/>
  <c r="AW1393" i="3"/>
  <c r="AV1393" i="3"/>
  <c r="AV1404" i="3"/>
  <c r="AS1361" i="3"/>
  <c r="AT1361" i="3" s="1"/>
  <c r="AS58" i="3"/>
  <c r="AT58" i="3" s="1"/>
  <c r="AV174" i="3"/>
  <c r="AW174" i="3"/>
  <c r="AT93" i="3"/>
  <c r="AV93" i="3" s="1"/>
  <c r="AV73" i="3"/>
  <c r="AW73" i="3"/>
  <c r="AS124" i="3"/>
  <c r="AT124" i="3" s="1"/>
  <c r="AS47" i="3"/>
  <c r="AT47" i="3" s="1"/>
  <c r="AT69" i="3"/>
  <c r="AV69" i="3" s="1"/>
  <c r="AS101" i="3"/>
  <c r="AT101" i="3" s="1"/>
  <c r="AS21" i="3"/>
  <c r="AS106" i="3"/>
  <c r="AS70" i="3"/>
  <c r="AT70" i="3" s="1"/>
  <c r="AS147" i="3"/>
  <c r="AT147" i="3" s="1"/>
  <c r="AS245" i="3"/>
  <c r="AT245" i="3" s="1"/>
  <c r="AV25" i="3"/>
  <c r="AW25" i="3"/>
  <c r="AW48" i="3"/>
  <c r="AV48" i="3"/>
  <c r="AS53" i="3"/>
  <c r="AT121" i="3"/>
  <c r="AV121" i="3" s="1"/>
  <c r="AV109" i="3"/>
  <c r="AT92" i="3"/>
  <c r="AV92" i="3" s="1"/>
  <c r="AS150" i="3"/>
  <c r="AT150" i="3" s="1"/>
  <c r="AS71" i="3"/>
  <c r="AT71" i="3" s="1"/>
  <c r="AS155" i="3"/>
  <c r="AT155" i="3" s="1"/>
  <c r="AS119" i="3"/>
  <c r="AT116" i="3"/>
  <c r="AV116" i="3" s="1"/>
  <c r="AS252" i="3"/>
  <c r="AT252" i="3" s="1"/>
  <c r="AT111" i="3"/>
  <c r="AV111" i="3" s="1"/>
  <c r="AV199" i="3"/>
  <c r="AT144" i="3"/>
  <c r="AV144" i="3" s="1"/>
  <c r="AT233" i="3"/>
  <c r="AV233" i="3" s="1"/>
  <c r="AT218" i="3"/>
  <c r="AV218" i="3" s="1"/>
  <c r="AS305" i="3"/>
  <c r="AT305" i="3" s="1"/>
  <c r="AS185" i="3"/>
  <c r="AT185" i="3" s="1"/>
  <c r="AS271" i="3"/>
  <c r="AT271" i="3" s="1"/>
  <c r="AT208" i="3"/>
  <c r="AV208" i="3" s="1"/>
  <c r="AT332" i="3"/>
  <c r="AS400" i="3"/>
  <c r="AT400" i="3" s="1"/>
  <c r="AT510" i="3"/>
  <c r="AV510" i="3" s="1"/>
  <c r="AS355" i="3"/>
  <c r="AT355" i="3" s="1"/>
  <c r="AW321" i="3"/>
  <c r="AV321" i="3"/>
  <c r="AV439" i="3"/>
  <c r="AT256" i="3"/>
  <c r="AV256" i="3" s="1"/>
  <c r="AT472" i="3"/>
  <c r="AV472" i="3" s="1"/>
  <c r="AS376" i="3"/>
  <c r="AT376" i="3" s="1"/>
  <c r="AS440" i="3"/>
  <c r="AT440" i="3" s="1"/>
  <c r="AS500" i="3"/>
  <c r="AT500" i="3" s="1"/>
  <c r="AS509" i="3"/>
  <c r="AT509" i="3" s="1"/>
  <c r="AS285" i="3"/>
  <c r="AT285" i="3" s="1"/>
  <c r="AT475" i="3"/>
  <c r="AV475" i="3" s="1"/>
  <c r="AV534" i="3"/>
  <c r="AW534" i="3"/>
  <c r="AT590" i="3"/>
  <c r="AV590" i="3" s="1"/>
  <c r="AS416" i="3"/>
  <c r="AT416" i="3" s="1"/>
  <c r="AS684" i="3"/>
  <c r="AT684" i="3" s="1"/>
  <c r="AS540" i="3"/>
  <c r="AW637" i="3"/>
  <c r="AV637" i="3"/>
  <c r="AS578" i="3"/>
  <c r="AT566" i="3"/>
  <c r="AV566" i="3" s="1"/>
  <c r="AS652" i="3"/>
  <c r="AT652" i="3" s="1"/>
  <c r="AS697" i="3"/>
  <c r="AT697" i="3" s="1"/>
  <c r="AW585" i="3"/>
  <c r="AV585" i="3"/>
  <c r="AS468" i="3"/>
  <c r="AT468" i="3" s="1"/>
  <c r="AS773" i="3"/>
  <c r="AT773" i="3" s="1"/>
  <c r="AS865" i="3"/>
  <c r="AT865" i="3" s="1"/>
  <c r="AT714" i="3"/>
  <c r="AV714" i="3" s="1"/>
  <c r="AT753" i="3"/>
  <c r="AV753" i="3" s="1"/>
  <c r="AV682" i="3"/>
  <c r="AS814" i="3"/>
  <c r="AT814" i="3" s="1"/>
  <c r="AT751" i="3"/>
  <c r="AV751" i="3" s="1"/>
  <c r="AS859" i="3"/>
  <c r="AT859" i="3" s="1"/>
  <c r="AV884" i="3"/>
  <c r="AW884" i="3"/>
  <c r="AS774" i="3"/>
  <c r="AT774" i="3" s="1"/>
  <c r="AS1012" i="3"/>
  <c r="AS877" i="3"/>
  <c r="AT877" i="3" s="1"/>
  <c r="AS955" i="3"/>
  <c r="AT955" i="3" s="1"/>
  <c r="AT1097" i="3"/>
  <c r="AV1097" i="3" s="1"/>
  <c r="AT928" i="3"/>
  <c r="AV928" i="3" s="1"/>
  <c r="AT1001" i="3"/>
  <c r="AV1001" i="3" s="1"/>
  <c r="AV1117" i="3"/>
  <c r="AV919" i="3"/>
  <c r="AW919" i="3"/>
  <c r="AS978" i="3"/>
  <c r="AT978" i="3" s="1"/>
  <c r="AV1270" i="3"/>
  <c r="AS904" i="3"/>
  <c r="AT904" i="3" s="1"/>
  <c r="AT968" i="3"/>
  <c r="AV968" i="3" s="1"/>
  <c r="AV1071" i="3"/>
  <c r="AW1071" i="3"/>
  <c r="AS958" i="3"/>
  <c r="AT958" i="3" s="1"/>
  <c r="AT1031" i="3"/>
  <c r="AV1031" i="3" s="1"/>
  <c r="AS974" i="3"/>
  <c r="AS831" i="3"/>
  <c r="AT831" i="3" s="1"/>
  <c r="AS1154" i="3"/>
  <c r="AT1154" i="3" s="1"/>
  <c r="AS959" i="3"/>
  <c r="AT959" i="3" s="1"/>
  <c r="AS1203" i="3"/>
  <c r="AT1203" i="3" s="1"/>
  <c r="AT1111" i="3"/>
  <c r="AV1111" i="3" s="1"/>
  <c r="AS1247" i="3"/>
  <c r="AT1247" i="3" s="1"/>
  <c r="AS1123" i="3"/>
  <c r="AT1123" i="3" s="1"/>
  <c r="AW1129" i="3"/>
  <c r="AV1129" i="3"/>
  <c r="AS1165" i="3"/>
  <c r="AT1165" i="3" s="1"/>
  <c r="AT1163" i="3"/>
  <c r="AV1163" i="3" s="1"/>
  <c r="AS1295" i="3"/>
  <c r="AT1295" i="3" s="1"/>
  <c r="AS1304" i="3"/>
  <c r="AT1304" i="3" s="1"/>
  <c r="AT1214" i="3"/>
  <c r="AV1214" i="3" s="1"/>
  <c r="AV1277" i="3"/>
  <c r="AW1253" i="3"/>
  <c r="AV1253" i="3"/>
  <c r="AS1397" i="3"/>
  <c r="AT1397" i="3" s="1"/>
  <c r="AT1341" i="3"/>
  <c r="AV1341" i="3" s="1"/>
  <c r="AS1440" i="3"/>
  <c r="AT1440" i="3" s="1"/>
  <c r="AS1349" i="3"/>
  <c r="AT1349" i="3" s="1"/>
  <c r="AS1275" i="3"/>
  <c r="AS1403" i="3"/>
  <c r="AT1403" i="3" s="1"/>
  <c r="AS1303" i="3"/>
  <c r="AT1303" i="3" s="1"/>
  <c r="AS1441" i="3"/>
  <c r="AT1441" i="3" s="1"/>
  <c r="AT1310" i="3"/>
  <c r="AV1310" i="3" s="1"/>
  <c r="AS1382" i="3"/>
  <c r="AT1399" i="3"/>
  <c r="AV1399" i="3" s="1"/>
  <c r="AS1426" i="3"/>
  <c r="AT1426" i="3" s="1"/>
  <c r="D17" i="1"/>
  <c r="AT788" i="3" l="1"/>
  <c r="AV788" i="3" s="1"/>
  <c r="AW1430" i="3"/>
  <c r="AV1430" i="3"/>
  <c r="AW1424" i="3"/>
  <c r="AT1424" i="3"/>
  <c r="AV1424" i="3" s="1"/>
  <c r="AT1417" i="3"/>
  <c r="AV1417" i="3" s="1"/>
  <c r="AV1401" i="3"/>
  <c r="AW1401" i="3"/>
  <c r="AW1381" i="3"/>
  <c r="AV1381" i="3"/>
  <c r="AW1380" i="3"/>
  <c r="AV1380" i="3"/>
  <c r="AW1358" i="3"/>
  <c r="AV1358" i="3"/>
  <c r="AW1356" i="3"/>
  <c r="AV1356" i="3"/>
  <c r="AW1350" i="3"/>
  <c r="AV1350" i="3"/>
  <c r="AW1346" i="3"/>
  <c r="AV1346" i="3"/>
  <c r="AV1345" i="3"/>
  <c r="AW1345" i="3"/>
  <c r="AW1324" i="3"/>
  <c r="AV1324" i="3"/>
  <c r="AW1322" i="3"/>
  <c r="AV1322" i="3"/>
  <c r="AW1312" i="3"/>
  <c r="AV1312" i="3"/>
  <c r="AW1306" i="3"/>
  <c r="AV1306" i="3"/>
  <c r="AW1301" i="3"/>
  <c r="AV1301" i="3"/>
  <c r="AW1298" i="3"/>
  <c r="AV1298" i="3"/>
  <c r="AW1273" i="3"/>
  <c r="AV1273" i="3"/>
  <c r="AT1272" i="3"/>
  <c r="AV1272" i="3" s="1"/>
  <c r="AW1250" i="3"/>
  <c r="AT1250" i="3"/>
  <c r="AV1250" i="3" s="1"/>
  <c r="AW1206" i="3"/>
  <c r="AV1206" i="3"/>
  <c r="AW1186" i="3"/>
  <c r="AV1186" i="3"/>
  <c r="AV1138" i="3"/>
  <c r="AW1138" i="3"/>
  <c r="AT1100" i="3"/>
  <c r="AV1100" i="3" s="1"/>
  <c r="AV951" i="3"/>
  <c r="AW951" i="3"/>
  <c r="AW943" i="3"/>
  <c r="AT943" i="3"/>
  <c r="AV943" i="3" s="1"/>
  <c r="AW895" i="3"/>
  <c r="AV895" i="3"/>
  <c r="AW821" i="3"/>
  <c r="AT821" i="3"/>
  <c r="AV821" i="3" s="1"/>
  <c r="AW778" i="3"/>
  <c r="AV778" i="3"/>
  <c r="AW717" i="3"/>
  <c r="AV717" i="3"/>
  <c r="AW710" i="3"/>
  <c r="AV710" i="3"/>
  <c r="AW699" i="3"/>
  <c r="AV699" i="3"/>
  <c r="AW681" i="3"/>
  <c r="AV681" i="3"/>
  <c r="AW669" i="3"/>
  <c r="AV669" i="3"/>
  <c r="AW648" i="3"/>
  <c r="AV648" i="3"/>
  <c r="AW627" i="3"/>
  <c r="AV627" i="3"/>
  <c r="AW617" i="3"/>
  <c r="AV617" i="3"/>
  <c r="AW546" i="3"/>
  <c r="AV546" i="3"/>
  <c r="AW437" i="3"/>
  <c r="AV437" i="3"/>
  <c r="AW425" i="3"/>
  <c r="AV425" i="3"/>
  <c r="AW403" i="3"/>
  <c r="AV403" i="3"/>
  <c r="AW399" i="3"/>
  <c r="AV399" i="3"/>
  <c r="AV371" i="3"/>
  <c r="AW371" i="3"/>
  <c r="AW283" i="3"/>
  <c r="AV283" i="3"/>
  <c r="AT140" i="3"/>
  <c r="AV140" i="3" s="1"/>
  <c r="AW123" i="3"/>
  <c r="AV123" i="3"/>
  <c r="AW99" i="3"/>
  <c r="AT99" i="3"/>
  <c r="AV99" i="3" s="1"/>
  <c r="AT90" i="3"/>
  <c r="AV90" i="3" s="1"/>
  <c r="AV80" i="3"/>
  <c r="AW80" i="3"/>
  <c r="AW75" i="3"/>
  <c r="AT75" i="3"/>
  <c r="AV75" i="3" s="1"/>
  <c r="AT66" i="3"/>
  <c r="AV66" i="3" s="1"/>
  <c r="AW18" i="3"/>
  <c r="AV18" i="3"/>
  <c r="AW1436" i="3"/>
  <c r="AW119" i="3"/>
  <c r="AW1204" i="3"/>
  <c r="AW1441" i="3"/>
  <c r="AV1441" i="3"/>
  <c r="AW1397" i="3"/>
  <c r="AV1397" i="3"/>
  <c r="AW509" i="3"/>
  <c r="AV509" i="3"/>
  <c r="AW1303" i="3"/>
  <c r="AV1303" i="3"/>
  <c r="AW877" i="3"/>
  <c r="AV877" i="3"/>
  <c r="AW697" i="3"/>
  <c r="AV697" i="3"/>
  <c r="AV355" i="3"/>
  <c r="AW355" i="3"/>
  <c r="AW1252" i="3"/>
  <c r="AV1252" i="3"/>
  <c r="AV660" i="3"/>
  <c r="AW660" i="3"/>
  <c r="AV223" i="3"/>
  <c r="AW223" i="3"/>
  <c r="AW118" i="3"/>
  <c r="AV118" i="3"/>
  <c r="AW1420" i="3"/>
  <c r="AV1420" i="3"/>
  <c r="AW1127" i="3"/>
  <c r="AV1127" i="3"/>
  <c r="AV775" i="3"/>
  <c r="AW775" i="3"/>
  <c r="AV496" i="3"/>
  <c r="AW496" i="3"/>
  <c r="AW536" i="3"/>
  <c r="AV536" i="3"/>
  <c r="AV423" i="3"/>
  <c r="AW423" i="3"/>
  <c r="AV195" i="3"/>
  <c r="AW195" i="3"/>
  <c r="AW188" i="3"/>
  <c r="AV188" i="3"/>
  <c r="AV1118" i="3"/>
  <c r="AW1118" i="3"/>
  <c r="AW549" i="3"/>
  <c r="AV549" i="3"/>
  <c r="AW1077" i="3"/>
  <c r="AV971" i="3"/>
  <c r="AW971" i="3"/>
  <c r="AW624" i="3"/>
  <c r="AV624" i="3"/>
  <c r="AW642" i="3"/>
  <c r="AV642" i="3"/>
  <c r="AW466" i="3"/>
  <c r="AV466" i="3"/>
  <c r="AW202" i="3"/>
  <c r="AV202" i="3"/>
  <c r="AV1279" i="3"/>
  <c r="AW1279" i="3"/>
  <c r="AW1148" i="3"/>
  <c r="AV1148" i="3"/>
  <c r="AW561" i="3"/>
  <c r="AV561" i="3"/>
  <c r="AW94" i="3"/>
  <c r="AV94" i="3"/>
  <c r="AW1383" i="3"/>
  <c r="AV1383" i="3"/>
  <c r="AV172" i="3"/>
  <c r="AW172" i="3"/>
  <c r="AW179" i="3"/>
  <c r="AW745" i="3"/>
  <c r="AV745" i="3"/>
  <c r="AW580" i="3"/>
  <c r="AW45" i="3"/>
  <c r="AV45" i="3"/>
  <c r="AW1017" i="3"/>
  <c r="AV1017" i="3"/>
  <c r="AW609" i="3"/>
  <c r="AW618" i="3"/>
  <c r="AV533" i="3"/>
  <c r="AW533" i="3"/>
  <c r="AW131" i="3"/>
  <c r="AV1133" i="3"/>
  <c r="AW1133" i="3"/>
  <c r="AW893" i="3"/>
  <c r="AV893" i="3"/>
  <c r="AW786" i="3"/>
  <c r="AW41" i="3"/>
  <c r="AV41" i="3"/>
  <c r="AW1285" i="3"/>
  <c r="AW1224" i="3"/>
  <c r="AW690" i="3"/>
  <c r="AV705" i="3"/>
  <c r="AW705" i="3"/>
  <c r="AW307" i="3"/>
  <c r="AW1062" i="3"/>
  <c r="AW1012" i="3"/>
  <c r="AW501" i="3"/>
  <c r="AV275" i="3"/>
  <c r="AW275" i="3"/>
  <c r="AW1081" i="3"/>
  <c r="AV1081" i="3"/>
  <c r="AW46" i="3"/>
  <c r="AW1384" i="3"/>
  <c r="AV1384" i="3"/>
  <c r="AW1180" i="3"/>
  <c r="AV1180" i="3"/>
  <c r="AV954" i="3"/>
  <c r="AW954" i="3"/>
  <c r="AW796" i="3"/>
  <c r="AW793" i="3"/>
  <c r="AV793" i="3"/>
  <c r="AW571" i="3"/>
  <c r="AV571" i="3"/>
  <c r="AV362" i="3"/>
  <c r="AW362" i="3"/>
  <c r="AW902" i="3"/>
  <c r="AW829" i="3"/>
  <c r="AW653" i="3"/>
  <c r="AW235" i="3"/>
  <c r="AV235" i="3"/>
  <c r="AW1132" i="3"/>
  <c r="AV1132" i="3"/>
  <c r="AW862" i="3"/>
  <c r="AV862" i="3"/>
  <c r="AW356" i="3"/>
  <c r="AW946" i="3"/>
  <c r="AV946" i="3"/>
  <c r="AW1196" i="3"/>
  <c r="AW965" i="3"/>
  <c r="AW810" i="3"/>
  <c r="AV810" i="3"/>
  <c r="AV335" i="3"/>
  <c r="AW335" i="3"/>
  <c r="AW250" i="3"/>
  <c r="AV250" i="3"/>
  <c r="AV1321" i="3"/>
  <c r="AW1321" i="3"/>
  <c r="AV1400" i="3"/>
  <c r="AW1400" i="3"/>
  <c r="AW424" i="3"/>
  <c r="AV424" i="3"/>
  <c r="AV339" i="3"/>
  <c r="AW339" i="3"/>
  <c r="AW139" i="3"/>
  <c r="AV1269" i="3"/>
  <c r="AW1269" i="3"/>
  <c r="AW913" i="3"/>
  <c r="AV913" i="3"/>
  <c r="AW807" i="3"/>
  <c r="AW680" i="3"/>
  <c r="AV680" i="3"/>
  <c r="AW149" i="3"/>
  <c r="AW1354" i="3"/>
  <c r="AV1354" i="3"/>
  <c r="AW927" i="3"/>
  <c r="AV927" i="3"/>
  <c r="AV426" i="3"/>
  <c r="AW426" i="3"/>
  <c r="AV1372" i="3"/>
  <c r="AW1372" i="3"/>
  <c r="AW1088" i="3"/>
  <c r="AV1088" i="3"/>
  <c r="AW170" i="3"/>
  <c r="AV170" i="3"/>
  <c r="AV1058" i="3"/>
  <c r="AW1058" i="3"/>
  <c r="AW784" i="3"/>
  <c r="AV784" i="3"/>
  <c r="AW394" i="3"/>
  <c r="AV394" i="3"/>
  <c r="AW71" i="3"/>
  <c r="AV71" i="3"/>
  <c r="AW1403" i="3"/>
  <c r="AV1403" i="3"/>
  <c r="AW1361" i="3"/>
  <c r="AV1361" i="3"/>
  <c r="AV1104" i="3"/>
  <c r="AW1104" i="3"/>
  <c r="AW940" i="3"/>
  <c r="AW853" i="3"/>
  <c r="AV853" i="3"/>
  <c r="AT501" i="3"/>
  <c r="AV501" i="3" s="1"/>
  <c r="AV538" i="3"/>
  <c r="AW538" i="3"/>
  <c r="AW462" i="3"/>
  <c r="AW86" i="3"/>
  <c r="AV86" i="3"/>
  <c r="AW89" i="3"/>
  <c r="AV89" i="3"/>
  <c r="AW1391" i="3"/>
  <c r="AV1391" i="3"/>
  <c r="AW903" i="3"/>
  <c r="AV903" i="3"/>
  <c r="AW645" i="3"/>
  <c r="AV645" i="3"/>
  <c r="AV471" i="3"/>
  <c r="AW471" i="3"/>
  <c r="AT46" i="3"/>
  <c r="AV46" i="3" s="1"/>
  <c r="AW906" i="3"/>
  <c r="AV894" i="3"/>
  <c r="AW894" i="3"/>
  <c r="AT796" i="3"/>
  <c r="AV796" i="3" s="1"/>
  <c r="AW459" i="3"/>
  <c r="AT902" i="3"/>
  <c r="AV902" i="3" s="1"/>
  <c r="AW827" i="3"/>
  <c r="AW953" i="3"/>
  <c r="AT829" i="3"/>
  <c r="AV829" i="3" s="1"/>
  <c r="AT653" i="3"/>
  <c r="AV653" i="3" s="1"/>
  <c r="AW1046" i="3"/>
  <c r="AW1352" i="3"/>
  <c r="AW782" i="3"/>
  <c r="AT356" i="3"/>
  <c r="AV356" i="3" s="1"/>
  <c r="AW200" i="3"/>
  <c r="AV200" i="3"/>
  <c r="AW113" i="3"/>
  <c r="AW1395" i="3"/>
  <c r="AT1196" i="3"/>
  <c r="AV1196" i="3" s="1"/>
  <c r="AT965" i="3"/>
  <c r="AV965" i="3" s="1"/>
  <c r="AW136" i="3"/>
  <c r="AW160" i="3"/>
  <c r="AW801" i="3"/>
  <c r="AW712" i="3"/>
  <c r="AV712" i="3"/>
  <c r="AW556" i="3"/>
  <c r="AW344" i="3"/>
  <c r="AW236" i="3"/>
  <c r="AV236" i="3"/>
  <c r="AW17" i="3"/>
  <c r="AT139" i="3"/>
  <c r="AV139" i="3" s="1"/>
  <c r="AW1029" i="3"/>
  <c r="AW925" i="3"/>
  <c r="AV925" i="3"/>
  <c r="AT807" i="3"/>
  <c r="AV807" i="3" s="1"/>
  <c r="AW597" i="3"/>
  <c r="AV597" i="3"/>
  <c r="AT149" i="3"/>
  <c r="AV149" i="3" s="1"/>
  <c r="AW916" i="3"/>
  <c r="AW418" i="3"/>
  <c r="AV418" i="3"/>
  <c r="AV835" i="3"/>
  <c r="AW835" i="3"/>
  <c r="AW719" i="3"/>
  <c r="AV719" i="3"/>
  <c r="AV656" i="3"/>
  <c r="AW656" i="3"/>
  <c r="AW1434" i="3"/>
  <c r="AV1434" i="3"/>
  <c r="AW694" i="3"/>
  <c r="AV694" i="3"/>
  <c r="AW587" i="3"/>
  <c r="AW243" i="3"/>
  <c r="AV243" i="3"/>
  <c r="AW578" i="3"/>
  <c r="AW1203" i="3"/>
  <c r="AV1203" i="3"/>
  <c r="AV831" i="3"/>
  <c r="AW831" i="3"/>
  <c r="AV974" i="3"/>
  <c r="AW974" i="3"/>
  <c r="AT1012" i="3"/>
  <c r="AV1012" i="3" s="1"/>
  <c r="AW245" i="3"/>
  <c r="AV245" i="3"/>
  <c r="AT974" i="3"/>
  <c r="AW400" i="3"/>
  <c r="AV400" i="3"/>
  <c r="AW47" i="3"/>
  <c r="AV47" i="3"/>
  <c r="AW1284" i="3"/>
  <c r="AW858" i="3"/>
  <c r="AV858" i="3"/>
  <c r="AW715" i="3"/>
  <c r="AV715" i="3"/>
  <c r="AW469" i="3"/>
  <c r="AV469" i="3"/>
  <c r="AW298" i="3"/>
  <c r="AV298" i="3"/>
  <c r="AW65" i="3"/>
  <c r="AW1396" i="3"/>
  <c r="AV1413" i="3"/>
  <c r="AW1413" i="3"/>
  <c r="AT906" i="3"/>
  <c r="AV906" i="3" s="1"/>
  <c r="AW949" i="3"/>
  <c r="AV949" i="3"/>
  <c r="AV1083" i="3"/>
  <c r="AW1083" i="3"/>
  <c r="AW1082" i="3"/>
  <c r="AW666" i="3"/>
  <c r="AV666" i="3"/>
  <c r="AW378" i="3"/>
  <c r="AV378" i="3"/>
  <c r="AT459" i="3"/>
  <c r="AV459" i="3" s="1"/>
  <c r="AW1377" i="3"/>
  <c r="AV1377" i="3"/>
  <c r="AW1109" i="3"/>
  <c r="AW1213" i="3"/>
  <c r="AV1213" i="3"/>
  <c r="AT827" i="3"/>
  <c r="AV827" i="3" s="1"/>
  <c r="AW837" i="3"/>
  <c r="AV837" i="3"/>
  <c r="AT953" i="3"/>
  <c r="AV953" i="3" s="1"/>
  <c r="AW731" i="3"/>
  <c r="AW808" i="3"/>
  <c r="AW630" i="3"/>
  <c r="AV630" i="3"/>
  <c r="AV386" i="3"/>
  <c r="AW386" i="3"/>
  <c r="AW100" i="3"/>
  <c r="AT1046" i="3"/>
  <c r="AV1046" i="3" s="1"/>
  <c r="AT1352" i="3"/>
  <c r="AV1352" i="3" s="1"/>
  <c r="AW1075" i="3"/>
  <c r="AV1075" i="3"/>
  <c r="AT782" i="3"/>
  <c r="AV782" i="3" s="1"/>
  <c r="AW457" i="3"/>
  <c r="AW515" i="3"/>
  <c r="AT113" i="3"/>
  <c r="AV113" i="3" s="1"/>
  <c r="AV1235" i="3"/>
  <c r="AW1235" i="3"/>
  <c r="AT1395" i="3"/>
  <c r="AV1395" i="3" s="1"/>
  <c r="AW997" i="3"/>
  <c r="AV997" i="3"/>
  <c r="AW933" i="3"/>
  <c r="AW721" i="3"/>
  <c r="AV721" i="3"/>
  <c r="AW265" i="3"/>
  <c r="AV265" i="3"/>
  <c r="AW234" i="3"/>
  <c r="AV234" i="3"/>
  <c r="AT136" i="3"/>
  <c r="AV136" i="3" s="1"/>
  <c r="AT160" i="3"/>
  <c r="AV160" i="3" s="1"/>
  <c r="AW107" i="3"/>
  <c r="AV107" i="3"/>
  <c r="AV1320" i="3"/>
  <c r="AW1320" i="3"/>
  <c r="AW1171" i="3"/>
  <c r="AW957" i="3"/>
  <c r="AW850" i="3"/>
  <c r="AV850" i="3"/>
  <c r="AT801" i="3"/>
  <c r="AV801" i="3" s="1"/>
  <c r="AT556" i="3"/>
  <c r="AV556" i="3" s="1"/>
  <c r="AT344" i="3"/>
  <c r="AV344" i="3" s="1"/>
  <c r="AT17" i="3"/>
  <c r="AV17" i="3" s="1"/>
  <c r="AV1437" i="3"/>
  <c r="AW1437" i="3"/>
  <c r="AW1240" i="3"/>
  <c r="AV1240" i="3"/>
  <c r="AT1029" i="3"/>
  <c r="AV1029" i="3" s="1"/>
  <c r="AW81" i="3"/>
  <c r="AW1343" i="3"/>
  <c r="AV1343" i="3"/>
  <c r="AT916" i="3"/>
  <c r="AV916" i="3" s="1"/>
  <c r="AW757" i="3"/>
  <c r="AV757" i="3"/>
  <c r="AW280" i="3"/>
  <c r="AV280" i="3"/>
  <c r="AV482" i="3"/>
  <c r="AW482" i="3"/>
  <c r="AW1435" i="3"/>
  <c r="AV1435" i="3"/>
  <c r="AW1178" i="3"/>
  <c r="AV1178" i="3"/>
  <c r="AW914" i="3"/>
  <c r="AW553" i="3"/>
  <c r="AW1299" i="3"/>
  <c r="AW1061" i="3"/>
  <c r="AW1022" i="3"/>
  <c r="AW883" i="3"/>
  <c r="AT587" i="3"/>
  <c r="AV587" i="3" s="1"/>
  <c r="AW516" i="3"/>
  <c r="AV516" i="3"/>
  <c r="AW248" i="3"/>
  <c r="AW1295" i="3"/>
  <c r="AV1295" i="3"/>
  <c r="AW1123" i="3"/>
  <c r="AV1123" i="3"/>
  <c r="AW1292" i="3"/>
  <c r="AW978" i="3"/>
  <c r="AV978" i="3"/>
  <c r="AW1275" i="3"/>
  <c r="AV1275" i="3"/>
  <c r="AW652" i="3"/>
  <c r="AV652" i="3"/>
  <c r="AW150" i="3"/>
  <c r="AV150" i="3"/>
  <c r="AW960" i="3"/>
  <c r="AT940" i="3"/>
  <c r="AV940" i="3" s="1"/>
  <c r="AT462" i="3"/>
  <c r="AV462" i="3" s="1"/>
  <c r="AW882" i="3"/>
  <c r="AV882" i="3"/>
  <c r="AT1275" i="3"/>
  <c r="AW1247" i="3"/>
  <c r="AV1247" i="3"/>
  <c r="AV774" i="3"/>
  <c r="AW774" i="3"/>
  <c r="AW865" i="3"/>
  <c r="AV865" i="3"/>
  <c r="AW376" i="3"/>
  <c r="AV376" i="3"/>
  <c r="AW147" i="3"/>
  <c r="AV147" i="3"/>
  <c r="AW124" i="3"/>
  <c r="AV124" i="3"/>
  <c r="AT1284" i="3"/>
  <c r="AV1284" i="3" s="1"/>
  <c r="AV990" i="3"/>
  <c r="AW990" i="3"/>
  <c r="AT960" i="3"/>
  <c r="AV960" i="3" s="1"/>
  <c r="AV856" i="3"/>
  <c r="AW856" i="3"/>
  <c r="AW679" i="3"/>
  <c r="AV679" i="3"/>
  <c r="AV520" i="3"/>
  <c r="AW520" i="3"/>
  <c r="AV383" i="3"/>
  <c r="AW383" i="3"/>
  <c r="AW382" i="3"/>
  <c r="AV382" i="3"/>
  <c r="AW156" i="3"/>
  <c r="AV156" i="3"/>
  <c r="AV952" i="3"/>
  <c r="AW952" i="3"/>
  <c r="AV722" i="3"/>
  <c r="AW722" i="3"/>
  <c r="AV752" i="3"/>
  <c r="AW752" i="3"/>
  <c r="AW640" i="3"/>
  <c r="AV640" i="3"/>
  <c r="AW328" i="3"/>
  <c r="AV328" i="3"/>
  <c r="AT65" i="3"/>
  <c r="AV65" i="3" s="1"/>
  <c r="AT1396" i="3"/>
  <c r="AV1396" i="3" s="1"/>
  <c r="AW872" i="3"/>
  <c r="AV872" i="3"/>
  <c r="AW892" i="3"/>
  <c r="AV892" i="3"/>
  <c r="AT1082" i="3"/>
  <c r="AV1082" i="3" s="1"/>
  <c r="AW588" i="3"/>
  <c r="AV588" i="3"/>
  <c r="AT1109" i="3"/>
  <c r="AV1109" i="3" s="1"/>
  <c r="AT731" i="3"/>
  <c r="AV731" i="3" s="1"/>
  <c r="AT808" i="3"/>
  <c r="AV808" i="3" s="1"/>
  <c r="AW348" i="3"/>
  <c r="AT100" i="3"/>
  <c r="AV100" i="3" s="1"/>
  <c r="AW980" i="3"/>
  <c r="AW733" i="3"/>
  <c r="AV733" i="3"/>
  <c r="AT457" i="3"/>
  <c r="AV457" i="3" s="1"/>
  <c r="AT515" i="3"/>
  <c r="AV515" i="3" s="1"/>
  <c r="AW1368" i="3"/>
  <c r="AV1368" i="3"/>
  <c r="AT933" i="3"/>
  <c r="AV933" i="3" s="1"/>
  <c r="AW826" i="3"/>
  <c r="AW641" i="3"/>
  <c r="AW142" i="3"/>
  <c r="AW154" i="3"/>
  <c r="AW151" i="3"/>
  <c r="AW112" i="3"/>
  <c r="AV112" i="3"/>
  <c r="AW1421" i="3"/>
  <c r="AV1421" i="3"/>
  <c r="AT1171" i="3"/>
  <c r="AV1171" i="3" s="1"/>
  <c r="AT957" i="3"/>
  <c r="AV957" i="3" s="1"/>
  <c r="AW845" i="3"/>
  <c r="AV560" i="3"/>
  <c r="AW560" i="3"/>
  <c r="AW564" i="3"/>
  <c r="AV564" i="3"/>
  <c r="AV175" i="3"/>
  <c r="AW175" i="3"/>
  <c r="AV1348" i="3"/>
  <c r="AW1348" i="3"/>
  <c r="AW1172" i="3"/>
  <c r="AV1172" i="3"/>
  <c r="AV763" i="3"/>
  <c r="AW763" i="3"/>
  <c r="AW692" i="3"/>
  <c r="AV692" i="3"/>
  <c r="AW633" i="3"/>
  <c r="AV633" i="3"/>
  <c r="AW661" i="3"/>
  <c r="AV661" i="3"/>
  <c r="AW494" i="3"/>
  <c r="AV494" i="3"/>
  <c r="AV229" i="3"/>
  <c r="AW229" i="3"/>
  <c r="AT81" i="3"/>
  <c r="AV81" i="3" s="1"/>
  <c r="AW1072" i="3"/>
  <c r="AV1072" i="3"/>
  <c r="AW706" i="3"/>
  <c r="AV706" i="3"/>
  <c r="AW626" i="3"/>
  <c r="AV626" i="3"/>
  <c r="AW430" i="3"/>
  <c r="AV430" i="3"/>
  <c r="AW368" i="3"/>
  <c r="AV368" i="3"/>
  <c r="AT914" i="3"/>
  <c r="AV914" i="3" s="1"/>
  <c r="AV847" i="3"/>
  <c r="AW847" i="3"/>
  <c r="AW889" i="3"/>
  <c r="AV889" i="3"/>
  <c r="AW594" i="3"/>
  <c r="AV594" i="3"/>
  <c r="AT553" i="3"/>
  <c r="AV553" i="3" s="1"/>
  <c r="AT1299" i="3"/>
  <c r="AV1299" i="3" s="1"/>
  <c r="AT1061" i="3"/>
  <c r="AV1061" i="3" s="1"/>
  <c r="AT1022" i="3"/>
  <c r="AV1022" i="3" s="1"/>
  <c r="AT883" i="3"/>
  <c r="AV883" i="3" s="1"/>
  <c r="AT248" i="3"/>
  <c r="AV248" i="3" s="1"/>
  <c r="AV23" i="3"/>
  <c r="AW23" i="3"/>
  <c r="AW500" i="3"/>
  <c r="AV500" i="3"/>
  <c r="AW416" i="3"/>
  <c r="AV416" i="3"/>
  <c r="AT1292" i="3"/>
  <c r="AV1292" i="3" s="1"/>
  <c r="AW1426" i="3"/>
  <c r="AV1426" i="3"/>
  <c r="AV440" i="3"/>
  <c r="AW440" i="3"/>
  <c r="AV1174" i="3"/>
  <c r="AW1174" i="3"/>
  <c r="AW1304" i="3"/>
  <c r="AV1304" i="3"/>
  <c r="AW958" i="3"/>
  <c r="AV958" i="3"/>
  <c r="AW773" i="3"/>
  <c r="AV773" i="3"/>
  <c r="AT578" i="3"/>
  <c r="AV578" i="3" s="1"/>
  <c r="AW252" i="3"/>
  <c r="AV252" i="3"/>
  <c r="AW70" i="3"/>
  <c r="AV70" i="3"/>
  <c r="AV890" i="3"/>
  <c r="AW890" i="3"/>
  <c r="AT1062" i="3"/>
  <c r="AV1062" i="3" s="1"/>
  <c r="AW1028" i="3"/>
  <c r="AV1028" i="3"/>
  <c r="AW1205" i="3"/>
  <c r="AV1205" i="3"/>
  <c r="AW1125" i="3"/>
  <c r="AV1125" i="3"/>
  <c r="AV1002" i="3"/>
  <c r="AW1002" i="3"/>
  <c r="AV1337" i="3"/>
  <c r="AW1337" i="3"/>
  <c r="AW1251" i="3"/>
  <c r="AV1251" i="3"/>
  <c r="AW691" i="3"/>
  <c r="AV691" i="3"/>
  <c r="AV589" i="3"/>
  <c r="AW589" i="3"/>
  <c r="AW370" i="3"/>
  <c r="AV370" i="3"/>
  <c r="AW1103" i="3"/>
  <c r="AV1103" i="3"/>
  <c r="AW932" i="3"/>
  <c r="AV932" i="3"/>
  <c r="AW1098" i="3"/>
  <c r="AV1098" i="3"/>
  <c r="AW1045" i="3"/>
  <c r="AV1045" i="3"/>
  <c r="AW657" i="3"/>
  <c r="AV657" i="3"/>
  <c r="AW456" i="3"/>
  <c r="AV456" i="3"/>
  <c r="AT348" i="3"/>
  <c r="AV348" i="3" s="1"/>
  <c r="AV1293" i="3"/>
  <c r="AW1293" i="3"/>
  <c r="AW1108" i="3"/>
  <c r="AV1108" i="3"/>
  <c r="AT980" i="3"/>
  <c r="AV980" i="3" s="1"/>
  <c r="AW754" i="3"/>
  <c r="AV754" i="3"/>
  <c r="AW288" i="3"/>
  <c r="AV288" i="3"/>
  <c r="AW143" i="3"/>
  <c r="AV143" i="3"/>
  <c r="AW1209" i="3"/>
  <c r="AV1209" i="3"/>
  <c r="AV915" i="3"/>
  <c r="AW915" i="3"/>
  <c r="AW878" i="3"/>
  <c r="AV878" i="3"/>
  <c r="AT826" i="3"/>
  <c r="AV826" i="3" s="1"/>
  <c r="AT641" i="3"/>
  <c r="AV641" i="3" s="1"/>
  <c r="AW396" i="3"/>
  <c r="AV396" i="3"/>
  <c r="AT142" i="3"/>
  <c r="AV142" i="3" s="1"/>
  <c r="AT154" i="3"/>
  <c r="AV154" i="3" s="1"/>
  <c r="AT151" i="3"/>
  <c r="AV151" i="3" s="1"/>
  <c r="AV1392" i="3"/>
  <c r="AW1392" i="3"/>
  <c r="AW1113" i="3"/>
  <c r="AV1113" i="3"/>
  <c r="AT845" i="3"/>
  <c r="AV845" i="3" s="1"/>
  <c r="AW82" i="3"/>
  <c r="AV82" i="3"/>
  <c r="AW1411" i="3"/>
  <c r="AV1411" i="3"/>
  <c r="AW1223" i="3"/>
  <c r="AV1223" i="3"/>
  <c r="AV803" i="3"/>
  <c r="AW803" i="3"/>
  <c r="AW137" i="3"/>
  <c r="AV137" i="3"/>
  <c r="AW930" i="3"/>
  <c r="AV930" i="3"/>
  <c r="AW910" i="3"/>
  <c r="AV910" i="3"/>
  <c r="AW284" i="3"/>
  <c r="AV284" i="3"/>
  <c r="AW1276" i="3"/>
  <c r="AV1276" i="3"/>
  <c r="AV1300" i="3"/>
  <c r="AW1300" i="3"/>
  <c r="AV1110" i="3"/>
  <c r="AW1110" i="3"/>
  <c r="AW813" i="3"/>
  <c r="AV813" i="3"/>
  <c r="AV558" i="3"/>
  <c r="AW558" i="3"/>
  <c r="AW408" i="3"/>
  <c r="AV408" i="3"/>
  <c r="AW263" i="3"/>
  <c r="AV263" i="3"/>
  <c r="AW854" i="3"/>
  <c r="AW602" i="3"/>
  <c r="AV602" i="3"/>
  <c r="AV59" i="3"/>
  <c r="AW59" i="3"/>
  <c r="AW969" i="3"/>
  <c r="AV544" i="3"/>
  <c r="AW544" i="3"/>
  <c r="AW166" i="3"/>
  <c r="AV166" i="3"/>
  <c r="AW1018" i="3"/>
  <c r="AV1241" i="3"/>
  <c r="AW1241" i="3"/>
  <c r="AW1220" i="3"/>
  <c r="AV1220" i="3"/>
  <c r="AW798" i="3"/>
  <c r="AV798" i="3"/>
  <c r="AW548" i="3"/>
  <c r="AV548" i="3"/>
  <c r="AW458" i="3"/>
  <c r="AW1375" i="3"/>
  <c r="AW938" i="3"/>
  <c r="AW530" i="3"/>
  <c r="AV530" i="3"/>
  <c r="AW410" i="3"/>
  <c r="AV1385" i="3"/>
  <c r="AW1385" i="3"/>
  <c r="AW1200" i="3"/>
  <c r="AW1175" i="3"/>
  <c r="AW1093" i="3"/>
  <c r="AW34" i="3"/>
  <c r="AW989" i="3"/>
  <c r="AW741" i="3"/>
  <c r="AW632" i="3"/>
  <c r="AW441" i="3"/>
  <c r="AV441" i="3"/>
  <c r="AW317" i="3"/>
  <c r="AV317" i="3"/>
  <c r="AW29" i="3"/>
  <c r="AW1007" i="3"/>
  <c r="AW718" i="3"/>
  <c r="AV718" i="3"/>
  <c r="AV486" i="3"/>
  <c r="AW486" i="3"/>
  <c r="AW293" i="3"/>
  <c r="AV293" i="3"/>
  <c r="AW983" i="3"/>
  <c r="AW742" i="3"/>
  <c r="AV742" i="3"/>
  <c r="AW678" i="3"/>
  <c r="AV678" i="3"/>
  <c r="AW685" i="3"/>
  <c r="AV685" i="3"/>
  <c r="AW596" i="3"/>
  <c r="AV596" i="3"/>
  <c r="AV1313" i="3"/>
  <c r="AW1313" i="3"/>
  <c r="AW1066" i="3"/>
  <c r="AV1066" i="3"/>
  <c r="AW577" i="3"/>
  <c r="AW467" i="3"/>
  <c r="AV467" i="3"/>
  <c r="AW215" i="3"/>
  <c r="AV215" i="3"/>
  <c r="AW1349" i="3"/>
  <c r="AV1349" i="3"/>
  <c r="AW271" i="3"/>
  <c r="AV271" i="3"/>
  <c r="AW53" i="3"/>
  <c r="AW106" i="3"/>
  <c r="AT1436" i="3"/>
  <c r="AV1436" i="3" s="1"/>
  <c r="AW1134" i="3"/>
  <c r="AW1151" i="3"/>
  <c r="AW834" i="3"/>
  <c r="AT854" i="3"/>
  <c r="AV854" i="3" s="1"/>
  <c r="AW401" i="3"/>
  <c r="AV401" i="3"/>
  <c r="AW1042" i="3"/>
  <c r="AV1042" i="3"/>
  <c r="AT969" i="3"/>
  <c r="AV969" i="3" s="1"/>
  <c r="AW769" i="3"/>
  <c r="AV769" i="3"/>
  <c r="AW431" i="3"/>
  <c r="AV431" i="3"/>
  <c r="AV1228" i="3"/>
  <c r="AW1228" i="3"/>
  <c r="AT1018" i="3"/>
  <c r="AV1018" i="3" s="1"/>
  <c r="AV999" i="3"/>
  <c r="AW999" i="3"/>
  <c r="AW981" i="3"/>
  <c r="AW689" i="3"/>
  <c r="AV689" i="3"/>
  <c r="AW1419" i="3"/>
  <c r="AW726" i="3"/>
  <c r="AV726" i="3"/>
  <c r="AT458" i="3"/>
  <c r="AV458" i="3" s="1"/>
  <c r="AW1227" i="3"/>
  <c r="AT1375" i="3"/>
  <c r="AV1375" i="3" s="1"/>
  <c r="AW1173" i="3"/>
  <c r="AV1173" i="3"/>
  <c r="AT938" i="3"/>
  <c r="AV938" i="3" s="1"/>
  <c r="AW1094" i="3"/>
  <c r="AV1094" i="3"/>
  <c r="AW724" i="3"/>
  <c r="AT410" i="3"/>
  <c r="AV410" i="3" s="1"/>
  <c r="AV347" i="3"/>
  <c r="AW347" i="3"/>
  <c r="AW167" i="3"/>
  <c r="AV167" i="3"/>
  <c r="AW35" i="3"/>
  <c r="AV35" i="3"/>
  <c r="AT1200" i="3"/>
  <c r="AV1200" i="3" s="1"/>
  <c r="AT1175" i="3"/>
  <c r="AV1175" i="3" s="1"/>
  <c r="AT1093" i="3"/>
  <c r="AV1093" i="3" s="1"/>
  <c r="AW514" i="3"/>
  <c r="AV514" i="3"/>
  <c r="AW182" i="3"/>
  <c r="AV182" i="3"/>
  <c r="AT34" i="3"/>
  <c r="AV34" i="3" s="1"/>
  <c r="AV207" i="3"/>
  <c r="AW207" i="3"/>
  <c r="AW1370" i="3"/>
  <c r="AT989" i="3"/>
  <c r="AV989" i="3" s="1"/>
  <c r="AW867" i="3"/>
  <c r="AW1030" i="3"/>
  <c r="AV1030" i="3"/>
  <c r="AT741" i="3"/>
  <c r="AV741" i="3" s="1"/>
  <c r="AT632" i="3"/>
  <c r="AV632" i="3" s="1"/>
  <c r="AV303" i="3"/>
  <c r="AW303" i="3"/>
  <c r="AT29" i="3"/>
  <c r="AV29" i="3" s="1"/>
  <c r="AV1355" i="3"/>
  <c r="AW1355" i="3"/>
  <c r="AT1007" i="3"/>
  <c r="AV1007" i="3" s="1"/>
  <c r="AW1026" i="3"/>
  <c r="AV1026" i="3"/>
  <c r="AW102" i="3"/>
  <c r="AW1327" i="3"/>
  <c r="AW841" i="3"/>
  <c r="AV841" i="3"/>
  <c r="AT983" i="3"/>
  <c r="AV983" i="3" s="1"/>
  <c r="AW791" i="3"/>
  <c r="AW447" i="3"/>
  <c r="AV447" i="3"/>
  <c r="AW11" i="3"/>
  <c r="AV11" i="3"/>
  <c r="AV1307" i="3"/>
  <c r="AW1307" i="3"/>
  <c r="AW1126" i="3"/>
  <c r="AW905" i="3"/>
  <c r="AW1024" i="3"/>
  <c r="AW610" i="3"/>
  <c r="AV610" i="3"/>
  <c r="AW673" i="3"/>
  <c r="AV673" i="3"/>
  <c r="AT577" i="3"/>
  <c r="AV577" i="3" s="1"/>
  <c r="AW83" i="3"/>
  <c r="AV83" i="3"/>
  <c r="AW1382" i="3"/>
  <c r="AW1120" i="3"/>
  <c r="AV1120" i="3"/>
  <c r="AT1382" i="3"/>
  <c r="AV1382" i="3" s="1"/>
  <c r="AV959" i="3"/>
  <c r="AW959" i="3"/>
  <c r="AW859" i="3"/>
  <c r="AV859" i="3"/>
  <c r="AW285" i="3"/>
  <c r="AV285" i="3"/>
  <c r="AT119" i="3"/>
  <c r="AV119" i="3" s="1"/>
  <c r="AT53" i="3"/>
  <c r="AV53" i="3" s="1"/>
  <c r="AT106" i="3"/>
  <c r="AV106" i="3" s="1"/>
  <c r="AT1134" i="3"/>
  <c r="AV1134" i="3" s="1"/>
  <c r="AW1268" i="3"/>
  <c r="AV1268" i="3"/>
  <c r="AT1151" i="3"/>
  <c r="AV1151" i="3" s="1"/>
  <c r="AW1014" i="3"/>
  <c r="AV1014" i="3"/>
  <c r="AT834" i="3"/>
  <c r="AV834" i="3" s="1"/>
  <c r="AW525" i="3"/>
  <c r="AV525" i="3"/>
  <c r="AW450" i="3"/>
  <c r="AV450" i="3"/>
  <c r="AW421" i="3"/>
  <c r="AV421" i="3"/>
  <c r="AV1255" i="3"/>
  <c r="AW1255" i="3"/>
  <c r="AW1130" i="3"/>
  <c r="AV1130" i="3"/>
  <c r="AW725" i="3"/>
  <c r="AV725" i="3"/>
  <c r="AW647" i="3"/>
  <c r="AV647" i="3"/>
  <c r="AV372" i="3"/>
  <c r="AW372" i="3"/>
  <c r="AV205" i="3"/>
  <c r="AW205" i="3"/>
  <c r="AV197" i="3"/>
  <c r="AW197" i="3"/>
  <c r="AW1254" i="3"/>
  <c r="AV1254" i="3"/>
  <c r="AW830" i="3"/>
  <c r="AV830" i="3"/>
  <c r="AV1039" i="3"/>
  <c r="AW1039" i="3"/>
  <c r="AT981" i="3"/>
  <c r="AV981" i="3" s="1"/>
  <c r="AT1419" i="3"/>
  <c r="AV1419" i="3" s="1"/>
  <c r="AW1144" i="3"/>
  <c r="AV1144" i="3"/>
  <c r="AW1201" i="3"/>
  <c r="AV1201" i="3"/>
  <c r="AV747" i="3"/>
  <c r="AW747" i="3"/>
  <c r="AW481" i="3"/>
  <c r="AV481" i="3"/>
  <c r="AW270" i="3"/>
  <c r="AV270" i="3"/>
  <c r="AT1227" i="3"/>
  <c r="AV1227" i="3" s="1"/>
  <c r="AW1095" i="3"/>
  <c r="AV1095" i="3"/>
  <c r="AV962" i="3"/>
  <c r="AW962" i="3"/>
  <c r="AW945" i="3"/>
  <c r="AV945" i="3"/>
  <c r="AT724" i="3"/>
  <c r="AV724" i="3" s="1"/>
  <c r="AW163" i="3"/>
  <c r="AV163" i="3"/>
  <c r="AW1335" i="3"/>
  <c r="AV1335" i="3"/>
  <c r="AW759" i="3"/>
  <c r="AV759" i="3"/>
  <c r="AW613" i="3"/>
  <c r="AV613" i="3"/>
  <c r="AW320" i="3"/>
  <c r="AV320" i="3"/>
  <c r="AW157" i="3"/>
  <c r="AV157" i="3"/>
  <c r="AT1370" i="3"/>
  <c r="AV1370" i="3" s="1"/>
  <c r="AV1099" i="3"/>
  <c r="AW1099" i="3"/>
  <c r="AT867" i="3"/>
  <c r="AV867" i="3" s="1"/>
  <c r="AW435" i="3"/>
  <c r="AV435" i="3"/>
  <c r="AW3" i="3"/>
  <c r="AV3" i="3"/>
  <c r="AW1073" i="3"/>
  <c r="AV1073" i="3"/>
  <c r="AV1067" i="3"/>
  <c r="AW1067" i="3"/>
  <c r="AW970" i="3"/>
  <c r="AV970" i="3"/>
  <c r="AW766" i="3"/>
  <c r="AV766" i="3"/>
  <c r="AV704" i="3"/>
  <c r="AW704" i="3"/>
  <c r="AW338" i="3"/>
  <c r="AV338" i="3"/>
  <c r="AT102" i="3"/>
  <c r="AV102" i="3" s="1"/>
  <c r="AT1327" i="3"/>
  <c r="AV1327" i="3" s="1"/>
  <c r="AW921" i="3"/>
  <c r="AV921" i="3"/>
  <c r="AV887" i="3"/>
  <c r="AW887" i="3"/>
  <c r="AT791" i="3"/>
  <c r="AV791" i="3" s="1"/>
  <c r="AV480" i="3"/>
  <c r="AW480" i="3"/>
  <c r="AV1217" i="3"/>
  <c r="AW1217" i="3"/>
  <c r="AT1126" i="3"/>
  <c r="AV1126" i="3" s="1"/>
  <c r="AV783" i="3"/>
  <c r="AW783" i="3"/>
  <c r="AW659" i="3"/>
  <c r="AV659" i="3"/>
  <c r="AW518" i="3"/>
  <c r="AV518" i="3"/>
  <c r="AW891" i="3"/>
  <c r="AV891" i="3"/>
  <c r="AT905" i="3"/>
  <c r="AV905" i="3" s="1"/>
  <c r="AT1024" i="3"/>
  <c r="AV1024" i="3" s="1"/>
  <c r="AW545" i="3"/>
  <c r="AV545" i="3"/>
  <c r="AW77" i="3"/>
  <c r="AW185" i="3"/>
  <c r="AV185" i="3"/>
  <c r="AW1439" i="3"/>
  <c r="AW758" i="3"/>
  <c r="AW966" i="3"/>
  <c r="AV966" i="3"/>
  <c r="AV846" i="3"/>
  <c r="AW846" i="3"/>
  <c r="AW898" i="3"/>
  <c r="AV898" i="3"/>
  <c r="AW192" i="3"/>
  <c r="AV192" i="3"/>
  <c r="AW10" i="3"/>
  <c r="AW1398" i="3"/>
  <c r="AV1398" i="3"/>
  <c r="AW1168" i="3"/>
  <c r="AV1168" i="3"/>
  <c r="AW504" i="3"/>
  <c r="AV504" i="3"/>
  <c r="AW404" i="3"/>
  <c r="AV404" i="3"/>
  <c r="AW1188" i="3"/>
  <c r="AV1248" i="3"/>
  <c r="AW1248" i="3"/>
  <c r="AW1333" i="3"/>
  <c r="AV1333" i="3"/>
  <c r="AW1185" i="3"/>
  <c r="AV1185" i="3"/>
  <c r="AW387" i="3"/>
  <c r="AW1187" i="3"/>
  <c r="AV1187" i="3"/>
  <c r="AW833" i="3"/>
  <c r="AW977" i="3"/>
  <c r="AW693" i="3"/>
  <c r="AV693" i="3"/>
  <c r="AW781" i="3"/>
  <c r="AV781" i="3"/>
  <c r="AW95" i="3"/>
  <c r="AV95" i="3"/>
  <c r="AW249" i="3"/>
  <c r="AV249" i="3"/>
  <c r="AV670" i="3"/>
  <c r="AW670" i="3"/>
  <c r="AW130" i="3"/>
  <c r="AW1149" i="3"/>
  <c r="AV1149" i="3"/>
  <c r="AW1021" i="3"/>
  <c r="AW57" i="3"/>
  <c r="AW1207" i="3"/>
  <c r="AV1207" i="3"/>
  <c r="AW698" i="3"/>
  <c r="AV698" i="3"/>
  <c r="AW451" i="3"/>
  <c r="AV451" i="3"/>
  <c r="AW415" i="3"/>
  <c r="AV415" i="3"/>
  <c r="AW126" i="3"/>
  <c r="AV126" i="3"/>
  <c r="AW1319" i="3"/>
  <c r="AV1319" i="3"/>
  <c r="AW1156" i="3"/>
  <c r="AV1156" i="3"/>
  <c r="AW1016" i="3"/>
  <c r="AW127" i="3"/>
  <c r="AW1405" i="3"/>
  <c r="AV1405" i="3"/>
  <c r="AW879" i="3"/>
  <c r="AW1124" i="3"/>
  <c r="AW908" i="3"/>
  <c r="AW812" i="3"/>
  <c r="AW479" i="3"/>
  <c r="AV479" i="3"/>
  <c r="AW436" i="3"/>
  <c r="AV436" i="3"/>
  <c r="AW204" i="3"/>
  <c r="AV204" i="3"/>
  <c r="AT77" i="3"/>
  <c r="AV77" i="3" s="1"/>
  <c r="AW1440" i="3"/>
  <c r="AV1440" i="3"/>
  <c r="AW540" i="3"/>
  <c r="AW21" i="3"/>
  <c r="AW565" i="3"/>
  <c r="AV565" i="3"/>
  <c r="AW1165" i="3"/>
  <c r="AV1165" i="3"/>
  <c r="AV955" i="3"/>
  <c r="AW955" i="3"/>
  <c r="AT540" i="3"/>
  <c r="AV540" i="3" s="1"/>
  <c r="AT21" i="3"/>
  <c r="AV21" i="3" s="1"/>
  <c r="AW1347" i="3"/>
  <c r="AV1347" i="3"/>
  <c r="AT1439" i="3"/>
  <c r="AV1439" i="3" s="1"/>
  <c r="AT1204" i="3"/>
  <c r="AV1204" i="3" s="1"/>
  <c r="AT758" i="3"/>
  <c r="AV758" i="3" s="1"/>
  <c r="AW581" i="3"/>
  <c r="AV581" i="3"/>
  <c r="AV414" i="3"/>
  <c r="AW414" i="3"/>
  <c r="AV1427" i="3"/>
  <c r="AW1427" i="3"/>
  <c r="AW1261" i="3"/>
  <c r="AV1261" i="3"/>
  <c r="AW956" i="3"/>
  <c r="AW574" i="3"/>
  <c r="AV574" i="3"/>
  <c r="AW380" i="3"/>
  <c r="AT10" i="3"/>
  <c r="AV10" i="3" s="1"/>
  <c r="AW1150" i="3"/>
  <c r="AW1069" i="3"/>
  <c r="AV1069" i="3"/>
  <c r="AW595" i="3"/>
  <c r="AV595" i="3"/>
  <c r="AV1249" i="3"/>
  <c r="AW1249" i="3"/>
  <c r="AT1188" i="3"/>
  <c r="AV1188" i="3" s="1"/>
  <c r="AT1248" i="3"/>
  <c r="AW1079" i="3"/>
  <c r="AW857" i="3"/>
  <c r="AV857" i="3"/>
  <c r="AW438" i="3"/>
  <c r="AV438" i="3"/>
  <c r="AW173" i="3"/>
  <c r="AV173" i="3"/>
  <c r="AW1365" i="3"/>
  <c r="AV1365" i="3"/>
  <c r="AW975" i="3"/>
  <c r="AW863" i="3"/>
  <c r="AW805" i="3"/>
  <c r="AV805" i="3"/>
  <c r="AW568" i="3"/>
  <c r="AV568" i="3"/>
  <c r="AT387" i="3"/>
  <c r="AV387" i="3" s="1"/>
  <c r="AW1225" i="3"/>
  <c r="AV1225" i="3"/>
  <c r="AW1085" i="3"/>
  <c r="AT833" i="3"/>
  <c r="AV833" i="3" s="1"/>
  <c r="AT977" i="3"/>
  <c r="AV977" i="3" s="1"/>
  <c r="AW842" i="3"/>
  <c r="AW220" i="3"/>
  <c r="AV220" i="3"/>
  <c r="AW901" i="3"/>
  <c r="AW1034" i="3"/>
  <c r="AW973" i="3"/>
  <c r="AV973" i="3"/>
  <c r="AV700" i="3"/>
  <c r="AW700" i="3"/>
  <c r="AV537" i="3"/>
  <c r="AW537" i="3"/>
  <c r="AT130" i="3"/>
  <c r="AV130" i="3" s="1"/>
  <c r="AT1021" i="3"/>
  <c r="AV1021" i="3" s="1"/>
  <c r="AW817" i="3"/>
  <c r="AW598" i="3"/>
  <c r="AV598" i="3"/>
  <c r="AW616" i="3"/>
  <c r="AV616" i="3"/>
  <c r="AT57" i="3"/>
  <c r="AV57" i="3" s="1"/>
  <c r="AW961" i="3"/>
  <c r="AW639" i="3"/>
  <c r="AW611" i="3"/>
  <c r="AV611" i="3"/>
  <c r="AW125" i="3"/>
  <c r="AT1016" i="3"/>
  <c r="AV1016" i="3" s="1"/>
  <c r="AW886" i="3"/>
  <c r="AV886" i="3"/>
  <c r="AV668" i="3"/>
  <c r="AW668" i="3"/>
  <c r="AW524" i="3"/>
  <c r="AV524" i="3"/>
  <c r="AT127" i="3"/>
  <c r="AV127" i="3" s="1"/>
  <c r="AW1195" i="3"/>
  <c r="AV1195" i="3"/>
  <c r="AT879" i="3"/>
  <c r="AV879" i="3" s="1"/>
  <c r="AT1124" i="3"/>
  <c r="AV1124" i="3" s="1"/>
  <c r="AT908" i="3"/>
  <c r="AV908" i="3" s="1"/>
  <c r="AT812" i="3"/>
  <c r="AV812" i="3" s="1"/>
  <c r="AW937" i="3"/>
  <c r="AV937" i="3"/>
  <c r="AW22" i="3"/>
  <c r="AW161" i="3"/>
  <c r="AV161" i="3"/>
  <c r="AV468" i="3"/>
  <c r="AW468" i="3"/>
  <c r="AW1070" i="3"/>
  <c r="AV1070" i="3"/>
  <c r="AW186" i="3"/>
  <c r="AV186" i="3"/>
  <c r="AW904" i="3"/>
  <c r="AV904" i="3"/>
  <c r="AW1154" i="3"/>
  <c r="AV1154" i="3"/>
  <c r="AW814" i="3"/>
  <c r="AV814" i="3"/>
  <c r="AV684" i="3"/>
  <c r="AW684" i="3"/>
  <c r="AW305" i="3"/>
  <c r="AV305" i="3"/>
  <c r="AW155" i="3"/>
  <c r="AV155" i="3"/>
  <c r="AW101" i="3"/>
  <c r="AV101" i="3"/>
  <c r="AW58" i="3"/>
  <c r="AV58" i="3"/>
  <c r="AW866" i="3"/>
  <c r="AV866" i="3"/>
  <c r="AV541" i="3"/>
  <c r="AW541" i="3"/>
  <c r="AW1192" i="3"/>
  <c r="AV1192" i="3"/>
  <c r="AW885" i="3"/>
  <c r="AV885" i="3"/>
  <c r="AW1057" i="3"/>
  <c r="AV1057" i="3"/>
  <c r="AT956" i="3"/>
  <c r="AV956" i="3" s="1"/>
  <c r="AT380" i="3"/>
  <c r="AV380" i="3" s="1"/>
  <c r="AV287" i="3"/>
  <c r="AW287" i="3"/>
  <c r="AW1428" i="3"/>
  <c r="AV1428" i="3"/>
  <c r="AT1150" i="3"/>
  <c r="AV1150" i="3" s="1"/>
  <c r="AV1063" i="3"/>
  <c r="AW1063" i="3"/>
  <c r="AW881" i="3"/>
  <c r="AV881" i="3"/>
  <c r="AV823" i="3"/>
  <c r="AW823" i="3"/>
  <c r="AW608" i="3"/>
  <c r="AV608" i="3"/>
  <c r="AW709" i="3"/>
  <c r="AV709" i="3"/>
  <c r="AV351" i="3"/>
  <c r="AW351" i="3"/>
  <c r="AW1147" i="3"/>
  <c r="AV1147" i="3"/>
  <c r="AT1077" i="3"/>
  <c r="AV1077" i="3" s="1"/>
  <c r="AT1079" i="3"/>
  <c r="AV1079" i="3" s="1"/>
  <c r="AT857" i="3"/>
  <c r="AW1009" i="3"/>
  <c r="AV1009" i="3"/>
  <c r="AV604" i="3"/>
  <c r="AW604" i="3"/>
  <c r="AV1256" i="3"/>
  <c r="AW1256" i="3"/>
  <c r="AT975" i="3"/>
  <c r="AV975" i="3" s="1"/>
  <c r="AT863" i="3"/>
  <c r="AV863" i="3" s="1"/>
  <c r="AW628" i="3"/>
  <c r="AV628" i="3"/>
  <c r="AW324" i="3"/>
  <c r="AV324" i="3"/>
  <c r="AW381" i="3"/>
  <c r="AV381" i="3"/>
  <c r="AV187" i="3"/>
  <c r="AW187" i="3"/>
  <c r="AT1085" i="3"/>
  <c r="AV1085" i="3" s="1"/>
  <c r="AV907" i="3"/>
  <c r="AW907" i="3"/>
  <c r="AW1000" i="3"/>
  <c r="AV1000" i="3"/>
  <c r="AT842" i="3"/>
  <c r="AV842" i="3" s="1"/>
  <c r="AW614" i="3"/>
  <c r="AV614" i="3"/>
  <c r="AW390" i="3"/>
  <c r="AV390" i="3"/>
  <c r="AT179" i="3"/>
  <c r="AV179" i="3" s="1"/>
  <c r="AV1328" i="3"/>
  <c r="AW1328" i="3"/>
  <c r="AT901" i="3"/>
  <c r="AV901" i="3" s="1"/>
  <c r="AT1034" i="3"/>
  <c r="AV1034" i="3" s="1"/>
  <c r="AT580" i="3"/>
  <c r="AV580" i="3" s="1"/>
  <c r="AW334" i="3"/>
  <c r="AV334" i="3"/>
  <c r="AW419" i="3"/>
  <c r="AV419" i="3"/>
  <c r="AV168" i="3"/>
  <c r="AW168" i="3"/>
  <c r="AV310" i="3"/>
  <c r="AW310" i="3"/>
  <c r="AW1199" i="3"/>
  <c r="AV1199" i="3"/>
  <c r="AW1078" i="3"/>
  <c r="AV1078" i="3"/>
  <c r="AW991" i="3"/>
  <c r="AV991" i="3"/>
  <c r="AW818" i="3"/>
  <c r="AV818" i="3"/>
  <c r="AT817" i="3"/>
  <c r="AV817" i="3" s="1"/>
  <c r="AT609" i="3"/>
  <c r="AV609" i="3" s="1"/>
  <c r="AT618" i="3"/>
  <c r="AV618" i="3" s="1"/>
  <c r="AW388" i="3"/>
  <c r="AV388" i="3"/>
  <c r="AW9" i="3"/>
  <c r="AV9" i="3"/>
  <c r="AT131" i="3"/>
  <c r="AV131" i="3" s="1"/>
  <c r="AT961" i="3"/>
  <c r="AV961" i="3" s="1"/>
  <c r="AT786" i="3"/>
  <c r="AV786" i="3" s="1"/>
  <c r="AT639" i="3"/>
  <c r="AV639" i="3" s="1"/>
  <c r="AT611" i="3"/>
  <c r="AW322" i="3"/>
  <c r="AV322" i="3"/>
  <c r="AT125" i="3"/>
  <c r="AV125" i="3" s="1"/>
  <c r="AW1137" i="3"/>
  <c r="AV1137" i="3"/>
  <c r="AW1033" i="3"/>
  <c r="AV1033" i="3"/>
  <c r="AT1285" i="3"/>
  <c r="AV1285" i="3" s="1"/>
  <c r="AT1224" i="3"/>
  <c r="AV1224" i="3" s="1"/>
  <c r="AV770" i="3"/>
  <c r="AW770" i="3"/>
  <c r="AW934" i="3"/>
  <c r="AV934" i="3"/>
  <c r="AW785" i="3"/>
  <c r="AV785" i="3"/>
  <c r="AT690" i="3"/>
  <c r="AV690" i="3" s="1"/>
  <c r="AT307" i="3"/>
  <c r="AV307" i="3" s="1"/>
  <c r="AW300" i="3"/>
  <c r="AV300" i="3"/>
  <c r="AT22" i="3"/>
  <c r="AV22" i="3" s="1"/>
  <c r="AT161" i="3"/>
  <c r="C12" i="15"/>
  <c r="C6" i="15"/>
  <c r="N31" i="1"/>
  <c r="C14" i="15" s="1"/>
  <c r="N30" i="1"/>
  <c r="B13" i="8" s="1"/>
  <c r="AZ3" i="3" l="1"/>
  <c r="AZ4" i="3"/>
  <c r="AZ5" i="3"/>
  <c r="AZ6" i="3"/>
  <c r="AZ7" i="3"/>
  <c r="AZ8" i="3"/>
  <c r="AZ9" i="3"/>
  <c r="AZ10" i="3"/>
  <c r="AZ11" i="3"/>
  <c r="AZ12" i="3"/>
  <c r="AZ13" i="3"/>
  <c r="AZ14" i="3"/>
  <c r="AZ15" i="3"/>
  <c r="AZ16" i="3"/>
  <c r="AZ17" i="3"/>
  <c r="AZ18" i="3"/>
  <c r="AZ19" i="3"/>
  <c r="AZ20" i="3"/>
  <c r="AZ21" i="3"/>
  <c r="AZ22" i="3"/>
  <c r="AZ23" i="3"/>
  <c r="AZ24" i="3"/>
  <c r="AZ25" i="3"/>
  <c r="AZ26" i="3"/>
  <c r="AZ27" i="3"/>
  <c r="AZ28" i="3"/>
  <c r="AZ29" i="3"/>
  <c r="AZ30" i="3"/>
  <c r="AZ31" i="3"/>
  <c r="AZ32" i="3"/>
  <c r="AZ33" i="3"/>
  <c r="AZ34" i="3"/>
  <c r="AZ35" i="3"/>
  <c r="AZ36" i="3"/>
  <c r="AZ37" i="3"/>
  <c r="AZ38" i="3"/>
  <c r="AZ39" i="3"/>
  <c r="AZ40" i="3"/>
  <c r="AZ41" i="3"/>
  <c r="AZ42" i="3"/>
  <c r="AZ43" i="3"/>
  <c r="AZ44" i="3"/>
  <c r="AZ45" i="3"/>
  <c r="AZ46" i="3"/>
  <c r="AZ47" i="3"/>
  <c r="AZ48" i="3"/>
  <c r="AZ49" i="3"/>
  <c r="AZ50" i="3"/>
  <c r="AZ51" i="3"/>
  <c r="AZ52" i="3"/>
  <c r="AZ53" i="3"/>
  <c r="AZ54" i="3"/>
  <c r="AZ55" i="3"/>
  <c r="AZ56" i="3"/>
  <c r="AZ57" i="3"/>
  <c r="AZ58" i="3"/>
  <c r="AZ59" i="3"/>
  <c r="AZ60" i="3"/>
  <c r="AZ61" i="3"/>
  <c r="AZ62" i="3"/>
  <c r="AZ63" i="3"/>
  <c r="AZ64" i="3"/>
  <c r="AZ65" i="3"/>
  <c r="AZ66" i="3"/>
  <c r="AZ67" i="3"/>
  <c r="AZ68" i="3"/>
  <c r="AZ69" i="3"/>
  <c r="AZ70" i="3"/>
  <c r="AZ71" i="3"/>
  <c r="AZ72" i="3"/>
  <c r="AZ73" i="3"/>
  <c r="AZ74" i="3"/>
  <c r="AZ75" i="3"/>
  <c r="AZ76" i="3"/>
  <c r="AZ77" i="3"/>
  <c r="AZ78" i="3"/>
  <c r="AZ79" i="3"/>
  <c r="AZ80" i="3"/>
  <c r="AZ81" i="3"/>
  <c r="AZ82" i="3"/>
  <c r="AZ83" i="3"/>
  <c r="AZ84" i="3"/>
  <c r="AZ85" i="3"/>
  <c r="AZ86" i="3"/>
  <c r="AZ87" i="3"/>
  <c r="AZ88" i="3"/>
  <c r="AZ89" i="3"/>
  <c r="AZ90" i="3"/>
  <c r="AZ91" i="3"/>
  <c r="AZ92" i="3"/>
  <c r="AZ93" i="3"/>
  <c r="AZ94" i="3"/>
  <c r="AZ95" i="3"/>
  <c r="AZ96" i="3"/>
  <c r="AZ97" i="3"/>
  <c r="AZ98" i="3"/>
  <c r="AZ99" i="3"/>
  <c r="AZ100" i="3"/>
  <c r="AZ101" i="3"/>
  <c r="AZ102" i="3"/>
  <c r="AZ103" i="3"/>
  <c r="AZ104" i="3"/>
  <c r="AZ105" i="3"/>
  <c r="AZ106" i="3"/>
  <c r="AZ107" i="3"/>
  <c r="AZ108" i="3"/>
  <c r="AZ109" i="3"/>
  <c r="AZ110" i="3"/>
  <c r="AZ111" i="3"/>
  <c r="AZ112" i="3"/>
  <c r="AZ113" i="3"/>
  <c r="AZ114" i="3"/>
  <c r="AZ115" i="3"/>
  <c r="AZ116" i="3"/>
  <c r="AZ117" i="3"/>
  <c r="AZ118" i="3"/>
  <c r="AZ119" i="3"/>
  <c r="AZ120" i="3"/>
  <c r="AZ121" i="3"/>
  <c r="AZ122" i="3"/>
  <c r="AZ123" i="3"/>
  <c r="AZ124" i="3"/>
  <c r="AZ125" i="3"/>
  <c r="AZ126" i="3"/>
  <c r="AZ127" i="3"/>
  <c r="AZ128" i="3"/>
  <c r="AZ129" i="3"/>
  <c r="AZ130" i="3"/>
  <c r="AZ131" i="3"/>
  <c r="AZ132" i="3"/>
  <c r="AZ133" i="3"/>
  <c r="AZ134" i="3"/>
  <c r="AZ135" i="3"/>
  <c r="AZ136" i="3"/>
  <c r="AZ137" i="3"/>
  <c r="AZ138" i="3"/>
  <c r="AZ139" i="3"/>
  <c r="AZ140" i="3"/>
  <c r="AZ141" i="3"/>
  <c r="AZ142" i="3"/>
  <c r="AZ143" i="3"/>
  <c r="AZ144" i="3"/>
  <c r="AZ145" i="3"/>
  <c r="AZ146" i="3"/>
  <c r="AZ147" i="3"/>
  <c r="AZ148" i="3"/>
  <c r="AZ149" i="3"/>
  <c r="AZ150" i="3"/>
  <c r="AZ151" i="3"/>
  <c r="AZ152" i="3"/>
  <c r="AZ153" i="3"/>
  <c r="AZ154" i="3"/>
  <c r="AZ155" i="3"/>
  <c r="AZ156" i="3"/>
  <c r="AZ157" i="3"/>
  <c r="AZ158" i="3"/>
  <c r="AZ159" i="3"/>
  <c r="AZ160" i="3"/>
  <c r="AZ161" i="3"/>
  <c r="AZ162" i="3"/>
  <c r="AZ163" i="3"/>
  <c r="AZ164" i="3"/>
  <c r="AZ165" i="3"/>
  <c r="AZ166" i="3"/>
  <c r="AZ167" i="3"/>
  <c r="AZ168" i="3"/>
  <c r="AZ169" i="3"/>
  <c r="AZ170" i="3"/>
  <c r="AZ171" i="3"/>
  <c r="AZ172" i="3"/>
  <c r="AZ173" i="3"/>
  <c r="AZ174" i="3"/>
  <c r="AZ175" i="3"/>
  <c r="AZ176" i="3"/>
  <c r="AZ177" i="3"/>
  <c r="AZ178" i="3"/>
  <c r="AZ179" i="3"/>
  <c r="AZ180" i="3"/>
  <c r="AZ181" i="3"/>
  <c r="AZ182" i="3"/>
  <c r="AZ183" i="3"/>
  <c r="AZ184" i="3"/>
  <c r="AZ185" i="3"/>
  <c r="AZ186" i="3"/>
  <c r="AZ187" i="3"/>
  <c r="AZ188" i="3"/>
  <c r="AZ189" i="3"/>
  <c r="AZ190" i="3"/>
  <c r="AZ191" i="3"/>
  <c r="AZ192" i="3"/>
  <c r="AZ193" i="3"/>
  <c r="AZ194" i="3"/>
  <c r="AZ195" i="3"/>
  <c r="AZ196" i="3"/>
  <c r="AZ197" i="3"/>
  <c r="AZ198" i="3"/>
  <c r="AZ199" i="3"/>
  <c r="AZ200" i="3"/>
  <c r="AZ201" i="3"/>
  <c r="AZ202" i="3"/>
  <c r="AZ203" i="3"/>
  <c r="AZ204" i="3"/>
  <c r="AZ205" i="3"/>
  <c r="AZ206" i="3"/>
  <c r="AZ207" i="3"/>
  <c r="AZ208" i="3"/>
  <c r="AZ209" i="3"/>
  <c r="AZ210" i="3"/>
  <c r="AZ211" i="3"/>
  <c r="AZ212" i="3"/>
  <c r="AZ213" i="3"/>
  <c r="AZ214" i="3"/>
  <c r="AZ215" i="3"/>
  <c r="AZ216" i="3"/>
  <c r="AZ217" i="3"/>
  <c r="AZ218" i="3"/>
  <c r="AZ219" i="3"/>
  <c r="AZ220" i="3"/>
  <c r="AZ221" i="3"/>
  <c r="AZ222" i="3"/>
  <c r="AZ223" i="3"/>
  <c r="AZ224" i="3"/>
  <c r="AZ225" i="3"/>
  <c r="AZ226" i="3"/>
  <c r="AZ227" i="3"/>
  <c r="AZ228" i="3"/>
  <c r="AZ229" i="3"/>
  <c r="AZ230" i="3"/>
  <c r="AZ231" i="3"/>
  <c r="AZ232" i="3"/>
  <c r="AZ233" i="3"/>
  <c r="AZ234" i="3"/>
  <c r="AZ235" i="3"/>
  <c r="AZ236" i="3"/>
  <c r="AZ237" i="3"/>
  <c r="AZ238" i="3"/>
  <c r="AZ239" i="3"/>
  <c r="AZ240" i="3"/>
  <c r="AZ241" i="3"/>
  <c r="AZ242" i="3"/>
  <c r="AZ243" i="3"/>
  <c r="AZ244" i="3"/>
  <c r="AZ245" i="3"/>
  <c r="AZ246" i="3"/>
  <c r="AZ247" i="3"/>
  <c r="AZ248" i="3"/>
  <c r="AZ249" i="3"/>
  <c r="AZ250" i="3"/>
  <c r="AZ251" i="3"/>
  <c r="AZ252" i="3"/>
  <c r="AZ253" i="3"/>
  <c r="AZ254" i="3"/>
  <c r="AZ255" i="3"/>
  <c r="AZ256" i="3"/>
  <c r="AZ257" i="3"/>
  <c r="AZ258" i="3"/>
  <c r="AZ259" i="3"/>
  <c r="AZ260" i="3"/>
  <c r="AZ261" i="3"/>
  <c r="AZ262" i="3"/>
  <c r="AZ263" i="3"/>
  <c r="AZ264" i="3"/>
  <c r="AZ265" i="3"/>
  <c r="AZ266" i="3"/>
  <c r="AZ267" i="3"/>
  <c r="AZ268" i="3"/>
  <c r="AZ269" i="3"/>
  <c r="AZ270" i="3"/>
  <c r="AZ271" i="3"/>
  <c r="AZ272" i="3"/>
  <c r="AZ273" i="3"/>
  <c r="AZ274" i="3"/>
  <c r="AZ275" i="3"/>
  <c r="AZ276" i="3"/>
  <c r="AZ277" i="3"/>
  <c r="AZ278" i="3"/>
  <c r="AZ279" i="3"/>
  <c r="AZ280" i="3"/>
  <c r="AZ281" i="3"/>
  <c r="AZ282" i="3"/>
  <c r="AZ283" i="3"/>
  <c r="AZ284" i="3"/>
  <c r="AZ285" i="3"/>
  <c r="AZ286" i="3"/>
  <c r="AZ287" i="3"/>
  <c r="AZ288" i="3"/>
  <c r="AZ289" i="3"/>
  <c r="AZ290" i="3"/>
  <c r="AZ291" i="3"/>
  <c r="AZ292" i="3"/>
  <c r="AZ293" i="3"/>
  <c r="AZ294" i="3"/>
  <c r="AZ295" i="3"/>
  <c r="AZ296" i="3"/>
  <c r="AZ297" i="3"/>
  <c r="AZ298" i="3"/>
  <c r="AZ299" i="3"/>
  <c r="AZ300" i="3"/>
  <c r="AZ301" i="3"/>
  <c r="AZ302" i="3"/>
  <c r="AZ303" i="3"/>
  <c r="AZ304" i="3"/>
  <c r="AZ305" i="3"/>
  <c r="AZ306" i="3"/>
  <c r="AZ307" i="3"/>
  <c r="AZ308" i="3"/>
  <c r="AZ309" i="3"/>
  <c r="AZ310" i="3"/>
  <c r="AZ311" i="3"/>
  <c r="AZ312" i="3"/>
  <c r="AZ313" i="3"/>
  <c r="AZ314" i="3"/>
  <c r="AZ315" i="3"/>
  <c r="AZ316" i="3"/>
  <c r="AZ317" i="3"/>
  <c r="AZ318" i="3"/>
  <c r="AZ319" i="3"/>
  <c r="AZ320" i="3"/>
  <c r="AZ321" i="3"/>
  <c r="AZ322" i="3"/>
  <c r="AZ323" i="3"/>
  <c r="AZ324" i="3"/>
  <c r="AZ325" i="3"/>
  <c r="AZ326" i="3"/>
  <c r="AZ327" i="3"/>
  <c r="AZ328" i="3"/>
  <c r="AZ329" i="3"/>
  <c r="AZ330" i="3"/>
  <c r="AZ331" i="3"/>
  <c r="AZ332" i="3"/>
  <c r="AZ333" i="3"/>
  <c r="AZ334" i="3"/>
  <c r="AZ335" i="3"/>
  <c r="AZ336" i="3"/>
  <c r="AZ337" i="3"/>
  <c r="AZ338" i="3"/>
  <c r="AZ339" i="3"/>
  <c r="AZ340" i="3"/>
  <c r="AZ341" i="3"/>
  <c r="AZ342" i="3"/>
  <c r="AZ343" i="3"/>
  <c r="AZ344" i="3"/>
  <c r="AZ345" i="3"/>
  <c r="AZ346" i="3"/>
  <c r="AZ347" i="3"/>
  <c r="AZ348" i="3"/>
  <c r="AZ349" i="3"/>
  <c r="AZ350" i="3"/>
  <c r="AZ351" i="3"/>
  <c r="AZ352" i="3"/>
  <c r="AZ353" i="3"/>
  <c r="AZ354" i="3"/>
  <c r="AZ355" i="3"/>
  <c r="AZ356" i="3"/>
  <c r="AZ357" i="3"/>
  <c r="AZ358" i="3"/>
  <c r="AZ359" i="3"/>
  <c r="AZ360" i="3"/>
  <c r="AZ361" i="3"/>
  <c r="AZ362" i="3"/>
  <c r="AZ363" i="3"/>
  <c r="AZ364" i="3"/>
  <c r="AZ365" i="3"/>
  <c r="AZ366" i="3"/>
  <c r="AZ367" i="3"/>
  <c r="AZ368" i="3"/>
  <c r="AZ369" i="3"/>
  <c r="AZ370" i="3"/>
  <c r="AZ371" i="3"/>
  <c r="AZ372" i="3"/>
  <c r="AZ373" i="3"/>
  <c r="AZ374" i="3"/>
  <c r="AZ375" i="3"/>
  <c r="AZ376" i="3"/>
  <c r="AZ377" i="3"/>
  <c r="AZ378" i="3"/>
  <c r="AZ379" i="3"/>
  <c r="AZ380" i="3"/>
  <c r="AZ381" i="3"/>
  <c r="AZ382" i="3"/>
  <c r="AZ383" i="3"/>
  <c r="AZ384" i="3"/>
  <c r="AZ385" i="3"/>
  <c r="AZ386" i="3"/>
  <c r="AZ387" i="3"/>
  <c r="AZ388" i="3"/>
  <c r="AZ389" i="3"/>
  <c r="AZ390" i="3"/>
  <c r="AZ391" i="3"/>
  <c r="AZ392" i="3"/>
  <c r="AZ393" i="3"/>
  <c r="AZ394" i="3"/>
  <c r="AZ395" i="3"/>
  <c r="AZ396" i="3"/>
  <c r="AZ397" i="3"/>
  <c r="AZ398" i="3"/>
  <c r="AZ399" i="3"/>
  <c r="AZ400" i="3"/>
  <c r="AZ401" i="3"/>
  <c r="AZ402" i="3"/>
  <c r="AZ403" i="3"/>
  <c r="AZ404" i="3"/>
  <c r="AZ405" i="3"/>
  <c r="AZ406" i="3"/>
  <c r="AZ407" i="3"/>
  <c r="AZ408" i="3"/>
  <c r="AZ409" i="3"/>
  <c r="AZ410" i="3"/>
  <c r="AZ411" i="3"/>
  <c r="AZ412" i="3"/>
  <c r="AZ413" i="3"/>
  <c r="AZ414" i="3"/>
  <c r="AZ415" i="3"/>
  <c r="AZ416" i="3"/>
  <c r="AZ417" i="3"/>
  <c r="AZ418" i="3"/>
  <c r="AZ419" i="3"/>
  <c r="AZ420" i="3"/>
  <c r="AZ421" i="3"/>
  <c r="AZ422" i="3"/>
  <c r="AZ423" i="3"/>
  <c r="AZ424" i="3"/>
  <c r="AZ425" i="3"/>
  <c r="AZ426" i="3"/>
  <c r="AZ427" i="3"/>
  <c r="AZ428" i="3"/>
  <c r="AZ429" i="3"/>
  <c r="AZ430" i="3"/>
  <c r="AZ431" i="3"/>
  <c r="AZ432" i="3"/>
  <c r="AZ433" i="3"/>
  <c r="AZ434" i="3"/>
  <c r="AZ435" i="3"/>
  <c r="AZ436" i="3"/>
  <c r="AZ437" i="3"/>
  <c r="AZ438" i="3"/>
  <c r="AZ439" i="3"/>
  <c r="AZ440" i="3"/>
  <c r="AZ441" i="3"/>
  <c r="AZ442" i="3"/>
  <c r="AZ443" i="3"/>
  <c r="AZ444" i="3"/>
  <c r="AZ445" i="3"/>
  <c r="AZ446" i="3"/>
  <c r="AZ447" i="3"/>
  <c r="AZ448" i="3"/>
  <c r="AZ449" i="3"/>
  <c r="AZ450" i="3"/>
  <c r="AZ451" i="3"/>
  <c r="AZ452" i="3"/>
  <c r="AZ453" i="3"/>
  <c r="AZ454" i="3"/>
  <c r="AZ455" i="3"/>
  <c r="AZ456" i="3"/>
  <c r="AZ457" i="3"/>
  <c r="AZ458" i="3"/>
  <c r="AZ459" i="3"/>
  <c r="AZ460" i="3"/>
  <c r="AZ461" i="3"/>
  <c r="AZ462" i="3"/>
  <c r="AZ463" i="3"/>
  <c r="AZ464" i="3"/>
  <c r="AZ465" i="3"/>
  <c r="AZ466" i="3"/>
  <c r="AZ467" i="3"/>
  <c r="AZ468" i="3"/>
  <c r="AZ469" i="3"/>
  <c r="AZ470" i="3"/>
  <c r="AZ471" i="3"/>
  <c r="AZ472" i="3"/>
  <c r="AZ473" i="3"/>
  <c r="AZ474" i="3"/>
  <c r="AZ475" i="3"/>
  <c r="AZ476" i="3"/>
  <c r="AZ477" i="3"/>
  <c r="AZ478" i="3"/>
  <c r="AZ479" i="3"/>
  <c r="AZ480" i="3"/>
  <c r="AZ481" i="3"/>
  <c r="AZ482" i="3"/>
  <c r="AZ483" i="3"/>
  <c r="AZ484" i="3"/>
  <c r="AZ485" i="3"/>
  <c r="AZ486" i="3"/>
  <c r="AZ487" i="3"/>
  <c r="AZ488" i="3"/>
  <c r="AZ489" i="3"/>
  <c r="AZ490" i="3"/>
  <c r="AZ491" i="3"/>
  <c r="AZ492" i="3"/>
  <c r="AZ493" i="3"/>
  <c r="AZ494" i="3"/>
  <c r="AZ495" i="3"/>
  <c r="AZ496" i="3"/>
  <c r="AZ497" i="3"/>
  <c r="AZ498" i="3"/>
  <c r="AZ499" i="3"/>
  <c r="AZ500" i="3"/>
  <c r="AZ501" i="3"/>
  <c r="AZ502" i="3"/>
  <c r="AZ503" i="3"/>
  <c r="AZ504" i="3"/>
  <c r="AZ505" i="3"/>
  <c r="AZ506" i="3"/>
  <c r="AZ507" i="3"/>
  <c r="AZ508" i="3"/>
  <c r="AZ509" i="3"/>
  <c r="AZ510" i="3"/>
  <c r="AZ511" i="3"/>
  <c r="AZ512" i="3"/>
  <c r="AZ513" i="3"/>
  <c r="AZ514" i="3"/>
  <c r="AZ515" i="3"/>
  <c r="AZ516" i="3"/>
  <c r="AZ517" i="3"/>
  <c r="AZ518" i="3"/>
  <c r="AZ519" i="3"/>
  <c r="AZ520" i="3"/>
  <c r="AZ521" i="3"/>
  <c r="AZ522" i="3"/>
  <c r="AZ523" i="3"/>
  <c r="AZ524" i="3"/>
  <c r="AZ525" i="3"/>
  <c r="AZ526" i="3"/>
  <c r="AZ527" i="3"/>
  <c r="AZ528" i="3"/>
  <c r="AZ529" i="3"/>
  <c r="AZ530" i="3"/>
  <c r="AZ531" i="3"/>
  <c r="AZ532" i="3"/>
  <c r="AZ533" i="3"/>
  <c r="AZ534" i="3"/>
  <c r="AZ535" i="3"/>
  <c r="AZ536" i="3"/>
  <c r="AZ537" i="3"/>
  <c r="AZ538" i="3"/>
  <c r="AZ539" i="3"/>
  <c r="AZ540" i="3"/>
  <c r="AZ541" i="3"/>
  <c r="AZ542" i="3"/>
  <c r="AZ543" i="3"/>
  <c r="AZ544" i="3"/>
  <c r="AZ545" i="3"/>
  <c r="AZ546" i="3"/>
  <c r="AZ547" i="3"/>
  <c r="AZ548" i="3"/>
  <c r="AZ549" i="3"/>
  <c r="AZ550" i="3"/>
  <c r="AZ551" i="3"/>
  <c r="AZ552" i="3"/>
  <c r="AZ553" i="3"/>
  <c r="AZ554" i="3"/>
  <c r="AZ555" i="3"/>
  <c r="AZ556" i="3"/>
  <c r="AZ557" i="3"/>
  <c r="AZ558" i="3"/>
  <c r="AZ559" i="3"/>
  <c r="AZ560" i="3"/>
  <c r="AZ561" i="3"/>
  <c r="AZ562" i="3"/>
  <c r="AZ563" i="3"/>
  <c r="AZ564" i="3"/>
  <c r="AZ565" i="3"/>
  <c r="AZ566" i="3"/>
  <c r="AZ567" i="3"/>
  <c r="AZ568" i="3"/>
  <c r="AZ569" i="3"/>
  <c r="AZ570" i="3"/>
  <c r="AZ571" i="3"/>
  <c r="AZ572" i="3"/>
  <c r="AZ573" i="3"/>
  <c r="AZ574" i="3"/>
  <c r="AZ575" i="3"/>
  <c r="AZ576" i="3"/>
  <c r="AZ577" i="3"/>
  <c r="AZ578" i="3"/>
  <c r="AZ579" i="3"/>
  <c r="AZ580" i="3"/>
  <c r="AZ581" i="3"/>
  <c r="AZ582" i="3"/>
  <c r="AZ583" i="3"/>
  <c r="AZ584" i="3"/>
  <c r="AZ585" i="3"/>
  <c r="AZ586" i="3"/>
  <c r="AZ587" i="3"/>
  <c r="AZ588" i="3"/>
  <c r="AZ589" i="3"/>
  <c r="AZ590" i="3"/>
  <c r="AZ591" i="3"/>
  <c r="AZ592" i="3"/>
  <c r="AZ593" i="3"/>
  <c r="AZ594" i="3"/>
  <c r="AZ595" i="3"/>
  <c r="AZ596" i="3"/>
  <c r="AZ597" i="3"/>
  <c r="AZ598" i="3"/>
  <c r="AZ599" i="3"/>
  <c r="AZ600" i="3"/>
  <c r="AZ601" i="3"/>
  <c r="AZ602" i="3"/>
  <c r="AZ603" i="3"/>
  <c r="AZ604" i="3"/>
  <c r="AZ605" i="3"/>
  <c r="AZ606" i="3"/>
  <c r="AZ607" i="3"/>
  <c r="AZ608" i="3"/>
  <c r="AZ609" i="3"/>
  <c r="AZ610" i="3"/>
  <c r="AZ611" i="3"/>
  <c r="AZ612" i="3"/>
  <c r="AZ613" i="3"/>
  <c r="AZ614" i="3"/>
  <c r="AZ615" i="3"/>
  <c r="AZ616" i="3"/>
  <c r="AZ617" i="3"/>
  <c r="AZ618" i="3"/>
  <c r="AZ619" i="3"/>
  <c r="AZ620" i="3"/>
  <c r="AZ621" i="3"/>
  <c r="AZ622" i="3"/>
  <c r="AZ623" i="3"/>
  <c r="AZ624" i="3"/>
  <c r="AZ625" i="3"/>
  <c r="AZ626" i="3"/>
  <c r="AZ627" i="3"/>
  <c r="AZ628" i="3"/>
  <c r="AZ629" i="3"/>
  <c r="AZ630" i="3"/>
  <c r="AZ631" i="3"/>
  <c r="AZ632" i="3"/>
  <c r="AZ633" i="3"/>
  <c r="AZ634" i="3"/>
  <c r="AZ635" i="3"/>
  <c r="AZ636" i="3"/>
  <c r="AZ637" i="3"/>
  <c r="AZ638" i="3"/>
  <c r="AZ639" i="3"/>
  <c r="AZ640" i="3"/>
  <c r="AZ641" i="3"/>
  <c r="AZ642" i="3"/>
  <c r="AZ643" i="3"/>
  <c r="AZ644" i="3"/>
  <c r="AZ645" i="3"/>
  <c r="AZ646" i="3"/>
  <c r="AZ647" i="3"/>
  <c r="AZ648" i="3"/>
  <c r="AZ649" i="3"/>
  <c r="AZ650" i="3"/>
  <c r="AZ651" i="3"/>
  <c r="AZ652" i="3"/>
  <c r="AZ653" i="3"/>
  <c r="AZ654" i="3"/>
  <c r="AZ655" i="3"/>
  <c r="AZ656" i="3"/>
  <c r="AZ657" i="3"/>
  <c r="AZ658" i="3"/>
  <c r="AZ659" i="3"/>
  <c r="AZ660" i="3"/>
  <c r="AZ661" i="3"/>
  <c r="AZ662" i="3"/>
  <c r="AZ663" i="3"/>
  <c r="AZ664" i="3"/>
  <c r="AZ665" i="3"/>
  <c r="AZ666" i="3"/>
  <c r="AZ667" i="3"/>
  <c r="AZ668" i="3"/>
  <c r="AZ669" i="3"/>
  <c r="AZ670" i="3"/>
  <c r="AZ671" i="3"/>
  <c r="AZ672" i="3"/>
  <c r="AZ673" i="3"/>
  <c r="AZ674" i="3"/>
  <c r="AZ675" i="3"/>
  <c r="AZ676" i="3"/>
  <c r="AZ677" i="3"/>
  <c r="AZ678" i="3"/>
  <c r="AZ679" i="3"/>
  <c r="AZ680" i="3"/>
  <c r="AZ681" i="3"/>
  <c r="AZ682" i="3"/>
  <c r="AZ683" i="3"/>
  <c r="AZ684" i="3"/>
  <c r="AZ685" i="3"/>
  <c r="AZ686" i="3"/>
  <c r="AZ687" i="3"/>
  <c r="AZ688" i="3"/>
  <c r="AZ689" i="3"/>
  <c r="AZ690" i="3"/>
  <c r="AZ691" i="3"/>
  <c r="AZ692" i="3"/>
  <c r="AZ693" i="3"/>
  <c r="AZ694" i="3"/>
  <c r="AZ695" i="3"/>
  <c r="AZ696" i="3"/>
  <c r="AZ697" i="3"/>
  <c r="AZ698" i="3"/>
  <c r="AZ699" i="3"/>
  <c r="AZ700" i="3"/>
  <c r="AZ701" i="3"/>
  <c r="AZ702" i="3"/>
  <c r="AZ703" i="3"/>
  <c r="AZ704" i="3"/>
  <c r="AZ705" i="3"/>
  <c r="AZ706" i="3"/>
  <c r="AZ707" i="3"/>
  <c r="AZ708" i="3"/>
  <c r="AZ709" i="3"/>
  <c r="AZ710" i="3"/>
  <c r="AZ711" i="3"/>
  <c r="AZ712" i="3"/>
  <c r="AZ713" i="3"/>
  <c r="AZ714" i="3"/>
  <c r="AZ715" i="3"/>
  <c r="AZ716" i="3"/>
  <c r="AZ717" i="3"/>
  <c r="AZ718" i="3"/>
  <c r="AZ719" i="3"/>
  <c r="AZ720" i="3"/>
  <c r="AZ721" i="3"/>
  <c r="AZ722" i="3"/>
  <c r="AZ723" i="3"/>
  <c r="AZ724" i="3"/>
  <c r="AZ725" i="3"/>
  <c r="AZ726" i="3"/>
  <c r="AZ727" i="3"/>
  <c r="AZ728" i="3"/>
  <c r="AZ729" i="3"/>
  <c r="AZ730" i="3"/>
  <c r="AZ731" i="3"/>
  <c r="AZ732" i="3"/>
  <c r="AZ733" i="3"/>
  <c r="AZ734" i="3"/>
  <c r="AZ735" i="3"/>
  <c r="AZ736" i="3"/>
  <c r="AZ737" i="3"/>
  <c r="AZ738" i="3"/>
  <c r="AZ739" i="3"/>
  <c r="AZ740" i="3"/>
  <c r="AZ741" i="3"/>
  <c r="AZ742" i="3"/>
  <c r="AZ743" i="3"/>
  <c r="AZ744" i="3"/>
  <c r="AZ745" i="3"/>
  <c r="AZ746" i="3"/>
  <c r="AZ747" i="3"/>
  <c r="AZ748" i="3"/>
  <c r="AZ749" i="3"/>
  <c r="AZ750" i="3"/>
  <c r="AZ751" i="3"/>
  <c r="AZ752" i="3"/>
  <c r="AZ753" i="3"/>
  <c r="AZ754" i="3"/>
  <c r="AZ755" i="3"/>
  <c r="AZ756" i="3"/>
  <c r="AZ757" i="3"/>
  <c r="AZ758" i="3"/>
  <c r="AZ759" i="3"/>
  <c r="AZ760" i="3"/>
  <c r="AZ761" i="3"/>
  <c r="AZ762" i="3"/>
  <c r="AZ763" i="3"/>
  <c r="AZ764" i="3"/>
  <c r="AZ765" i="3"/>
  <c r="AZ766" i="3"/>
  <c r="AZ767" i="3"/>
  <c r="AZ768" i="3"/>
  <c r="AZ769" i="3"/>
  <c r="AZ770" i="3"/>
  <c r="AZ771" i="3"/>
  <c r="AZ772" i="3"/>
  <c r="AZ773" i="3"/>
  <c r="AZ774" i="3"/>
  <c r="AZ775" i="3"/>
  <c r="AZ776" i="3"/>
  <c r="AZ777" i="3"/>
  <c r="AZ778" i="3"/>
  <c r="AZ779" i="3"/>
  <c r="AZ780" i="3"/>
  <c r="AZ781" i="3"/>
  <c r="AZ782" i="3"/>
  <c r="AZ783" i="3"/>
  <c r="AZ784" i="3"/>
  <c r="AZ785" i="3"/>
  <c r="AZ786" i="3"/>
  <c r="AZ787" i="3"/>
  <c r="AZ788" i="3"/>
  <c r="AZ789" i="3"/>
  <c r="AZ790" i="3"/>
  <c r="AZ791" i="3"/>
  <c r="AZ792" i="3"/>
  <c r="AZ793" i="3"/>
  <c r="AZ794" i="3"/>
  <c r="AZ795" i="3"/>
  <c r="AZ796" i="3"/>
  <c r="AZ797" i="3"/>
  <c r="AZ798" i="3"/>
  <c r="AZ799" i="3"/>
  <c r="AZ800" i="3"/>
  <c r="AZ801" i="3"/>
  <c r="AZ802" i="3"/>
  <c r="AZ803" i="3"/>
  <c r="AZ804" i="3"/>
  <c r="AZ805" i="3"/>
  <c r="AZ806" i="3"/>
  <c r="AZ807" i="3"/>
  <c r="AZ808" i="3"/>
  <c r="AZ809" i="3"/>
  <c r="AZ810" i="3"/>
  <c r="AZ811" i="3"/>
  <c r="AZ812" i="3"/>
  <c r="AZ813" i="3"/>
  <c r="AZ814" i="3"/>
  <c r="AZ815" i="3"/>
  <c r="AZ816" i="3"/>
  <c r="AZ817" i="3"/>
  <c r="AZ818" i="3"/>
  <c r="AZ819" i="3"/>
  <c r="AZ820" i="3"/>
  <c r="AZ821" i="3"/>
  <c r="AZ822" i="3"/>
  <c r="AZ823" i="3"/>
  <c r="AZ824" i="3"/>
  <c r="AZ825" i="3"/>
  <c r="AZ826" i="3"/>
  <c r="AZ827" i="3"/>
  <c r="AZ828" i="3"/>
  <c r="AZ829" i="3"/>
  <c r="AZ830" i="3"/>
  <c r="AZ831" i="3"/>
  <c r="AZ832" i="3"/>
  <c r="AZ833" i="3"/>
  <c r="AZ834" i="3"/>
  <c r="AZ835" i="3"/>
  <c r="AZ836" i="3"/>
  <c r="AZ837" i="3"/>
  <c r="AZ838" i="3"/>
  <c r="AZ839" i="3"/>
  <c r="AZ840" i="3"/>
  <c r="AZ841" i="3"/>
  <c r="AZ842" i="3"/>
  <c r="AZ843" i="3"/>
  <c r="AZ844" i="3"/>
  <c r="AZ845" i="3"/>
  <c r="AZ846" i="3"/>
  <c r="AZ847" i="3"/>
  <c r="AZ848" i="3"/>
  <c r="AZ849" i="3"/>
  <c r="AZ850" i="3"/>
  <c r="AZ851" i="3"/>
  <c r="AZ852" i="3"/>
  <c r="AZ853" i="3"/>
  <c r="AZ854" i="3"/>
  <c r="AZ855" i="3"/>
  <c r="AZ856" i="3"/>
  <c r="AZ857" i="3"/>
  <c r="AZ858" i="3"/>
  <c r="AZ859" i="3"/>
  <c r="AZ860" i="3"/>
  <c r="AZ861" i="3"/>
  <c r="AZ862" i="3"/>
  <c r="AZ863" i="3"/>
  <c r="AZ864" i="3"/>
  <c r="AZ865" i="3"/>
  <c r="AZ866" i="3"/>
  <c r="AZ867" i="3"/>
  <c r="AZ868" i="3"/>
  <c r="AZ869" i="3"/>
  <c r="AZ870" i="3"/>
  <c r="AZ871" i="3"/>
  <c r="AZ872" i="3"/>
  <c r="AZ873" i="3"/>
  <c r="AZ874" i="3"/>
  <c r="AZ875" i="3"/>
  <c r="AZ876" i="3"/>
  <c r="AZ877" i="3"/>
  <c r="AZ878" i="3"/>
  <c r="AZ879" i="3"/>
  <c r="AZ880" i="3"/>
  <c r="AZ881" i="3"/>
  <c r="AZ882" i="3"/>
  <c r="AZ883" i="3"/>
  <c r="AZ884" i="3"/>
  <c r="AZ885" i="3"/>
  <c r="AZ886" i="3"/>
  <c r="AZ887" i="3"/>
  <c r="AZ888" i="3"/>
  <c r="AZ889" i="3"/>
  <c r="AZ890" i="3"/>
  <c r="AZ891" i="3"/>
  <c r="AZ892" i="3"/>
  <c r="AZ893" i="3"/>
  <c r="AZ894" i="3"/>
  <c r="AZ895" i="3"/>
  <c r="AZ896" i="3"/>
  <c r="AZ897" i="3"/>
  <c r="AZ898" i="3"/>
  <c r="AZ899" i="3"/>
  <c r="AZ900" i="3"/>
  <c r="AZ901" i="3"/>
  <c r="AZ902" i="3"/>
  <c r="AZ903" i="3"/>
  <c r="AZ904" i="3"/>
  <c r="AZ905" i="3"/>
  <c r="AZ906" i="3"/>
  <c r="AZ907" i="3"/>
  <c r="AZ908" i="3"/>
  <c r="AZ909" i="3"/>
  <c r="AZ910" i="3"/>
  <c r="AZ911" i="3"/>
  <c r="AZ912" i="3"/>
  <c r="AZ913" i="3"/>
  <c r="AZ914" i="3"/>
  <c r="AZ915" i="3"/>
  <c r="AZ916" i="3"/>
  <c r="AZ917" i="3"/>
  <c r="AZ918" i="3"/>
  <c r="AZ919" i="3"/>
  <c r="AZ920" i="3"/>
  <c r="AZ921" i="3"/>
  <c r="AZ922" i="3"/>
  <c r="AZ923" i="3"/>
  <c r="AZ924" i="3"/>
  <c r="AZ925" i="3"/>
  <c r="AZ926" i="3"/>
  <c r="AZ927" i="3"/>
  <c r="AZ928" i="3"/>
  <c r="AZ929" i="3"/>
  <c r="AZ930" i="3"/>
  <c r="AZ931" i="3"/>
  <c r="AZ932" i="3"/>
  <c r="AZ933" i="3"/>
  <c r="AZ934" i="3"/>
  <c r="AZ935" i="3"/>
  <c r="AZ936" i="3"/>
  <c r="AZ937" i="3"/>
  <c r="AZ938" i="3"/>
  <c r="AZ939" i="3"/>
  <c r="AZ940" i="3"/>
  <c r="AZ941" i="3"/>
  <c r="AZ942" i="3"/>
  <c r="AZ943" i="3"/>
  <c r="AZ944" i="3"/>
  <c r="AZ945" i="3"/>
  <c r="AZ946" i="3"/>
  <c r="AZ947" i="3"/>
  <c r="AZ948" i="3"/>
  <c r="AZ949" i="3"/>
  <c r="AZ950" i="3"/>
  <c r="AZ951" i="3"/>
  <c r="AZ952" i="3"/>
  <c r="AZ953" i="3"/>
  <c r="AZ954" i="3"/>
  <c r="AZ955" i="3"/>
  <c r="AZ956" i="3"/>
  <c r="AZ957" i="3"/>
  <c r="AZ958" i="3"/>
  <c r="AZ959" i="3"/>
  <c r="AZ960" i="3"/>
  <c r="AZ961" i="3"/>
  <c r="AZ962" i="3"/>
  <c r="AZ963" i="3"/>
  <c r="AZ964" i="3"/>
  <c r="AZ965" i="3"/>
  <c r="AZ966" i="3"/>
  <c r="AZ967" i="3"/>
  <c r="AZ968" i="3"/>
  <c r="AZ969" i="3"/>
  <c r="AZ970" i="3"/>
  <c r="AZ971" i="3"/>
  <c r="AZ972" i="3"/>
  <c r="AZ973" i="3"/>
  <c r="AZ974" i="3"/>
  <c r="AZ975" i="3"/>
  <c r="AZ976" i="3"/>
  <c r="AZ977" i="3"/>
  <c r="AZ978" i="3"/>
  <c r="AZ979" i="3"/>
  <c r="AZ980" i="3"/>
  <c r="AZ981" i="3"/>
  <c r="AZ982" i="3"/>
  <c r="AZ983" i="3"/>
  <c r="AZ984" i="3"/>
  <c r="AZ985" i="3"/>
  <c r="AZ986" i="3"/>
  <c r="AZ987" i="3"/>
  <c r="AZ988" i="3"/>
  <c r="AZ989" i="3"/>
  <c r="AZ990" i="3"/>
  <c r="AZ991" i="3"/>
  <c r="AZ992" i="3"/>
  <c r="AZ993" i="3"/>
  <c r="AZ994" i="3"/>
  <c r="AZ995" i="3"/>
  <c r="AZ996" i="3"/>
  <c r="AZ997" i="3"/>
  <c r="AZ998" i="3"/>
  <c r="AZ999" i="3"/>
  <c r="AZ1000" i="3"/>
  <c r="AZ1001" i="3"/>
  <c r="AZ1002" i="3"/>
  <c r="AZ1003" i="3"/>
  <c r="AZ1004" i="3"/>
  <c r="AZ1005" i="3"/>
  <c r="AZ1006" i="3"/>
  <c r="AZ1007" i="3"/>
  <c r="AZ1008" i="3"/>
  <c r="AZ1009" i="3"/>
  <c r="AZ1010" i="3"/>
  <c r="AZ1011" i="3"/>
  <c r="AZ1012" i="3"/>
  <c r="AZ1013" i="3"/>
  <c r="AZ1014" i="3"/>
  <c r="AZ1015" i="3"/>
  <c r="AZ1016" i="3"/>
  <c r="AZ1017" i="3"/>
  <c r="AZ1018" i="3"/>
  <c r="AZ1019" i="3"/>
  <c r="AZ1020" i="3"/>
  <c r="AZ1021" i="3"/>
  <c r="AZ1022" i="3"/>
  <c r="AZ1023" i="3"/>
  <c r="AZ1024" i="3"/>
  <c r="AZ1025" i="3"/>
  <c r="AZ1026" i="3"/>
  <c r="AZ1027" i="3"/>
  <c r="AZ1028" i="3"/>
  <c r="AZ1029" i="3"/>
  <c r="AZ1030" i="3"/>
  <c r="AZ1031" i="3"/>
  <c r="AZ1032" i="3"/>
  <c r="AZ1033" i="3"/>
  <c r="AZ1034" i="3"/>
  <c r="AZ1035" i="3"/>
  <c r="AZ1036" i="3"/>
  <c r="AZ1037" i="3"/>
  <c r="AZ1038" i="3"/>
  <c r="AZ1039" i="3"/>
  <c r="AZ1040" i="3"/>
  <c r="AZ1041" i="3"/>
  <c r="AZ1042" i="3"/>
  <c r="AZ1043" i="3"/>
  <c r="AZ1044" i="3"/>
  <c r="AZ1045" i="3"/>
  <c r="AZ1046" i="3"/>
  <c r="AZ1047" i="3"/>
  <c r="AZ1048" i="3"/>
  <c r="AZ1049" i="3"/>
  <c r="AZ1050" i="3"/>
  <c r="AZ1051" i="3"/>
  <c r="AZ1052" i="3"/>
  <c r="AZ1053" i="3"/>
  <c r="AZ1054" i="3"/>
  <c r="AZ1055" i="3"/>
  <c r="AZ1056" i="3"/>
  <c r="AZ1057" i="3"/>
  <c r="AZ1058" i="3"/>
  <c r="AZ1059" i="3"/>
  <c r="AZ1060" i="3"/>
  <c r="AZ1061" i="3"/>
  <c r="AZ1062" i="3"/>
  <c r="AZ1063" i="3"/>
  <c r="AZ1064" i="3"/>
  <c r="AZ1065" i="3"/>
  <c r="AZ1066" i="3"/>
  <c r="AZ1067" i="3"/>
  <c r="AZ1068" i="3"/>
  <c r="AZ1069" i="3"/>
  <c r="AZ1070" i="3"/>
  <c r="AZ1071" i="3"/>
  <c r="AZ1072" i="3"/>
  <c r="AZ1073" i="3"/>
  <c r="AZ1074" i="3"/>
  <c r="AZ1075" i="3"/>
  <c r="AZ1076" i="3"/>
  <c r="AZ1077" i="3"/>
  <c r="AZ1078" i="3"/>
  <c r="AZ1079" i="3"/>
  <c r="AZ1080" i="3"/>
  <c r="AZ1081" i="3"/>
  <c r="AZ1082" i="3"/>
  <c r="AZ1083" i="3"/>
  <c r="AZ1084" i="3"/>
  <c r="AZ1085" i="3"/>
  <c r="AZ1086" i="3"/>
  <c r="AZ1087" i="3"/>
  <c r="AZ1088" i="3"/>
  <c r="AZ1089" i="3"/>
  <c r="AZ1090" i="3"/>
  <c r="AZ1091" i="3"/>
  <c r="AZ1092" i="3"/>
  <c r="AZ1093" i="3"/>
  <c r="AZ1094" i="3"/>
  <c r="AZ1095" i="3"/>
  <c r="AZ1096" i="3"/>
  <c r="AZ1097" i="3"/>
  <c r="AZ1098" i="3"/>
  <c r="AZ1099" i="3"/>
  <c r="AZ1100" i="3"/>
  <c r="AZ1101" i="3"/>
  <c r="AZ1102" i="3"/>
  <c r="AZ1103" i="3"/>
  <c r="AZ1104" i="3"/>
  <c r="AZ1105" i="3"/>
  <c r="AZ1106" i="3"/>
  <c r="AZ1107" i="3"/>
  <c r="AZ1108" i="3"/>
  <c r="AZ1109" i="3"/>
  <c r="AZ1110" i="3"/>
  <c r="AZ1111" i="3"/>
  <c r="AZ1112" i="3"/>
  <c r="AZ1113" i="3"/>
  <c r="AZ1114" i="3"/>
  <c r="AZ1115" i="3"/>
  <c r="AZ1116" i="3"/>
  <c r="AZ1117" i="3"/>
  <c r="AZ1118" i="3"/>
  <c r="AZ1119" i="3"/>
  <c r="AZ1120" i="3"/>
  <c r="AZ1121" i="3"/>
  <c r="AZ1122" i="3"/>
  <c r="AZ1123" i="3"/>
  <c r="AZ1124" i="3"/>
  <c r="AZ1125" i="3"/>
  <c r="AZ1126" i="3"/>
  <c r="AZ1127" i="3"/>
  <c r="AZ1128" i="3"/>
  <c r="AZ1129" i="3"/>
  <c r="AZ1130" i="3"/>
  <c r="AZ1131" i="3"/>
  <c r="AZ1132" i="3"/>
  <c r="AZ1133" i="3"/>
  <c r="AZ1134" i="3"/>
  <c r="AZ1135" i="3"/>
  <c r="AZ1136" i="3"/>
  <c r="AZ1137" i="3"/>
  <c r="AZ1138" i="3"/>
  <c r="AZ1139" i="3"/>
  <c r="AZ1140" i="3"/>
  <c r="AZ1141" i="3"/>
  <c r="AZ1142" i="3"/>
  <c r="AZ1143" i="3"/>
  <c r="AZ1144" i="3"/>
  <c r="AZ1145" i="3"/>
  <c r="AZ1146" i="3"/>
  <c r="AZ1147" i="3"/>
  <c r="AZ1148" i="3"/>
  <c r="AZ1149" i="3"/>
  <c r="AZ1150" i="3"/>
  <c r="AZ1151" i="3"/>
  <c r="AZ1152" i="3"/>
  <c r="AZ1153" i="3"/>
  <c r="AZ1154" i="3"/>
  <c r="AZ1155" i="3"/>
  <c r="AZ1156" i="3"/>
  <c r="AZ1157" i="3"/>
  <c r="AZ1158" i="3"/>
  <c r="AZ1159" i="3"/>
  <c r="AZ1160" i="3"/>
  <c r="AZ1161" i="3"/>
  <c r="AZ1162" i="3"/>
  <c r="AZ1163" i="3"/>
  <c r="AZ1164" i="3"/>
  <c r="AZ1165" i="3"/>
  <c r="AZ1166" i="3"/>
  <c r="AZ1167" i="3"/>
  <c r="AZ1168" i="3"/>
  <c r="AZ1169" i="3"/>
  <c r="AZ1170" i="3"/>
  <c r="AZ1171" i="3"/>
  <c r="AZ1172" i="3"/>
  <c r="AZ1173" i="3"/>
  <c r="AZ1174" i="3"/>
  <c r="AZ1175" i="3"/>
  <c r="AZ1176" i="3"/>
  <c r="AZ1177" i="3"/>
  <c r="AZ1178" i="3"/>
  <c r="AZ1179" i="3"/>
  <c r="AZ1180" i="3"/>
  <c r="AZ1181" i="3"/>
  <c r="AZ1182" i="3"/>
  <c r="AZ1183" i="3"/>
  <c r="AZ1184" i="3"/>
  <c r="AZ1185" i="3"/>
  <c r="AZ1186" i="3"/>
  <c r="AZ1187" i="3"/>
  <c r="AZ1188" i="3"/>
  <c r="AZ1189" i="3"/>
  <c r="AZ1190" i="3"/>
  <c r="AZ1191" i="3"/>
  <c r="AZ1192" i="3"/>
  <c r="AZ1193" i="3"/>
  <c r="AZ1194" i="3"/>
  <c r="AZ1195" i="3"/>
  <c r="AZ1196" i="3"/>
  <c r="AZ1197" i="3"/>
  <c r="AZ1198" i="3"/>
  <c r="AZ1199" i="3"/>
  <c r="AZ1200" i="3"/>
  <c r="AZ1201" i="3"/>
  <c r="AZ1202" i="3"/>
  <c r="AZ1203" i="3"/>
  <c r="AZ1204" i="3"/>
  <c r="AZ1205" i="3"/>
  <c r="AZ1206" i="3"/>
  <c r="AZ1207" i="3"/>
  <c r="AZ1208" i="3"/>
  <c r="AZ1209" i="3"/>
  <c r="AZ1210" i="3"/>
  <c r="AZ1211" i="3"/>
  <c r="AZ1212" i="3"/>
  <c r="AZ1213" i="3"/>
  <c r="AZ1214" i="3"/>
  <c r="AZ1215" i="3"/>
  <c r="AZ1216" i="3"/>
  <c r="AZ1217" i="3"/>
  <c r="AZ1218" i="3"/>
  <c r="AZ1219" i="3"/>
  <c r="AZ1220" i="3"/>
  <c r="AZ1221" i="3"/>
  <c r="AZ1222" i="3"/>
  <c r="AZ1223" i="3"/>
  <c r="AZ1224" i="3"/>
  <c r="AZ1225" i="3"/>
  <c r="AZ1226" i="3"/>
  <c r="AZ1227" i="3"/>
  <c r="AZ1228" i="3"/>
  <c r="AZ1229" i="3"/>
  <c r="AZ1230" i="3"/>
  <c r="AZ1231" i="3"/>
  <c r="AZ1232" i="3"/>
  <c r="AZ1233" i="3"/>
  <c r="AZ1234" i="3"/>
  <c r="AZ1235" i="3"/>
  <c r="AZ1236" i="3"/>
  <c r="AZ1237" i="3"/>
  <c r="AZ1238" i="3"/>
  <c r="AZ1239" i="3"/>
  <c r="AZ1240" i="3"/>
  <c r="AZ1241" i="3"/>
  <c r="AZ1242" i="3"/>
  <c r="AZ1243" i="3"/>
  <c r="AZ1244" i="3"/>
  <c r="AZ1245" i="3"/>
  <c r="AZ1246" i="3"/>
  <c r="AZ1247" i="3"/>
  <c r="AZ1248" i="3"/>
  <c r="AZ1249" i="3"/>
  <c r="AZ1250" i="3"/>
  <c r="AZ1251" i="3"/>
  <c r="AZ1252" i="3"/>
  <c r="AZ1253" i="3"/>
  <c r="AZ1254" i="3"/>
  <c r="AZ1255" i="3"/>
  <c r="AZ1256" i="3"/>
  <c r="AZ1257" i="3"/>
  <c r="AZ1258" i="3"/>
  <c r="AZ1259" i="3"/>
  <c r="AZ1260" i="3"/>
  <c r="AZ1261" i="3"/>
  <c r="AZ1262" i="3"/>
  <c r="AZ1263" i="3"/>
  <c r="AZ1264" i="3"/>
  <c r="AZ1265" i="3"/>
  <c r="AZ1266" i="3"/>
  <c r="AZ1267" i="3"/>
  <c r="AZ1268" i="3"/>
  <c r="AZ1269" i="3"/>
  <c r="AZ1270" i="3"/>
  <c r="AZ1271" i="3"/>
  <c r="AZ1272" i="3"/>
  <c r="AZ1273" i="3"/>
  <c r="AZ1274" i="3"/>
  <c r="AZ1275" i="3"/>
  <c r="AZ1276" i="3"/>
  <c r="AZ1277" i="3"/>
  <c r="AZ1278" i="3"/>
  <c r="AZ1279" i="3"/>
  <c r="AZ1280" i="3"/>
  <c r="AZ1281" i="3"/>
  <c r="AZ1282" i="3"/>
  <c r="AZ1283" i="3"/>
  <c r="AZ1284" i="3"/>
  <c r="AZ1285" i="3"/>
  <c r="AZ1286" i="3"/>
  <c r="AZ1287" i="3"/>
  <c r="AZ1288" i="3"/>
  <c r="AZ1289" i="3"/>
  <c r="AZ1290" i="3"/>
  <c r="AZ1291" i="3"/>
  <c r="AZ1292" i="3"/>
  <c r="AZ1293" i="3"/>
  <c r="AZ1294" i="3"/>
  <c r="AZ1295" i="3"/>
  <c r="AZ1296" i="3"/>
  <c r="AZ1297" i="3"/>
  <c r="AZ1298" i="3"/>
  <c r="AZ1299" i="3"/>
  <c r="AZ1300" i="3"/>
  <c r="AZ1301" i="3"/>
  <c r="AZ1302" i="3"/>
  <c r="AZ1303" i="3"/>
  <c r="AZ1304" i="3"/>
  <c r="AZ1305" i="3"/>
  <c r="AZ1306" i="3"/>
  <c r="AZ1307" i="3"/>
  <c r="AZ1308" i="3"/>
  <c r="AZ1309" i="3"/>
  <c r="AZ1310" i="3"/>
  <c r="AZ1311" i="3"/>
  <c r="AZ1312" i="3"/>
  <c r="AZ1313" i="3"/>
  <c r="AZ1314" i="3"/>
  <c r="AZ1315" i="3"/>
  <c r="AZ1316" i="3"/>
  <c r="AZ1317" i="3"/>
  <c r="AZ1318" i="3"/>
  <c r="AZ1319" i="3"/>
  <c r="AZ1320" i="3"/>
  <c r="AZ1321" i="3"/>
  <c r="AZ1322" i="3"/>
  <c r="AZ1323" i="3"/>
  <c r="AZ1324" i="3"/>
  <c r="AZ1325" i="3"/>
  <c r="AZ1326" i="3"/>
  <c r="AZ1327" i="3"/>
  <c r="AZ1328" i="3"/>
  <c r="AZ1329" i="3"/>
  <c r="AZ1330" i="3"/>
  <c r="AZ1331" i="3"/>
  <c r="AZ1332" i="3"/>
  <c r="AZ1333" i="3"/>
  <c r="AZ1334" i="3"/>
  <c r="AZ1335" i="3"/>
  <c r="AZ1336" i="3"/>
  <c r="AZ1337" i="3"/>
  <c r="AZ1338" i="3"/>
  <c r="AZ1339" i="3"/>
  <c r="AZ1340" i="3"/>
  <c r="AZ1341" i="3"/>
  <c r="AZ1342" i="3"/>
  <c r="AZ1343" i="3"/>
  <c r="AZ1344" i="3"/>
  <c r="AZ1345" i="3"/>
  <c r="AZ1346" i="3"/>
  <c r="AZ1347" i="3"/>
  <c r="AZ1348" i="3"/>
  <c r="AZ1349" i="3"/>
  <c r="AZ1350" i="3"/>
  <c r="AZ1351" i="3"/>
  <c r="AZ1352" i="3"/>
  <c r="AZ1353" i="3"/>
  <c r="AZ1354" i="3"/>
  <c r="AZ1355" i="3"/>
  <c r="AZ1356" i="3"/>
  <c r="AZ1357" i="3"/>
  <c r="AZ1358" i="3"/>
  <c r="AZ1359" i="3"/>
  <c r="AZ1360" i="3"/>
  <c r="AZ1361" i="3"/>
  <c r="AZ1362" i="3"/>
  <c r="AZ1363" i="3"/>
  <c r="AZ1364" i="3"/>
  <c r="AZ1365" i="3"/>
  <c r="AZ1366" i="3"/>
  <c r="AZ1367" i="3"/>
  <c r="AZ1368" i="3"/>
  <c r="AZ1369" i="3"/>
  <c r="AZ1370" i="3"/>
  <c r="AZ1371" i="3"/>
  <c r="AZ1372" i="3"/>
  <c r="AZ1373" i="3"/>
  <c r="AZ1374" i="3"/>
  <c r="AZ1375" i="3"/>
  <c r="AZ1376" i="3"/>
  <c r="AZ1377" i="3"/>
  <c r="AZ1378" i="3"/>
  <c r="AZ1379" i="3"/>
  <c r="AZ1380" i="3"/>
  <c r="AZ1381" i="3"/>
  <c r="AZ1382" i="3"/>
  <c r="AZ1383" i="3"/>
  <c r="AZ1384" i="3"/>
  <c r="AZ1385" i="3"/>
  <c r="AZ1386" i="3"/>
  <c r="AZ1387" i="3"/>
  <c r="AZ1388" i="3"/>
  <c r="AZ1389" i="3"/>
  <c r="AZ1390" i="3"/>
  <c r="AZ1391" i="3"/>
  <c r="AZ1392" i="3"/>
  <c r="AZ1393" i="3"/>
  <c r="AZ1394" i="3"/>
  <c r="AZ1395" i="3"/>
  <c r="AZ1396" i="3"/>
  <c r="AZ1397" i="3"/>
  <c r="AZ1398" i="3"/>
  <c r="AZ1399" i="3"/>
  <c r="AZ1400" i="3"/>
  <c r="AZ1401" i="3"/>
  <c r="AZ1402" i="3"/>
  <c r="AZ1403" i="3"/>
  <c r="AZ1404" i="3"/>
  <c r="AZ1405" i="3"/>
  <c r="AZ1406" i="3"/>
  <c r="AZ1407" i="3"/>
  <c r="AZ1408" i="3"/>
  <c r="AZ1409" i="3"/>
  <c r="AZ1410" i="3"/>
  <c r="AZ1411" i="3"/>
  <c r="AZ1412" i="3"/>
  <c r="AZ1413" i="3"/>
  <c r="AZ1414" i="3"/>
  <c r="AZ1415" i="3"/>
  <c r="AZ1416" i="3"/>
  <c r="AZ1417" i="3"/>
  <c r="AZ1418" i="3"/>
  <c r="AZ1419" i="3"/>
  <c r="AZ1420" i="3"/>
  <c r="AZ1421" i="3"/>
  <c r="AZ1422" i="3"/>
  <c r="AZ1423" i="3"/>
  <c r="AZ1424" i="3"/>
  <c r="AZ1425" i="3"/>
  <c r="AZ1426" i="3"/>
  <c r="AZ1427" i="3"/>
  <c r="AZ1428" i="3"/>
  <c r="AZ1429" i="3"/>
  <c r="AZ1430" i="3"/>
  <c r="AZ1431" i="3"/>
  <c r="AZ1432" i="3"/>
  <c r="AZ1433" i="3"/>
  <c r="AZ1434" i="3"/>
  <c r="AZ1435" i="3"/>
  <c r="AZ1436" i="3"/>
  <c r="AZ1437" i="3"/>
  <c r="AZ1438" i="3"/>
  <c r="AZ1439" i="3"/>
  <c r="AZ1440" i="3"/>
  <c r="AZ1441" i="3"/>
  <c r="AZ1442" i="3"/>
  <c r="AZ2" i="3"/>
  <c r="C17" i="15" l="1"/>
  <c r="C18" i="15" s="1"/>
  <c r="B14" i="12" l="1"/>
  <c r="B13" i="12" s="1"/>
  <c r="C6" i="14"/>
  <c r="C7" i="14"/>
  <c r="C10" i="14" l="1"/>
  <c r="B6" i="12"/>
  <c r="B12" i="12" s="1"/>
  <c r="B7" i="12"/>
  <c r="C11" i="14"/>
  <c r="B5" i="12"/>
  <c r="B18" i="12" l="1"/>
  <c r="C13" i="14"/>
  <c r="C14" i="14" s="1"/>
  <c r="B15" i="12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9" i="10"/>
  <c r="A8" i="10"/>
  <c r="A7" i="10"/>
  <c r="A6" i="10"/>
  <c r="A5" i="10"/>
  <c r="A4" i="10"/>
  <c r="A3" i="10"/>
  <c r="A2" i="10"/>
  <c r="N15" i="8" l="1"/>
  <c r="M15" i="8"/>
  <c r="L15" i="8"/>
  <c r="K15" i="8"/>
  <c r="J15" i="8"/>
  <c r="I15" i="8"/>
  <c r="H15" i="8"/>
  <c r="G15" i="8"/>
  <c r="F15" i="8"/>
  <c r="E15" i="8"/>
  <c r="B5" i="8"/>
  <c r="N28" i="1" l="1"/>
  <c r="N12" i="1" l="1"/>
  <c r="B31" i="12" s="1"/>
  <c r="AO2" i="3" l="1"/>
  <c r="AP2" i="3" s="1"/>
  <c r="AU2" i="3" s="1"/>
  <c r="N22" i="1" l="1"/>
  <c r="AR2" i="3"/>
  <c r="AQ2" i="3"/>
  <c r="AB1" i="3"/>
  <c r="AS2" i="3" l="1"/>
  <c r="Y1" i="3"/>
  <c r="AW2" i="3" l="1"/>
  <c r="N29" i="1" s="1"/>
  <c r="AT2" i="3"/>
  <c r="AV2" i="3" s="1"/>
  <c r="X1" i="3"/>
  <c r="C18" i="7" l="1"/>
  <c r="D18" i="7" s="1"/>
  <c r="A3" i="7"/>
  <c r="A4" i="7" s="1"/>
  <c r="A5" i="7" s="1"/>
  <c r="C2" i="7"/>
  <c r="D2" i="7" s="1"/>
  <c r="N18" i="1"/>
  <c r="D1" i="16" s="1"/>
  <c r="N19" i="1"/>
  <c r="A6" i="7" l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C17" i="7" s="1"/>
  <c r="D17" i="7" s="1"/>
  <c r="C3" i="7"/>
  <c r="D3" i="7" s="1"/>
  <c r="C6" i="7"/>
  <c r="D6" i="7" s="1"/>
  <c r="C5" i="7"/>
  <c r="D5" i="7" s="1"/>
  <c r="C4" i="7"/>
  <c r="D4" i="7" s="1"/>
  <c r="K13" i="1"/>
  <c r="C11" i="7" l="1"/>
  <c r="D11" i="7" s="1"/>
  <c r="C15" i="7"/>
  <c r="D15" i="7" s="1"/>
  <c r="C10" i="7"/>
  <c r="D10" i="7" s="1"/>
  <c r="C16" i="7"/>
  <c r="D16" i="7" s="1"/>
  <c r="C9" i="7"/>
  <c r="D9" i="7" s="1"/>
  <c r="C7" i="7"/>
  <c r="D7" i="7" s="1"/>
  <c r="C8" i="7"/>
  <c r="D8" i="7" s="1"/>
  <c r="C14" i="7"/>
  <c r="D14" i="7" s="1"/>
  <c r="C12" i="7"/>
  <c r="D12" i="7" s="1"/>
  <c r="C13" i="7"/>
  <c r="D13" i="7" s="1"/>
  <c r="H9" i="7" l="1"/>
  <c r="A1" i="1" l="1"/>
  <c r="A2" i="1"/>
  <c r="K5" i="6" l="1"/>
  <c r="K4" i="6"/>
  <c r="N9" i="1"/>
  <c r="N10" i="1" s="1"/>
  <c r="H5" i="6" l="1"/>
  <c r="I5" i="6" s="1"/>
  <c r="H4" i="6"/>
  <c r="F5" i="6"/>
  <c r="G5" i="6" s="1"/>
  <c r="F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4" i="6"/>
  <c r="B8" i="6"/>
  <c r="C8" i="6"/>
  <c r="B9" i="6"/>
  <c r="C9" i="6"/>
  <c r="B10" i="6"/>
  <c r="C10" i="6"/>
  <c r="B11" i="6"/>
  <c r="C11" i="6"/>
  <c r="B12" i="6"/>
  <c r="C12" i="6"/>
  <c r="B13" i="6"/>
  <c r="C13" i="6"/>
  <c r="B14" i="6"/>
  <c r="C14" i="6"/>
  <c r="B15" i="6"/>
  <c r="C15" i="6"/>
  <c r="B16" i="6"/>
  <c r="C16" i="6"/>
  <c r="B17" i="6"/>
  <c r="C17" i="6"/>
  <c r="B18" i="6"/>
  <c r="C18" i="6"/>
  <c r="B19" i="6"/>
  <c r="C19" i="6"/>
  <c r="B20" i="6"/>
  <c r="C20" i="6"/>
  <c r="B21" i="6"/>
  <c r="C21" i="6"/>
  <c r="B22" i="6"/>
  <c r="C22" i="6"/>
  <c r="B23" i="6"/>
  <c r="C23" i="6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B63" i="6"/>
  <c r="C63" i="6"/>
  <c r="B64" i="6"/>
  <c r="C64" i="6"/>
  <c r="B65" i="6"/>
  <c r="C65" i="6"/>
  <c r="B66" i="6"/>
  <c r="C66" i="6"/>
  <c r="B67" i="6"/>
  <c r="C67" i="6"/>
  <c r="B68" i="6"/>
  <c r="C68" i="6"/>
  <c r="B69" i="6"/>
  <c r="C69" i="6"/>
  <c r="B70" i="6"/>
  <c r="C70" i="6"/>
  <c r="B71" i="6"/>
  <c r="C71" i="6"/>
  <c r="B72" i="6"/>
  <c r="C72" i="6"/>
  <c r="B73" i="6"/>
  <c r="C73" i="6"/>
  <c r="B74" i="6"/>
  <c r="C74" i="6"/>
  <c r="B75" i="6"/>
  <c r="C75" i="6"/>
  <c r="B76" i="6"/>
  <c r="C76" i="6"/>
  <c r="B77" i="6"/>
  <c r="C77" i="6"/>
  <c r="B78" i="6"/>
  <c r="C78" i="6"/>
  <c r="B79" i="6"/>
  <c r="C79" i="6"/>
  <c r="B80" i="6"/>
  <c r="C80" i="6"/>
  <c r="B81" i="6"/>
  <c r="C81" i="6"/>
  <c r="B82" i="6"/>
  <c r="C82" i="6"/>
  <c r="B83" i="6"/>
  <c r="C83" i="6"/>
  <c r="B84" i="6"/>
  <c r="C84" i="6"/>
  <c r="B85" i="6"/>
  <c r="C85" i="6"/>
  <c r="B86" i="6"/>
  <c r="C86" i="6"/>
  <c r="B87" i="6"/>
  <c r="C87" i="6"/>
  <c r="B88" i="6"/>
  <c r="C88" i="6"/>
  <c r="B89" i="6"/>
  <c r="C89" i="6"/>
  <c r="B90" i="6"/>
  <c r="C90" i="6"/>
  <c r="B91" i="6"/>
  <c r="C91" i="6"/>
  <c r="B92" i="6"/>
  <c r="C92" i="6"/>
  <c r="B93" i="6"/>
  <c r="C93" i="6"/>
  <c r="B94" i="6"/>
  <c r="C94" i="6"/>
  <c r="B95" i="6"/>
  <c r="C95" i="6"/>
  <c r="B96" i="6"/>
  <c r="C96" i="6"/>
  <c r="B97" i="6"/>
  <c r="C97" i="6"/>
  <c r="B98" i="6"/>
  <c r="C98" i="6"/>
  <c r="B99" i="6"/>
  <c r="C99" i="6"/>
  <c r="B100" i="6"/>
  <c r="C100" i="6"/>
  <c r="B101" i="6"/>
  <c r="C101" i="6"/>
  <c r="B102" i="6"/>
  <c r="C102" i="6"/>
  <c r="B103" i="6"/>
  <c r="C103" i="6"/>
  <c r="B104" i="6"/>
  <c r="C104" i="6"/>
  <c r="B105" i="6"/>
  <c r="C105" i="6"/>
  <c r="B106" i="6"/>
  <c r="C106" i="6"/>
  <c r="B107" i="6"/>
  <c r="C107" i="6"/>
  <c r="B108" i="6"/>
  <c r="C108" i="6"/>
  <c r="B109" i="6"/>
  <c r="C109" i="6"/>
  <c r="B110" i="6"/>
  <c r="C110" i="6"/>
  <c r="B111" i="6"/>
  <c r="C111" i="6"/>
  <c r="B112" i="6"/>
  <c r="C112" i="6"/>
  <c r="B113" i="6"/>
  <c r="C113" i="6"/>
  <c r="B114" i="6"/>
  <c r="C114" i="6"/>
  <c r="B115" i="6"/>
  <c r="C115" i="6"/>
  <c r="B116" i="6"/>
  <c r="C116" i="6"/>
  <c r="B117" i="6"/>
  <c r="C117" i="6"/>
  <c r="B118" i="6"/>
  <c r="C118" i="6"/>
  <c r="B119" i="6"/>
  <c r="C119" i="6"/>
  <c r="B120" i="6"/>
  <c r="C120" i="6"/>
  <c r="B121" i="6"/>
  <c r="C121" i="6"/>
  <c r="B122" i="6"/>
  <c r="C122" i="6"/>
  <c r="B123" i="6"/>
  <c r="C123" i="6"/>
  <c r="B124" i="6"/>
  <c r="C124" i="6"/>
  <c r="B125" i="6"/>
  <c r="C125" i="6"/>
  <c r="B126" i="6"/>
  <c r="C126" i="6"/>
  <c r="B127" i="6"/>
  <c r="C127" i="6"/>
  <c r="B128" i="6"/>
  <c r="C128" i="6"/>
  <c r="B129" i="6"/>
  <c r="C129" i="6"/>
  <c r="B130" i="6"/>
  <c r="C130" i="6"/>
  <c r="B131" i="6"/>
  <c r="C131" i="6"/>
  <c r="B132" i="6"/>
  <c r="C132" i="6"/>
  <c r="B133" i="6"/>
  <c r="C133" i="6"/>
  <c r="B134" i="6"/>
  <c r="C134" i="6"/>
  <c r="B135" i="6"/>
  <c r="C135" i="6"/>
  <c r="B136" i="6"/>
  <c r="C136" i="6"/>
  <c r="B137" i="6"/>
  <c r="C137" i="6"/>
  <c r="B138" i="6"/>
  <c r="C138" i="6"/>
  <c r="B139" i="6"/>
  <c r="C139" i="6"/>
  <c r="B140" i="6"/>
  <c r="C140" i="6"/>
  <c r="B141" i="6"/>
  <c r="C141" i="6"/>
  <c r="B142" i="6"/>
  <c r="C142" i="6"/>
  <c r="B143" i="6"/>
  <c r="C143" i="6"/>
  <c r="B144" i="6"/>
  <c r="C144" i="6"/>
  <c r="B145" i="6"/>
  <c r="C145" i="6"/>
  <c r="B146" i="6"/>
  <c r="C146" i="6"/>
  <c r="B147" i="6"/>
  <c r="C147" i="6"/>
  <c r="B148" i="6"/>
  <c r="C148" i="6"/>
  <c r="B149" i="6"/>
  <c r="C149" i="6"/>
  <c r="B150" i="6"/>
  <c r="C150" i="6"/>
  <c r="B151" i="6"/>
  <c r="C151" i="6"/>
  <c r="B152" i="6"/>
  <c r="C152" i="6"/>
  <c r="B153" i="6"/>
  <c r="C153" i="6"/>
  <c r="B154" i="6"/>
  <c r="C154" i="6"/>
  <c r="B155" i="6"/>
  <c r="C155" i="6"/>
  <c r="B156" i="6"/>
  <c r="C156" i="6"/>
  <c r="B157" i="6"/>
  <c r="C157" i="6"/>
  <c r="B158" i="6"/>
  <c r="C158" i="6"/>
  <c r="B159" i="6"/>
  <c r="C159" i="6"/>
  <c r="B160" i="6"/>
  <c r="C160" i="6"/>
  <c r="B161" i="6"/>
  <c r="C161" i="6"/>
  <c r="B162" i="6"/>
  <c r="C162" i="6"/>
  <c r="B163" i="6"/>
  <c r="C163" i="6"/>
  <c r="B164" i="6"/>
  <c r="C164" i="6"/>
  <c r="B165" i="6"/>
  <c r="C165" i="6"/>
  <c r="B166" i="6"/>
  <c r="C166" i="6"/>
  <c r="B167" i="6"/>
  <c r="C167" i="6"/>
  <c r="B168" i="6"/>
  <c r="C168" i="6"/>
  <c r="B169" i="6"/>
  <c r="C169" i="6"/>
  <c r="B170" i="6"/>
  <c r="C170" i="6"/>
  <c r="B171" i="6"/>
  <c r="C171" i="6"/>
  <c r="B172" i="6"/>
  <c r="C172" i="6"/>
  <c r="B173" i="6"/>
  <c r="C173" i="6"/>
  <c r="B174" i="6"/>
  <c r="C174" i="6"/>
  <c r="B175" i="6"/>
  <c r="C175" i="6"/>
  <c r="B176" i="6"/>
  <c r="C176" i="6"/>
  <c r="B177" i="6"/>
  <c r="C177" i="6"/>
  <c r="B178" i="6"/>
  <c r="C178" i="6"/>
  <c r="B179" i="6"/>
  <c r="C179" i="6"/>
  <c r="B180" i="6"/>
  <c r="C180" i="6"/>
  <c r="B181" i="6"/>
  <c r="C181" i="6"/>
  <c r="B182" i="6"/>
  <c r="C182" i="6"/>
  <c r="B183" i="6"/>
  <c r="C183" i="6"/>
  <c r="B184" i="6"/>
  <c r="C184" i="6"/>
  <c r="B185" i="6"/>
  <c r="C185" i="6"/>
  <c r="B186" i="6"/>
  <c r="C186" i="6"/>
  <c r="B187" i="6"/>
  <c r="C187" i="6"/>
  <c r="B188" i="6"/>
  <c r="C188" i="6"/>
  <c r="B189" i="6"/>
  <c r="C189" i="6"/>
  <c r="B190" i="6"/>
  <c r="C190" i="6"/>
  <c r="B191" i="6"/>
  <c r="C191" i="6"/>
  <c r="B192" i="6"/>
  <c r="C192" i="6"/>
  <c r="B193" i="6"/>
  <c r="C193" i="6"/>
  <c r="B194" i="6"/>
  <c r="C194" i="6"/>
  <c r="B195" i="6"/>
  <c r="C195" i="6"/>
  <c r="B196" i="6"/>
  <c r="C196" i="6"/>
  <c r="B197" i="6"/>
  <c r="C197" i="6"/>
  <c r="B198" i="6"/>
  <c r="C198" i="6"/>
  <c r="B199" i="6"/>
  <c r="C199" i="6"/>
  <c r="B200" i="6"/>
  <c r="C200" i="6"/>
  <c r="B201" i="6"/>
  <c r="C201" i="6"/>
  <c r="B202" i="6"/>
  <c r="C202" i="6"/>
  <c r="B203" i="6"/>
  <c r="C203" i="6"/>
  <c r="B204" i="6"/>
  <c r="C204" i="6"/>
  <c r="B205" i="6"/>
  <c r="C205" i="6"/>
  <c r="B206" i="6"/>
  <c r="C206" i="6"/>
  <c r="B207" i="6"/>
  <c r="C207" i="6"/>
  <c r="B208" i="6"/>
  <c r="C208" i="6"/>
  <c r="B209" i="6"/>
  <c r="C209" i="6"/>
  <c r="B210" i="6"/>
  <c r="C210" i="6"/>
  <c r="B211" i="6"/>
  <c r="C211" i="6"/>
  <c r="B212" i="6"/>
  <c r="C212" i="6"/>
  <c r="B213" i="6"/>
  <c r="C213" i="6"/>
  <c r="B214" i="6"/>
  <c r="C214" i="6"/>
  <c r="B215" i="6"/>
  <c r="C215" i="6"/>
  <c r="B216" i="6"/>
  <c r="C216" i="6"/>
  <c r="B217" i="6"/>
  <c r="C217" i="6"/>
  <c r="B218" i="6"/>
  <c r="C218" i="6"/>
  <c r="B219" i="6"/>
  <c r="C219" i="6"/>
  <c r="B220" i="6"/>
  <c r="C220" i="6"/>
  <c r="B221" i="6"/>
  <c r="C221" i="6"/>
  <c r="B222" i="6"/>
  <c r="C222" i="6"/>
  <c r="B223" i="6"/>
  <c r="C223" i="6"/>
  <c r="B224" i="6"/>
  <c r="C224" i="6"/>
  <c r="B225" i="6"/>
  <c r="C225" i="6"/>
  <c r="B226" i="6"/>
  <c r="C226" i="6"/>
  <c r="B227" i="6"/>
  <c r="C227" i="6"/>
  <c r="B228" i="6"/>
  <c r="C228" i="6"/>
  <c r="B229" i="6"/>
  <c r="C229" i="6"/>
  <c r="B230" i="6"/>
  <c r="C230" i="6"/>
  <c r="B231" i="6"/>
  <c r="C231" i="6"/>
  <c r="B232" i="6"/>
  <c r="C232" i="6"/>
  <c r="B233" i="6"/>
  <c r="C233" i="6"/>
  <c r="B234" i="6"/>
  <c r="C234" i="6"/>
  <c r="B235" i="6"/>
  <c r="C235" i="6"/>
  <c r="B236" i="6"/>
  <c r="C236" i="6"/>
  <c r="B237" i="6"/>
  <c r="C237" i="6"/>
  <c r="B238" i="6"/>
  <c r="C238" i="6"/>
  <c r="B239" i="6"/>
  <c r="C239" i="6"/>
  <c r="B240" i="6"/>
  <c r="C240" i="6"/>
  <c r="B241" i="6"/>
  <c r="C241" i="6"/>
  <c r="B242" i="6"/>
  <c r="C242" i="6"/>
  <c r="B243" i="6"/>
  <c r="C243" i="6"/>
  <c r="B244" i="6"/>
  <c r="C244" i="6"/>
  <c r="B245" i="6"/>
  <c r="C245" i="6"/>
  <c r="B246" i="6"/>
  <c r="C246" i="6"/>
  <c r="B247" i="6"/>
  <c r="C247" i="6"/>
  <c r="B248" i="6"/>
  <c r="C248" i="6"/>
  <c r="B249" i="6"/>
  <c r="C249" i="6"/>
  <c r="B250" i="6"/>
  <c r="C250" i="6"/>
  <c r="B251" i="6"/>
  <c r="C251" i="6"/>
  <c r="B252" i="6"/>
  <c r="C252" i="6"/>
  <c r="B253" i="6"/>
  <c r="C253" i="6"/>
  <c r="B254" i="6"/>
  <c r="C254" i="6"/>
  <c r="B255" i="6"/>
  <c r="C255" i="6"/>
  <c r="B256" i="6"/>
  <c r="C256" i="6"/>
  <c r="B257" i="6"/>
  <c r="C257" i="6"/>
  <c r="B258" i="6"/>
  <c r="C258" i="6"/>
  <c r="B259" i="6"/>
  <c r="C259" i="6"/>
  <c r="B260" i="6"/>
  <c r="C260" i="6"/>
  <c r="B261" i="6"/>
  <c r="C261" i="6"/>
  <c r="B262" i="6"/>
  <c r="C262" i="6"/>
  <c r="B263" i="6"/>
  <c r="C263" i="6"/>
  <c r="B264" i="6"/>
  <c r="C264" i="6"/>
  <c r="B265" i="6"/>
  <c r="C265" i="6"/>
  <c r="B266" i="6"/>
  <c r="C266" i="6"/>
  <c r="B267" i="6"/>
  <c r="C267" i="6"/>
  <c r="B268" i="6"/>
  <c r="C268" i="6"/>
  <c r="B269" i="6"/>
  <c r="C269" i="6"/>
  <c r="B270" i="6"/>
  <c r="C270" i="6"/>
  <c r="B271" i="6"/>
  <c r="C271" i="6"/>
  <c r="B272" i="6"/>
  <c r="C272" i="6"/>
  <c r="B273" i="6"/>
  <c r="C273" i="6"/>
  <c r="B274" i="6"/>
  <c r="C274" i="6"/>
  <c r="B275" i="6"/>
  <c r="C275" i="6"/>
  <c r="B276" i="6"/>
  <c r="C276" i="6"/>
  <c r="B277" i="6"/>
  <c r="C277" i="6"/>
  <c r="B278" i="6"/>
  <c r="C278" i="6"/>
  <c r="B279" i="6"/>
  <c r="C279" i="6"/>
  <c r="B280" i="6"/>
  <c r="C280" i="6"/>
  <c r="B281" i="6"/>
  <c r="C281" i="6"/>
  <c r="B282" i="6"/>
  <c r="C282" i="6"/>
  <c r="B283" i="6"/>
  <c r="C283" i="6"/>
  <c r="B284" i="6"/>
  <c r="C284" i="6"/>
  <c r="B285" i="6"/>
  <c r="C285" i="6"/>
  <c r="B286" i="6"/>
  <c r="C286" i="6"/>
  <c r="B287" i="6"/>
  <c r="C287" i="6"/>
  <c r="B288" i="6"/>
  <c r="C288" i="6"/>
  <c r="B289" i="6"/>
  <c r="C289" i="6"/>
  <c r="B290" i="6"/>
  <c r="C290" i="6"/>
  <c r="B291" i="6"/>
  <c r="C291" i="6"/>
  <c r="B292" i="6"/>
  <c r="C292" i="6"/>
  <c r="B293" i="6"/>
  <c r="C293" i="6"/>
  <c r="B294" i="6"/>
  <c r="C294" i="6"/>
  <c r="B295" i="6"/>
  <c r="C295" i="6"/>
  <c r="B296" i="6"/>
  <c r="C296" i="6"/>
  <c r="B297" i="6"/>
  <c r="C297" i="6"/>
  <c r="B298" i="6"/>
  <c r="C298" i="6"/>
  <c r="B299" i="6"/>
  <c r="C299" i="6"/>
  <c r="B300" i="6"/>
  <c r="C300" i="6"/>
  <c r="B301" i="6"/>
  <c r="C301" i="6"/>
  <c r="B302" i="6"/>
  <c r="C302" i="6"/>
  <c r="B303" i="6"/>
  <c r="C303" i="6"/>
  <c r="B304" i="6"/>
  <c r="C304" i="6"/>
  <c r="B305" i="6"/>
  <c r="C305" i="6"/>
  <c r="B306" i="6"/>
  <c r="C306" i="6"/>
  <c r="B307" i="6"/>
  <c r="C307" i="6"/>
  <c r="B308" i="6"/>
  <c r="C308" i="6"/>
  <c r="B309" i="6"/>
  <c r="C309" i="6"/>
  <c r="B310" i="6"/>
  <c r="C310" i="6"/>
  <c r="B311" i="6"/>
  <c r="C311" i="6"/>
  <c r="B312" i="6"/>
  <c r="C312" i="6"/>
  <c r="B313" i="6"/>
  <c r="C313" i="6"/>
  <c r="B314" i="6"/>
  <c r="C314" i="6"/>
  <c r="B315" i="6"/>
  <c r="C315" i="6"/>
  <c r="B316" i="6"/>
  <c r="C316" i="6"/>
  <c r="B317" i="6"/>
  <c r="C317" i="6"/>
  <c r="B318" i="6"/>
  <c r="C318" i="6"/>
  <c r="B319" i="6"/>
  <c r="C319" i="6"/>
  <c r="B320" i="6"/>
  <c r="C320" i="6"/>
  <c r="B321" i="6"/>
  <c r="C321" i="6"/>
  <c r="B322" i="6"/>
  <c r="C322" i="6"/>
  <c r="B323" i="6"/>
  <c r="C323" i="6"/>
  <c r="B324" i="6"/>
  <c r="C324" i="6"/>
  <c r="B325" i="6"/>
  <c r="C325" i="6"/>
  <c r="B326" i="6"/>
  <c r="C326" i="6"/>
  <c r="B327" i="6"/>
  <c r="C327" i="6"/>
  <c r="B328" i="6"/>
  <c r="C328" i="6"/>
  <c r="B329" i="6"/>
  <c r="C329" i="6"/>
  <c r="B330" i="6"/>
  <c r="C330" i="6"/>
  <c r="B331" i="6"/>
  <c r="C331" i="6"/>
  <c r="B332" i="6"/>
  <c r="C332" i="6"/>
  <c r="B333" i="6"/>
  <c r="C333" i="6"/>
  <c r="B334" i="6"/>
  <c r="C334" i="6"/>
  <c r="B335" i="6"/>
  <c r="C335" i="6"/>
  <c r="B336" i="6"/>
  <c r="C336" i="6"/>
  <c r="B337" i="6"/>
  <c r="C337" i="6"/>
  <c r="B338" i="6"/>
  <c r="C338" i="6"/>
  <c r="B339" i="6"/>
  <c r="C339" i="6"/>
  <c r="B340" i="6"/>
  <c r="C340" i="6"/>
  <c r="B341" i="6"/>
  <c r="C341" i="6"/>
  <c r="B342" i="6"/>
  <c r="C342" i="6"/>
  <c r="B343" i="6"/>
  <c r="C343" i="6"/>
  <c r="B344" i="6"/>
  <c r="C344" i="6"/>
  <c r="B345" i="6"/>
  <c r="C345" i="6"/>
  <c r="B346" i="6"/>
  <c r="C346" i="6"/>
  <c r="B347" i="6"/>
  <c r="C347" i="6"/>
  <c r="B348" i="6"/>
  <c r="C348" i="6"/>
  <c r="B349" i="6"/>
  <c r="C349" i="6"/>
  <c r="B350" i="6"/>
  <c r="C350" i="6"/>
  <c r="B351" i="6"/>
  <c r="C351" i="6"/>
  <c r="B352" i="6"/>
  <c r="C352" i="6"/>
  <c r="B353" i="6"/>
  <c r="C353" i="6"/>
  <c r="B354" i="6"/>
  <c r="C354" i="6"/>
  <c r="B355" i="6"/>
  <c r="C355" i="6"/>
  <c r="B356" i="6"/>
  <c r="C356" i="6"/>
  <c r="B357" i="6"/>
  <c r="C357" i="6"/>
  <c r="B358" i="6"/>
  <c r="C358" i="6"/>
  <c r="B359" i="6"/>
  <c r="C359" i="6"/>
  <c r="B360" i="6"/>
  <c r="C360" i="6"/>
  <c r="B361" i="6"/>
  <c r="C361" i="6"/>
  <c r="B362" i="6"/>
  <c r="C362" i="6"/>
  <c r="B363" i="6"/>
  <c r="C363" i="6"/>
  <c r="B364" i="6"/>
  <c r="C364" i="6"/>
  <c r="B5" i="6"/>
  <c r="C5" i="6"/>
  <c r="B6" i="6"/>
  <c r="C6" i="6"/>
  <c r="B7" i="6"/>
  <c r="C7" i="6"/>
  <c r="C4" i="6"/>
  <c r="B4" i="6"/>
  <c r="N20" i="1" l="1"/>
  <c r="N21" i="1"/>
  <c r="N24" i="1" l="1"/>
  <c r="N23" i="1"/>
  <c r="C1" i="16" s="1"/>
  <c r="L5" i="6"/>
  <c r="D16" i="1"/>
  <c r="A10" i="10" s="1"/>
  <c r="I23" i="1"/>
  <c r="I25" i="1"/>
  <c r="N4" i="1" l="1"/>
  <c r="N25" i="1"/>
  <c r="I18" i="1"/>
  <c r="I24" i="1"/>
  <c r="I26" i="1"/>
  <c r="B1" i="16" l="1"/>
  <c r="B10" i="8"/>
  <c r="I19" i="1"/>
  <c r="N6" i="1" s="1"/>
  <c r="I10" i="6"/>
  <c r="I9" i="6"/>
  <c r="H9" i="6" s="1"/>
  <c r="A22" i="1"/>
  <c r="N11" i="1"/>
  <c r="N16" i="1" l="1"/>
  <c r="N17" i="1" s="1"/>
  <c r="N5" i="1"/>
  <c r="D9" i="1"/>
  <c r="D26" i="1"/>
  <c r="G10" i="6" l="1"/>
  <c r="G9" i="6"/>
  <c r="F9" i="6" s="1"/>
  <c r="E7" i="6"/>
  <c r="E19" i="6"/>
  <c r="E31" i="6"/>
  <c r="E43" i="6"/>
  <c r="E55" i="6"/>
  <c r="E67" i="6"/>
  <c r="E79" i="6"/>
  <c r="E91" i="6"/>
  <c r="E103" i="6"/>
  <c r="E115" i="6"/>
  <c r="E127" i="6"/>
  <c r="E139" i="6"/>
  <c r="E151" i="6"/>
  <c r="E163" i="6"/>
  <c r="E175" i="6"/>
  <c r="E187" i="6"/>
  <c r="E199" i="6"/>
  <c r="E211" i="6"/>
  <c r="E223" i="6"/>
  <c r="E235" i="6"/>
  <c r="E247" i="6"/>
  <c r="E259" i="6"/>
  <c r="E271" i="6"/>
  <c r="E283" i="6"/>
  <c r="E295" i="6"/>
  <c r="E307" i="6"/>
  <c r="E319" i="6"/>
  <c r="E331" i="6"/>
  <c r="E343" i="6"/>
  <c r="E355" i="6"/>
  <c r="E32" i="6"/>
  <c r="E116" i="6"/>
  <c r="E152" i="6"/>
  <c r="E176" i="6"/>
  <c r="E224" i="6"/>
  <c r="E260" i="6"/>
  <c r="E296" i="6"/>
  <c r="E332" i="6"/>
  <c r="E356" i="6"/>
  <c r="E8" i="6"/>
  <c r="E20" i="6"/>
  <c r="E56" i="6"/>
  <c r="E68" i="6"/>
  <c r="E80" i="6"/>
  <c r="E92" i="6"/>
  <c r="E104" i="6"/>
  <c r="E128" i="6"/>
  <c r="E164" i="6"/>
  <c r="E200" i="6"/>
  <c r="E236" i="6"/>
  <c r="E284" i="6"/>
  <c r="E320" i="6"/>
  <c r="E9" i="6"/>
  <c r="E21" i="6"/>
  <c r="E33" i="6"/>
  <c r="E45" i="6"/>
  <c r="E57" i="6"/>
  <c r="E69" i="6"/>
  <c r="E81" i="6"/>
  <c r="E93" i="6"/>
  <c r="E105" i="6"/>
  <c r="E117" i="6"/>
  <c r="E129" i="6"/>
  <c r="E141" i="6"/>
  <c r="E153" i="6"/>
  <c r="E165" i="6"/>
  <c r="E177" i="6"/>
  <c r="E189" i="6"/>
  <c r="E201" i="6"/>
  <c r="E213" i="6"/>
  <c r="E225" i="6"/>
  <c r="E237" i="6"/>
  <c r="E249" i="6"/>
  <c r="E261" i="6"/>
  <c r="E273" i="6"/>
  <c r="E285" i="6"/>
  <c r="E297" i="6"/>
  <c r="E309" i="6"/>
  <c r="E321" i="6"/>
  <c r="E333" i="6"/>
  <c r="E345" i="6"/>
  <c r="E357" i="6"/>
  <c r="E10" i="6"/>
  <c r="E22" i="6"/>
  <c r="E34" i="6"/>
  <c r="E46" i="6"/>
  <c r="E58" i="6"/>
  <c r="E70" i="6"/>
  <c r="E82" i="6"/>
  <c r="E94" i="6"/>
  <c r="E106" i="6"/>
  <c r="E118" i="6"/>
  <c r="E130" i="6"/>
  <c r="E142" i="6"/>
  <c r="E154" i="6"/>
  <c r="E166" i="6"/>
  <c r="E178" i="6"/>
  <c r="E190" i="6"/>
  <c r="E202" i="6"/>
  <c r="E214" i="6"/>
  <c r="E226" i="6"/>
  <c r="E238" i="6"/>
  <c r="E250" i="6"/>
  <c r="E262" i="6"/>
  <c r="E274" i="6"/>
  <c r="E286" i="6"/>
  <c r="E298" i="6"/>
  <c r="E310" i="6"/>
  <c r="E322" i="6"/>
  <c r="E334" i="6"/>
  <c r="E346" i="6"/>
  <c r="E358" i="6"/>
  <c r="E11" i="6"/>
  <c r="E23" i="6"/>
  <c r="E35" i="6"/>
  <c r="E47" i="6"/>
  <c r="E59" i="6"/>
  <c r="E71" i="6"/>
  <c r="E83" i="6"/>
  <c r="E95" i="6"/>
  <c r="E107" i="6"/>
  <c r="E119" i="6"/>
  <c r="E131" i="6"/>
  <c r="E143" i="6"/>
  <c r="E155" i="6"/>
  <c r="E167" i="6"/>
  <c r="E179" i="6"/>
  <c r="E191" i="6"/>
  <c r="E203" i="6"/>
  <c r="E215" i="6"/>
  <c r="E227" i="6"/>
  <c r="E239" i="6"/>
  <c r="E251" i="6"/>
  <c r="E263" i="6"/>
  <c r="E275" i="6"/>
  <c r="E287" i="6"/>
  <c r="E299" i="6"/>
  <c r="E311" i="6"/>
  <c r="E323" i="6"/>
  <c r="E335" i="6"/>
  <c r="E347" i="6"/>
  <c r="E359" i="6"/>
  <c r="E12" i="6"/>
  <c r="E24" i="6"/>
  <c r="E36" i="6"/>
  <c r="E48" i="6"/>
  <c r="E60" i="6"/>
  <c r="E72" i="6"/>
  <c r="E84" i="6"/>
  <c r="E96" i="6"/>
  <c r="E108" i="6"/>
  <c r="E120" i="6"/>
  <c r="E132" i="6"/>
  <c r="E144" i="6"/>
  <c r="E156" i="6"/>
  <c r="E168" i="6"/>
  <c r="E180" i="6"/>
  <c r="E192" i="6"/>
  <c r="E204" i="6"/>
  <c r="E216" i="6"/>
  <c r="E228" i="6"/>
  <c r="E240" i="6"/>
  <c r="E252" i="6"/>
  <c r="E264" i="6"/>
  <c r="E276" i="6"/>
  <c r="E288" i="6"/>
  <c r="E300" i="6"/>
  <c r="E312" i="6"/>
  <c r="E324" i="6"/>
  <c r="E336" i="6"/>
  <c r="E348" i="6"/>
  <c r="E360" i="6"/>
  <c r="E13" i="6"/>
  <c r="E25" i="6"/>
  <c r="E37" i="6"/>
  <c r="E49" i="6"/>
  <c r="E61" i="6"/>
  <c r="E73" i="6"/>
  <c r="E85" i="6"/>
  <c r="E97" i="6"/>
  <c r="E109" i="6"/>
  <c r="E121" i="6"/>
  <c r="E133" i="6"/>
  <c r="E145" i="6"/>
  <c r="E157" i="6"/>
  <c r="E169" i="6"/>
  <c r="E181" i="6"/>
  <c r="E193" i="6"/>
  <c r="E205" i="6"/>
  <c r="E217" i="6"/>
  <c r="E229" i="6"/>
  <c r="E241" i="6"/>
  <c r="E253" i="6"/>
  <c r="E265" i="6"/>
  <c r="E277" i="6"/>
  <c r="E289" i="6"/>
  <c r="E301" i="6"/>
  <c r="E313" i="6"/>
  <c r="E325" i="6"/>
  <c r="E337" i="6"/>
  <c r="E349" i="6"/>
  <c r="E361" i="6"/>
  <c r="E267" i="6"/>
  <c r="E14" i="6"/>
  <c r="E26" i="6"/>
  <c r="E38" i="6"/>
  <c r="E50" i="6"/>
  <c r="E62" i="6"/>
  <c r="E74" i="6"/>
  <c r="E86" i="6"/>
  <c r="E98" i="6"/>
  <c r="E110" i="6"/>
  <c r="E122" i="6"/>
  <c r="E134" i="6"/>
  <c r="E146" i="6"/>
  <c r="E158" i="6"/>
  <c r="E170" i="6"/>
  <c r="E182" i="6"/>
  <c r="E194" i="6"/>
  <c r="E206" i="6"/>
  <c r="E218" i="6"/>
  <c r="E230" i="6"/>
  <c r="E242" i="6"/>
  <c r="E254" i="6"/>
  <c r="E266" i="6"/>
  <c r="E278" i="6"/>
  <c r="E290" i="6"/>
  <c r="E302" i="6"/>
  <c r="E314" i="6"/>
  <c r="E326" i="6"/>
  <c r="E338" i="6"/>
  <c r="E350" i="6"/>
  <c r="E362" i="6"/>
  <c r="E15" i="6"/>
  <c r="E39" i="6"/>
  <c r="E51" i="6"/>
  <c r="E63" i="6"/>
  <c r="E75" i="6"/>
  <c r="E87" i="6"/>
  <c r="E99" i="6"/>
  <c r="E123" i="6"/>
  <c r="E135" i="6"/>
  <c r="E159" i="6"/>
  <c r="E183" i="6"/>
  <c r="E195" i="6"/>
  <c r="E219" i="6"/>
  <c r="E231" i="6"/>
  <c r="E255" i="6"/>
  <c r="E279" i="6"/>
  <c r="E303" i="6"/>
  <c r="E327" i="6"/>
  <c r="E339" i="6"/>
  <c r="E363" i="6"/>
  <c r="E27" i="6"/>
  <c r="E111" i="6"/>
  <c r="E147" i="6"/>
  <c r="E171" i="6"/>
  <c r="E207" i="6"/>
  <c r="E243" i="6"/>
  <c r="E291" i="6"/>
  <c r="E315" i="6"/>
  <c r="E351" i="6"/>
  <c r="E16" i="6"/>
  <c r="E28" i="6"/>
  <c r="E40" i="6"/>
  <c r="E52" i="6"/>
  <c r="E64" i="6"/>
  <c r="E76" i="6"/>
  <c r="E88" i="6"/>
  <c r="E100" i="6"/>
  <c r="E112" i="6"/>
  <c r="E124" i="6"/>
  <c r="E136" i="6"/>
  <c r="E148" i="6"/>
  <c r="E160" i="6"/>
  <c r="E172" i="6"/>
  <c r="E184" i="6"/>
  <c r="E196" i="6"/>
  <c r="E208" i="6"/>
  <c r="E220" i="6"/>
  <c r="E232" i="6"/>
  <c r="E244" i="6"/>
  <c r="E256" i="6"/>
  <c r="E268" i="6"/>
  <c r="E280" i="6"/>
  <c r="E292" i="6"/>
  <c r="E304" i="6"/>
  <c r="E316" i="6"/>
  <c r="E328" i="6"/>
  <c r="E340" i="6"/>
  <c r="E352" i="6"/>
  <c r="E364" i="6"/>
  <c r="E5" i="6"/>
  <c r="E17" i="6"/>
  <c r="E29" i="6"/>
  <c r="E41" i="6"/>
  <c r="E53" i="6"/>
  <c r="E65" i="6"/>
  <c r="E77" i="6"/>
  <c r="E89" i="6"/>
  <c r="E101" i="6"/>
  <c r="E113" i="6"/>
  <c r="E125" i="6"/>
  <c r="E137" i="6"/>
  <c r="E149" i="6"/>
  <c r="E161" i="6"/>
  <c r="E173" i="6"/>
  <c r="E185" i="6"/>
  <c r="E197" i="6"/>
  <c r="E209" i="6"/>
  <c r="E221" i="6"/>
  <c r="E233" i="6"/>
  <c r="E245" i="6"/>
  <c r="E257" i="6"/>
  <c r="E269" i="6"/>
  <c r="E281" i="6"/>
  <c r="E293" i="6"/>
  <c r="E305" i="6"/>
  <c r="E317" i="6"/>
  <c r="E329" i="6"/>
  <c r="E341" i="6"/>
  <c r="E353" i="6"/>
  <c r="E4" i="6"/>
  <c r="E6" i="6"/>
  <c r="E18" i="6"/>
  <c r="E30" i="6"/>
  <c r="E42" i="6"/>
  <c r="E54" i="6"/>
  <c r="E66" i="6"/>
  <c r="E78" i="6"/>
  <c r="E90" i="6"/>
  <c r="E102" i="6"/>
  <c r="E114" i="6"/>
  <c r="E126" i="6"/>
  <c r="E138" i="6"/>
  <c r="E150" i="6"/>
  <c r="E162" i="6"/>
  <c r="E174" i="6"/>
  <c r="E186" i="6"/>
  <c r="E198" i="6"/>
  <c r="E210" i="6"/>
  <c r="E222" i="6"/>
  <c r="E234" i="6"/>
  <c r="E246" i="6"/>
  <c r="E258" i="6"/>
  <c r="E270" i="6"/>
  <c r="E282" i="6"/>
  <c r="E294" i="6"/>
  <c r="E306" i="6"/>
  <c r="E318" i="6"/>
  <c r="E330" i="6"/>
  <c r="E342" i="6"/>
  <c r="E354" i="6"/>
  <c r="E44" i="6"/>
  <c r="E140" i="6"/>
  <c r="E188" i="6"/>
  <c r="E212" i="6"/>
  <c r="E248" i="6"/>
  <c r="E272" i="6"/>
  <c r="E308" i="6"/>
  <c r="E344" i="6"/>
  <c r="A11" i="1"/>
  <c r="A13" i="1"/>
  <c r="A12" i="1" l="1"/>
  <c r="A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Václav Vodička</author>
  </authors>
  <commentList>
    <comment ref="A9" authorId="0" shapeId="0" xr:uid="{D8C9F25D-E0B6-460A-A640-8A04A8D1CF4B}">
      <text>
        <r>
          <rPr>
            <b/>
            <sz val="9"/>
            <color indexed="81"/>
            <rFont val="Tahoma"/>
            <family val="2"/>
            <charset val="238"/>
          </rPr>
          <t>=ZAOKROUHLIT(0.07*průměr statoru;1)</t>
        </r>
      </text>
    </comment>
    <comment ref="A12" authorId="0" shapeId="0" xr:uid="{B6F30FA2-02A6-4924-A17C-0CC1F42266BB}">
      <text>
        <r>
          <rPr>
            <b/>
            <sz val="9"/>
            <color indexed="81"/>
            <rFont val="Tahoma"/>
            <family val="2"/>
            <charset val="238"/>
          </rPr>
          <t>=ZAOKROUHLIT(3.8*e;1)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14" authorId="0" shapeId="0" xr:uid="{F41ED05B-DA59-4EA2-A4B6-C29700CC978E}">
      <text>
        <r>
          <rPr>
            <b/>
            <sz val="9"/>
            <color indexed="81"/>
            <rFont val="Tahoma"/>
            <family val="2"/>
            <charset val="238"/>
          </rPr>
          <t>kladný úhel: špička lamely je "vpředu" ve směru otáčení
záporný úhel: špička lamely je "vzadu"</t>
        </r>
      </text>
    </comment>
    <comment ref="A22" authorId="0" shapeId="0" xr:uid="{E1AD1618-97FF-4824-AE47-79499E44C9EE}">
      <text>
        <r>
          <rPr>
            <b/>
            <sz val="9"/>
            <color indexed="81"/>
            <rFont val="Tahoma"/>
            <family val="2"/>
            <charset val="238"/>
          </rPr>
          <t>Max: poloměr statoru/2</t>
        </r>
      </text>
    </comment>
    <comment ref="K29" authorId="0" shapeId="0" xr:uid="{834FB082-6B1A-4129-9DD6-F17EA33FD465}">
      <text>
        <r>
          <rPr>
            <b/>
            <sz val="9"/>
            <color indexed="81"/>
            <rFont val="Tahoma"/>
            <family val="2"/>
            <charset val="238"/>
          </rPr>
          <t>Dovolené napětí na střídavý ohyb u nejhorších ocelí začíná na 50 MPa</t>
        </r>
      </text>
    </comment>
    <comment ref="A32" authorId="0" shapeId="0" xr:uid="{E375EEE3-9675-47FE-9EE4-21BF12EFB0F9}">
      <text>
        <r>
          <rPr>
            <b/>
            <sz val="9"/>
            <color indexed="81"/>
            <rFont val="Tahoma"/>
            <family val="2"/>
            <charset val="238"/>
          </rPr>
          <t>standardně trailing
zároveň udává, kterou lamelu vyhodnocuji v silovém rozboru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vodicka</author>
  </authors>
  <commentList>
    <comment ref="A5" authorId="0" shapeId="0" xr:uid="{CD0884C3-8617-4908-8D55-B5EDCED32A29}">
      <text>
        <r>
          <rPr>
            <b/>
            <sz val="9"/>
            <color indexed="81"/>
            <rFont val="Tahoma"/>
            <family val="2"/>
            <charset val="238"/>
          </rPr>
          <t>Počet parametrů vstupujcích do modelu.
Automaticky se vyhodnocuje z počtu přiřazených názvů</t>
        </r>
      </text>
    </comment>
    <comment ref="A6" authorId="0" shapeId="0" xr:uid="{358AB124-CC1A-476E-ACB6-A451E2673976}">
      <text>
        <r>
          <rPr>
            <b/>
            <sz val="9"/>
            <color indexed="81"/>
            <rFont val="Tahoma"/>
            <family val="2"/>
            <charset val="238"/>
          </rPr>
          <t>počet počátečních náhodných kombinací všech parametrů</t>
        </r>
      </text>
    </comment>
    <comment ref="A7" authorId="0" shapeId="0" xr:uid="{7A3A0884-A43D-4404-B6D9-A4CA3E4D2C3E}">
      <text>
        <r>
          <rPr>
            <b/>
            <sz val="9"/>
            <color indexed="81"/>
            <rFont val="Tahoma"/>
            <family val="2"/>
            <charset val="238"/>
          </rPr>
          <t xml:space="preserve">0 až 1
Pravděpodobnost s jakou algoritmus vybere nějakého jedince a náhodně změní některý z jeho parametrů
</t>
        </r>
      </text>
    </comment>
    <comment ref="A8" authorId="0" shapeId="0" xr:uid="{C74F39C5-9FE2-4FB4-A529-5F9709E78908}">
      <text>
        <r>
          <rPr>
            <b/>
            <sz val="9"/>
            <color indexed="81"/>
            <rFont val="Tahoma"/>
            <family val="2"/>
            <charset val="238"/>
          </rPr>
          <t>V každé generaci vznikají 2 noví křížení jedinci, kteří jsou vyhodnoceni a vloženi zpět do populace. Zároveň jsou nejhorší jedinci z populace vyřazeni tak, aby se nezvyšoval počet jedinců.</t>
        </r>
      </text>
    </comment>
    <comment ref="D8" authorId="0" shapeId="0" xr:uid="{AFC73AA3-E339-406E-97DA-D7B9DA8C47AF}">
      <text>
        <r>
          <rPr>
            <b/>
            <sz val="9"/>
            <color indexed="81"/>
            <rFont val="Tahoma"/>
            <family val="2"/>
            <charset val="238"/>
          </rPr>
          <t>Na tyto buňky musí být navázány buňky modelu</t>
        </r>
      </text>
    </comment>
    <comment ref="A9" authorId="0" shapeId="0" xr:uid="{ABF70575-99E6-4913-9357-92CF82D5C611}">
      <text>
        <r>
          <rPr>
            <b/>
            <sz val="9"/>
            <color indexed="81"/>
            <rFont val="Tahoma"/>
            <family val="2"/>
            <charset val="238"/>
          </rPr>
          <t>Vytváří po spuštění makra novou populaci, nebo použije stávající?</t>
        </r>
      </text>
    </comment>
    <comment ref="A10" authorId="0" shapeId="0" xr:uid="{8079E71C-9519-4BE2-BFA3-52161C015A68}">
      <text>
        <r>
          <rPr>
            <b/>
            <sz val="9"/>
            <color indexed="81"/>
            <rFont val="Tahoma"/>
            <family val="2"/>
            <charset val="238"/>
          </rPr>
          <t xml:space="preserve">Buňku je třeba navázat na výsledek modelu. Výstup z modelu by měl být takový, aby vyšší číslo znamenalo vhodnějšího jedince (kombinaci nastavení parametrů).
</t>
        </r>
      </text>
    </comment>
    <comment ref="D10" authorId="0" shapeId="0" xr:uid="{00BA158E-3299-423F-9E66-1BCB074813AF}">
      <text>
        <r>
          <rPr>
            <b/>
            <sz val="9"/>
            <color indexed="81"/>
            <rFont val="Tahoma"/>
            <family val="2"/>
            <charset val="238"/>
          </rPr>
          <t>minimální hodnota daného parametru</t>
        </r>
      </text>
    </comment>
    <comment ref="A11" authorId="0" shapeId="0" xr:uid="{342B20FA-52D0-4FB2-B54D-B559B73BDB18}">
      <text>
        <r>
          <rPr>
            <b/>
            <sz val="9"/>
            <color indexed="81"/>
            <rFont val="Tahoma"/>
            <family val="2"/>
            <charset val="238"/>
          </rPr>
          <t xml:space="preserve">Buňku je třeba navázat na výsledek modelu. Výstup z modelu by měl být takový, aby vyšší číslo znamenalo vhodnějšího jedince (kombinaci nastavení parametrů).
</t>
        </r>
      </text>
    </comment>
    <comment ref="D11" authorId="0" shapeId="0" xr:uid="{5C943140-F4BD-4E03-A44B-49ACBC8D4E9F}">
      <text>
        <r>
          <rPr>
            <b/>
            <sz val="9"/>
            <color indexed="81"/>
            <rFont val="Tahoma"/>
            <family val="2"/>
            <charset val="238"/>
          </rPr>
          <t>maximální hodnota daného parametru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vodicka</author>
  </authors>
  <commentList>
    <comment ref="C5" authorId="0" shapeId="0" xr:uid="{2B27CDC5-814A-4F9E-AF0A-3B2CEDF22E11}">
      <text>
        <r>
          <rPr>
            <b/>
            <sz val="9"/>
            <color indexed="81"/>
            <rFont val="Tahoma"/>
            <family val="2"/>
            <charset val="238"/>
          </rPr>
          <t>Pro oceli se pohybuje v rozmezí 0.28-0.32
Na výpočet má malý vliv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<sst xmlns="http://schemas.openxmlformats.org/spreadsheetml/2006/main" count="555" uniqueCount="395">
  <si>
    <t>Hlavní parametry - stroj</t>
  </si>
  <si>
    <t>Průměr statoru</t>
  </si>
  <si>
    <t>D</t>
  </si>
  <si>
    <t>mm</t>
  </si>
  <si>
    <t>e</t>
  </si>
  <si>
    <t>Počet lamel</t>
  </si>
  <si>
    <t>k</t>
  </si>
  <si>
    <t>-</t>
  </si>
  <si>
    <t>L</t>
  </si>
  <si>
    <t>b</t>
  </si>
  <si>
    <t>t</t>
  </si>
  <si>
    <t>Úhel zkosení lamel</t>
  </si>
  <si>
    <t>δ</t>
  </si>
  <si>
    <t>°</t>
  </si>
  <si>
    <t>Průměr rotoru</t>
  </si>
  <si>
    <t>d</t>
  </si>
  <si>
    <t>j</t>
  </si>
  <si>
    <t>Definice vstupních otvorů</t>
  </si>
  <si>
    <t>Radiální vůle</t>
  </si>
  <si>
    <r>
      <t>v</t>
    </r>
    <r>
      <rPr>
        <vertAlign val="subscript"/>
        <sz val="11"/>
        <color theme="1"/>
        <rFont val="Calibri"/>
        <family val="2"/>
        <charset val="238"/>
        <scheme val="minor"/>
      </rPr>
      <t>r</t>
    </r>
  </si>
  <si>
    <t>Příčná délka vstupních otvorů</t>
  </si>
  <si>
    <t>Definice výstupních otvorů</t>
  </si>
  <si>
    <t>Příčná délka výstupních otvorů</t>
  </si>
  <si>
    <t>Otevírací úhel komory</t>
  </si>
  <si>
    <t>Poloha otevírací hrany na ose x (min: 0)</t>
  </si>
  <si>
    <t>Poloha otevírací hrany na ose y</t>
  </si>
  <si>
    <t>X_D</t>
  </si>
  <si>
    <t>X_E</t>
  </si>
  <si>
    <t>Y_F</t>
  </si>
  <si>
    <t>Y_G</t>
  </si>
  <si>
    <t>Poloha uzavírací hrany na ose y</t>
  </si>
  <si>
    <t>Axiální vůle - lamely</t>
  </si>
  <si>
    <t>Axiální vůle - rotor</t>
  </si>
  <si>
    <r>
      <t>v</t>
    </r>
    <r>
      <rPr>
        <vertAlign val="subscript"/>
        <sz val="11"/>
        <color theme="1"/>
        <rFont val="Calibri"/>
        <family val="2"/>
        <charset val="238"/>
        <scheme val="minor"/>
      </rPr>
      <t>a1</t>
    </r>
  </si>
  <si>
    <r>
      <t>v</t>
    </r>
    <r>
      <rPr>
        <vertAlign val="subscript"/>
        <sz val="11"/>
        <color theme="1"/>
        <rFont val="Calibri"/>
        <family val="2"/>
        <charset val="238"/>
        <scheme val="minor"/>
      </rPr>
      <t>a2</t>
    </r>
  </si>
  <si>
    <t>Vůle pod lamelou zasunuté lamely</t>
  </si>
  <si>
    <r>
      <t>A1 - vstup (mm</t>
    </r>
    <r>
      <rPr>
        <b/>
        <vertAlign val="super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</si>
  <si>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objem komory (mm</t>
    </r>
    <r>
      <rPr>
        <b/>
        <vertAlign val="super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>)</t>
    </r>
  </si>
  <si>
    <t>úhel natočení (°)</t>
  </si>
  <si>
    <t>Definice drážek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</si>
  <si>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o1</t>
    </r>
  </si>
  <si>
    <r>
      <t>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</si>
  <si>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Úhrnná příčná šířka otvoru u lamely (A</t>
    </r>
    <r>
      <rPr>
        <vertAlign val="subscript"/>
        <sz val="11"/>
        <color theme="1"/>
        <rFont val="Calibri"/>
        <family val="2"/>
        <charset val="238"/>
        <scheme val="minor"/>
      </rPr>
      <t>o2</t>
    </r>
    <r>
      <rPr>
        <sz val="11"/>
        <color theme="1"/>
        <rFont val="Calibri"/>
        <family val="2"/>
        <charset val="238"/>
        <scheme val="minor"/>
      </rPr>
      <t>)</t>
    </r>
  </si>
  <si>
    <t>Úhrnná plocha vyrovnávacích otvorů</t>
  </si>
  <si>
    <t>Hmotnost lamely</t>
  </si>
  <si>
    <r>
      <t>m</t>
    </r>
    <r>
      <rPr>
        <vertAlign val="subscript"/>
        <sz val="11"/>
        <color theme="1"/>
        <rFont val="Calibri"/>
        <family val="2"/>
        <charset val="238"/>
        <scheme val="minor"/>
      </rPr>
      <t>l</t>
    </r>
  </si>
  <si>
    <t>kg</t>
  </si>
  <si>
    <t>Otáčky</t>
  </si>
  <si>
    <r>
      <t>N</t>
    </r>
    <r>
      <rPr>
        <vertAlign val="subscript"/>
        <sz val="11"/>
        <color theme="1"/>
        <rFont val="Calibri"/>
        <family val="2"/>
        <charset val="238"/>
        <scheme val="minor"/>
      </rPr>
      <t>rot</t>
    </r>
  </si>
  <si>
    <r>
      <t>min</t>
    </r>
    <r>
      <rPr>
        <vertAlign val="superscript"/>
        <sz val="11"/>
        <color theme="1"/>
        <rFont val="Calibri"/>
        <family val="2"/>
        <charset val="238"/>
        <scheme val="minor"/>
      </rPr>
      <t>-1</t>
    </r>
  </si>
  <si>
    <r>
      <t>d_A</t>
    </r>
    <r>
      <rPr>
        <vertAlign val="subscript"/>
        <sz val="11"/>
        <color theme="1"/>
        <rFont val="Calibri"/>
        <family val="2"/>
        <charset val="238"/>
        <scheme val="minor"/>
      </rPr>
      <t>o2</t>
    </r>
  </si>
  <si>
    <r>
      <t>A</t>
    </r>
    <r>
      <rPr>
        <b/>
        <vertAlign val="subscript"/>
        <sz val="11"/>
        <color theme="1"/>
        <rFont val="Calibri"/>
        <family val="2"/>
        <charset val="238"/>
        <scheme val="minor"/>
      </rPr>
      <t>o2</t>
    </r>
    <r>
      <rPr>
        <b/>
        <sz val="11"/>
        <color theme="1"/>
        <rFont val="Calibri"/>
        <family val="2"/>
        <charset val="238"/>
        <scheme val="minor"/>
      </rPr>
      <t xml:space="preserve"> (mm</t>
    </r>
    <r>
      <rPr>
        <b/>
        <vertAlign val="super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>)</t>
    </r>
  </si>
  <si>
    <t>Admisní teplota</t>
  </si>
  <si>
    <t>Admisní přehřátí</t>
  </si>
  <si>
    <t>Admisní tlak</t>
  </si>
  <si>
    <t>Emisní teplota</t>
  </si>
  <si>
    <t>Emisní tlak</t>
  </si>
  <si>
    <t>Ladicí parametry</t>
  </si>
  <si>
    <t>μ_A1</t>
  </si>
  <si>
    <t>μ_A2</t>
  </si>
  <si>
    <t>μ_A3</t>
  </si>
  <si>
    <t>μ_A4</t>
  </si>
  <si>
    <t>μ_A5</t>
  </si>
  <si>
    <t>Mz</t>
  </si>
  <si>
    <t>Qz</t>
  </si>
  <si>
    <t>Teplota kondenzátu</t>
  </si>
  <si>
    <t>Podchlazení kondenzátu</t>
  </si>
  <si>
    <t>t_ad</t>
  </si>
  <si>
    <t>p_ad</t>
  </si>
  <si>
    <t>t_em</t>
  </si>
  <si>
    <t>dT_ad</t>
  </si>
  <si>
    <t>p_em</t>
  </si>
  <si>
    <t>t_kond</t>
  </si>
  <si>
    <t>t_podchl</t>
  </si>
  <si>
    <t>K</t>
  </si>
  <si>
    <t>°C</t>
  </si>
  <si>
    <t>kPa</t>
  </si>
  <si>
    <t>W</t>
  </si>
  <si>
    <t>Pracovní látka</t>
  </si>
  <si>
    <t>PL</t>
  </si>
  <si>
    <t>Admisní entalpie</t>
  </si>
  <si>
    <t>h_ad</t>
  </si>
  <si>
    <t>kJ/kg</t>
  </si>
  <si>
    <t>Napájecí entalpie</t>
  </si>
  <si>
    <t>h_nap</t>
  </si>
  <si>
    <t>Entalpický spád výměníky</t>
  </si>
  <si>
    <t>dh_vym</t>
  </si>
  <si>
    <r>
      <t>A5 -výstup (mm</t>
    </r>
    <r>
      <rPr>
        <b/>
        <vertAlign val="super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</si>
  <si>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A2L - přetok do komory (mm</t>
    </r>
    <r>
      <rPr>
        <b/>
        <vertAlign val="super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</si>
  <si>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A2T - přetok do komory (mm</t>
    </r>
    <r>
      <rPr>
        <b/>
        <vertAlign val="super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>)</t>
    </r>
  </si>
  <si>
    <t>Tepelný výkon výměníků</t>
  </si>
  <si>
    <t>Q_vym</t>
  </si>
  <si>
    <t>kW</t>
  </si>
  <si>
    <t>Podíl oleje</t>
  </si>
  <si>
    <t>podil_olej</t>
  </si>
  <si>
    <t>Tepelná kapacita oleje</t>
  </si>
  <si>
    <t>cp_olej</t>
  </si>
  <si>
    <t>kg/s</t>
  </si>
  <si>
    <t>pdV [J]</t>
  </si>
  <si>
    <t>Mk [kg]</t>
  </si>
  <si>
    <t>p_komora (kPa)</t>
  </si>
  <si>
    <t>t_komora (°C)</t>
  </si>
  <si>
    <t>p_díry (kPa)</t>
  </si>
  <si>
    <t>t_díry (°C)</t>
  </si>
  <si>
    <t>p_kavita (kPa)</t>
  </si>
  <si>
    <t>t_kavita (°C)</t>
  </si>
  <si>
    <t>Počet iterací</t>
  </si>
  <si>
    <t>Ostatní průtočné průřezy</t>
  </si>
  <si>
    <t>Seal arc</t>
  </si>
  <si>
    <t>A0</t>
  </si>
  <si>
    <t>M_PLb</t>
  </si>
  <si>
    <t>Vstupní tlaková ztráta</t>
  </si>
  <si>
    <t>Ksí</t>
  </si>
  <si>
    <t>Součinitel tření + λ*l/d</t>
  </si>
  <si>
    <t>Admisní entropie</t>
  </si>
  <si>
    <t>Admisní měrný objem</t>
  </si>
  <si>
    <t>s_ad</t>
  </si>
  <si>
    <t>v_ad</t>
  </si>
  <si>
    <t>kJ/kgK</t>
  </si>
  <si>
    <t>m3/kg</t>
  </si>
  <si>
    <t>Vstupní parametry cyklu</t>
  </si>
  <si>
    <t>Tlak za vstupem</t>
  </si>
  <si>
    <t>p1</t>
  </si>
  <si>
    <t>Teplota za vstupem</t>
  </si>
  <si>
    <t>Vstup - průměr</t>
  </si>
  <si>
    <t>t1</t>
  </si>
  <si>
    <t>Entropie za vstupem</t>
  </si>
  <si>
    <t>s1</t>
  </si>
  <si>
    <t>Měrný objem za vstupem</t>
  </si>
  <si>
    <t>v1</t>
  </si>
  <si>
    <t>Průtok pracovní látky (model LE)</t>
  </si>
  <si>
    <t>M_PLm</t>
  </si>
  <si>
    <t>μ_Ao1</t>
  </si>
  <si>
    <t>μ_Ao2</t>
  </si>
  <si>
    <r>
      <t>objem drážky (mm</t>
    </r>
    <r>
      <rPr>
        <b/>
        <vertAlign val="super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>)</t>
    </r>
  </si>
  <si>
    <t>Ztrátový moment ložisek</t>
  </si>
  <si>
    <t>A4</t>
  </si>
  <si>
    <t>Tlak u mg. spojky</t>
  </si>
  <si>
    <t>Teplota u mag. Spojky</t>
  </si>
  <si>
    <t>Průtok. součinitel A1 - admise</t>
  </si>
  <si>
    <r>
      <t>A3 - ke spojce (mm</t>
    </r>
    <r>
      <rPr>
        <b/>
        <vertAlign val="super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>)</t>
    </r>
  </si>
  <si>
    <t>Průtok. součinitel A4 -radiální vůlí</t>
  </si>
  <si>
    <t>Průtok. součinitel A2 - mezi komorami</t>
  </si>
  <si>
    <t>Průtok. součinitel A3 - meziprostor spojky</t>
  </si>
  <si>
    <t>Průtok. součinitel A5 -emise</t>
  </si>
  <si>
    <t>Průtok. součinitel Ao1 - vyrovnávací díry</t>
  </si>
  <si>
    <t>Průtok. součinitel Ao2 - kavita pod lamelou</t>
  </si>
  <si>
    <t>Součinitel tření lamel - špička</t>
  </si>
  <si>
    <t>f_tip</t>
  </si>
  <si>
    <t>Součinitel tření lamel - boky</t>
  </si>
  <si>
    <t>f_side</t>
  </si>
  <si>
    <t>p_spojka</t>
  </si>
  <si>
    <t>t_spojka</t>
  </si>
  <si>
    <t>1)</t>
  </si>
  <si>
    <t>Tlak a teplotu u magnetické spojky beru jako průměr tlaků a teplot v komoře, suma přítoku a odtoku musí být nula; pokud je průtočná plocha +- během otáčky stejná, tak to bude platit, jinak by bylo potřeba dopočítávat přes celou otáčku</t>
  </si>
  <si>
    <t>M1tok [kg/s]</t>
  </si>
  <si>
    <t>M2Ltok [kg/s]</t>
  </si>
  <si>
    <t>M2Ttok [kg/s]</t>
  </si>
  <si>
    <t>M3tok [kg/s]</t>
  </si>
  <si>
    <t>M4tok [kg/s]</t>
  </si>
  <si>
    <t>M5tok [kg/s]</t>
  </si>
  <si>
    <t>Průtok pracovní látky - páry (bilance)</t>
  </si>
  <si>
    <t>Tepelný výkon v oleji</t>
  </si>
  <si>
    <t>Q_olej</t>
  </si>
  <si>
    <t>Průtok pro výpočet tlakové ztráty</t>
  </si>
  <si>
    <t>M_PLvyp</t>
  </si>
  <si>
    <t>P_mech</t>
  </si>
  <si>
    <t>Výkon hrubý (pdV)</t>
  </si>
  <si>
    <t>Tření v ložiscích</t>
  </si>
  <si>
    <t>P_bl</t>
  </si>
  <si>
    <t>P_vls</t>
  </si>
  <si>
    <t>P_gross</t>
  </si>
  <si>
    <t>Výkon čistý</t>
  </si>
  <si>
    <t>ano</t>
  </si>
  <si>
    <t>trailing</t>
  </si>
  <si>
    <t>Drážka pod lamelou doplňována u lamely (leading/trailing)</t>
  </si>
  <si>
    <t>Zpětný tok tepla do expandéru</t>
  </si>
  <si>
    <t>Tření - lamely (zjednodušeně)</t>
  </si>
  <si>
    <t>P_vl</t>
  </si>
  <si>
    <t>Q_zpet</t>
  </si>
  <si>
    <t>Ostatní</t>
  </si>
  <si>
    <t>kJ/s</t>
  </si>
  <si>
    <t>Stator</t>
  </si>
  <si>
    <t>úhel</t>
  </si>
  <si>
    <t>x</t>
  </si>
  <si>
    <t>y</t>
  </si>
  <si>
    <t>Rotor</t>
  </si>
  <si>
    <t>vstup1</t>
  </si>
  <si>
    <t>vstup2</t>
  </si>
  <si>
    <t>výstup1</t>
  </si>
  <si>
    <t>výstup2</t>
  </si>
  <si>
    <t>Tření - lamely (plný model)</t>
  </si>
  <si>
    <t>mm2</t>
  </si>
  <si>
    <t>Zjednodušený model expandér + výparník</t>
  </si>
  <si>
    <t>Hypotetická průtočná plocha exp</t>
  </si>
  <si>
    <t>S_exp</t>
  </si>
  <si>
    <t>Průtok průtočnou plochou S_exp</t>
  </si>
  <si>
    <t>M_hyp</t>
  </si>
  <si>
    <t>Kritický tlakový poměr</t>
  </si>
  <si>
    <t>beta_krit</t>
  </si>
  <si>
    <t>dm = 0, měň S (krok 1)</t>
  </si>
  <si>
    <t>dm = 0, měň t_ad (krok 2)</t>
  </si>
  <si>
    <t>mg/s</t>
  </si>
  <si>
    <t>q_rez</t>
  </si>
  <si>
    <t>dif_m1</t>
  </si>
  <si>
    <t>dif_m2</t>
  </si>
  <si>
    <t>reziduum tepelného výkonu</t>
  </si>
  <si>
    <t>Geometrie vstupů a výstupů</t>
  </si>
  <si>
    <t>p-V diagram</t>
  </si>
  <si>
    <t>vstup</t>
  </si>
  <si>
    <t>Vstupní objem</t>
  </si>
  <si>
    <t>Výstupní objem</t>
  </si>
  <si>
    <t>V_init</t>
  </si>
  <si>
    <t>V_out</t>
  </si>
  <si>
    <t>mm3</t>
  </si>
  <si>
    <t>Výstupní parametry - geometrie</t>
  </si>
  <si>
    <t>E</t>
  </si>
  <si>
    <t>Hrubá účinnost cyklu</t>
  </si>
  <si>
    <t>Isoentropická účinnost</t>
  </si>
  <si>
    <t>Eta_gross</t>
  </si>
  <si>
    <t>Eta_exp</t>
  </si>
  <si>
    <t>%</t>
  </si>
  <si>
    <t>Tep. ztráta expandéru</t>
  </si>
  <si>
    <t>2)</t>
  </si>
  <si>
    <t>Uvažuji neustálý kontakt lamely a statoru</t>
  </si>
  <si>
    <t>A</t>
  </si>
  <si>
    <t>B</t>
  </si>
  <si>
    <t>půl amplitudy</t>
  </si>
  <si>
    <t>frekvence</t>
  </si>
  <si>
    <t>posunutí na ose úhlu</t>
  </si>
  <si>
    <t>posunutí na ose y</t>
  </si>
  <si>
    <t>víc=líp</t>
  </si>
  <si>
    <t>zastoupení plochy leading části špičky (T-flex)</t>
  </si>
  <si>
    <t>přes funkci</t>
  </si>
  <si>
    <t>hodnotící číslo</t>
  </si>
  <si>
    <t>odchylka</t>
  </si>
  <si>
    <t>úhel natočení lamely</t>
  </si>
  <si>
    <t>Pozn. Nutno manuálně, úhel po směru hodinových ručiček, 0° = 3 hodiny</t>
  </si>
  <si>
    <t>Úhel Tau [rad]</t>
  </si>
  <si>
    <t>Úhel Gama [rad]</t>
  </si>
  <si>
    <t>Čas kroku</t>
  </si>
  <si>
    <t>time</t>
  </si>
  <si>
    <t>s</t>
  </si>
  <si>
    <t>v -osová rychlost lamely (m/s)</t>
  </si>
  <si>
    <t>a -osové zrychlení lamely (m/s2)</t>
  </si>
  <si>
    <t>F_pk [N] boční síla od tlaků mezi komorami</t>
  </si>
  <si>
    <t>F_pdíry [N] boční síla od tlaku v dírách</t>
  </si>
  <si>
    <t>F_px [N] síla od tlaků na špičce a v kavitě</t>
  </si>
  <si>
    <t>F_rel [N] setrvačná síla relativní</t>
  </si>
  <si>
    <t>rovnice: A*cos(B*(alfa+C))+D</t>
  </si>
  <si>
    <t>C</t>
  </si>
  <si>
    <t>rameno otáčení k těžišti (mm)</t>
  </si>
  <si>
    <t>F_ods_x [N] odstředivá síla v ose x</t>
  </si>
  <si>
    <t>F_ods_y [N] odstředivá síla v ose y</t>
  </si>
  <si>
    <t>F_cor_x [N] Coriolisova síla v ose x</t>
  </si>
  <si>
    <t>F_cor_y [N] Coriolisova síla v ose y</t>
  </si>
  <si>
    <t>R_tip [N] reakce (iterováno)</t>
  </si>
  <si>
    <t>R_tip_x [N] reakce v ose x</t>
  </si>
  <si>
    <t>F_f [N] obvodové tření</t>
  </si>
  <si>
    <t>F_f_x [N] síla ze tření do osy x</t>
  </si>
  <si>
    <t>F_f_y [N] síla ze tření do osy y</t>
  </si>
  <si>
    <t>R_s1 [N] boční reakce (momentovka)</t>
  </si>
  <si>
    <t>R_s2 [N] boční reakce (rce pro y)</t>
  </si>
  <si>
    <t>Suma Fx=!0</t>
  </si>
  <si>
    <t>obvodová rychlost na špičce lamely (m/s)</t>
  </si>
  <si>
    <t>Okamžitý výkon obvodového tření [W]</t>
  </si>
  <si>
    <t>3)</t>
  </si>
  <si>
    <t>K výsledným průběhům - skokové změny v reakci jsou způsobeny skokovými změnami v třecí síle na bocích lamel - síla působí vždy proti směru pohybu. Tam, kde se to láme, tak je skokvá změna - např. mí*(Rs1+Rs2) má hodnotu 10 N a najednou přejde do -10 N, protože se otočí znaménko rychlosti</t>
  </si>
  <si>
    <t>Uvažovat nátok pod lamely (ano/ne) (čas výpočtu + 50 až 100%)</t>
  </si>
  <si>
    <t>l/s</t>
  </si>
  <si>
    <t>V_init_tok</t>
  </si>
  <si>
    <t>Vstupní objemový průtok</t>
  </si>
  <si>
    <t>F_ložisko</t>
  </si>
  <si>
    <t>N</t>
  </si>
  <si>
    <t>Maximální síla na 1 ložisko</t>
  </si>
  <si>
    <t>Úplný model tření v rámci výpočtu p-V (ano/ne)</t>
  </si>
  <si>
    <t>Radiální zatížení rotoru [N]</t>
  </si>
  <si>
    <t>Implementace genetického algoritmu</t>
  </si>
  <si>
    <t>① zkopírovat strukturu listu (A1:N13) do vlastního výpočetního modelu, list pojmenovat jako "GA Data" ② vyplnit všechna žlutá pole ③ vytvořit propojení mezi vstupy do modelu a výstupem (zelená pole)</t>
  </si>
  <si>
    <t>④ na 3 místech v programu vepsat strukturu pro volání makra pro vyhodnocení modelu</t>
  </si>
  <si>
    <t>počet parametrů (genů)</t>
  </si>
  <si>
    <t>křížení - jedinec</t>
  </si>
  <si>
    <t>počet jedinců</t>
  </si>
  <si>
    <t>pravděpodobnost mutace</t>
  </si>
  <si>
    <t>počet generací</t>
  </si>
  <si>
    <t>vstup do modelu</t>
  </si>
  <si>
    <t>nová počáteční populace?</t>
  </si>
  <si>
    <t>název parametru</t>
  </si>
  <si>
    <t>výstup z modelu</t>
  </si>
  <si>
    <t>minimum</t>
  </si>
  <si>
    <t>výstup z modelu nehodnocený</t>
  </si>
  <si>
    <t>maximum</t>
  </si>
  <si>
    <t>kontrolní součet genů</t>
  </si>
  <si>
    <t>hodnocení</t>
  </si>
  <si>
    <t>ruleta</t>
  </si>
  <si>
    <t>Celkový výsledný tepelný výkon</t>
  </si>
  <si>
    <t>Q_celk</t>
  </si>
  <si>
    <t>Jméno</t>
  </si>
  <si>
    <t>Rad. Vůle</t>
  </si>
  <si>
    <t>Délka rotoru</t>
  </si>
  <si>
    <t>Šířka lamely</t>
  </si>
  <si>
    <t>Tloušťka lamely</t>
  </si>
  <si>
    <t>Úhel zkosení</t>
  </si>
  <si>
    <t>Axiální vůle</t>
  </si>
  <si>
    <t>Délka_vstup</t>
  </si>
  <si>
    <t>Délka_výstup</t>
  </si>
  <si>
    <t>Otevírací úhel</t>
  </si>
  <si>
    <t>D_0</t>
  </si>
  <si>
    <t>A_4</t>
  </si>
  <si>
    <t>drazka_LT</t>
  </si>
  <si>
    <t>vule_pod_lamelou</t>
  </si>
  <si>
    <t>Ao_1</t>
  </si>
  <si>
    <t>D_Ao2</t>
  </si>
  <si>
    <t>LE120</t>
  </si>
  <si>
    <t>aktuální</t>
  </si>
  <si>
    <t>L/D</t>
  </si>
  <si>
    <t>počet lamel</t>
  </si>
  <si>
    <t>Na tomto listu dochází na základě žlutých parametrů k výpočtu ostatních geometrických charakteristik expandéru</t>
  </si>
  <si>
    <t>lamelové číslo</t>
  </si>
  <si>
    <t>0-0.125</t>
  </si>
  <si>
    <t>0.125-0.25</t>
  </si>
  <si>
    <t>0.25-0.375</t>
  </si>
  <si>
    <t>0.375-0.5</t>
  </si>
  <si>
    <t>0.5-0.625</t>
  </si>
  <si>
    <t>0.625-0.75</t>
  </si>
  <si>
    <t>0.75-0.875</t>
  </si>
  <si>
    <t>0.875-1</t>
  </si>
  <si>
    <t>Funkce_pocet_lamel:</t>
  </si>
  <si>
    <t>Minimální průtok strojem</t>
  </si>
  <si>
    <t>průměr otvorů 2xD3</t>
  </si>
  <si>
    <t>úhel uzavírací nátokové hrany</t>
  </si>
  <si>
    <t>standardní šířka 10mm</t>
  </si>
  <si>
    <t>plocha odpovídající 2xD3</t>
  </si>
  <si>
    <t>minimální úhel zvolit tak, aby X_D nebylo kladné v kombinaci s minimálním průměrem statoru</t>
  </si>
  <si>
    <t>45 % délky statoru</t>
  </si>
  <si>
    <t>konstantní, nebo by mohlo být =MAX(ZAOKROUHLIT(0.012*B3;1);1)</t>
  </si>
  <si>
    <t>Ohybové namáhání lamely [MPa]</t>
  </si>
  <si>
    <t>Maximální ohyb. napětí lamely</t>
  </si>
  <si>
    <t>MPa</t>
  </si>
  <si>
    <t>Otv. Úhel</t>
  </si>
  <si>
    <t>Lam. Číslo</t>
  </si>
  <si>
    <r>
      <rPr>
        <sz val="11"/>
        <color theme="1"/>
        <rFont val="Calibri"/>
        <family val="2"/>
        <charset val="238"/>
      </rPr>
      <t>τ</t>
    </r>
    <r>
      <rPr>
        <sz val="11"/>
        <color theme="1"/>
        <rFont val="Calibri"/>
        <family val="2"/>
        <charset val="238"/>
        <scheme val="minor"/>
      </rPr>
      <t>_o_max</t>
    </r>
  </si>
  <si>
    <t>Maximální průtok strojem</t>
  </si>
  <si>
    <t>Provést výpočet? (průtok strojem&gt;min a &lt;max)</t>
  </si>
  <si>
    <t>Isoentropická expanze pro výpočet kritického tlakového poměru</t>
  </si>
  <si>
    <t>látka</t>
  </si>
  <si>
    <t>p2</t>
  </si>
  <si>
    <t>s2</t>
  </si>
  <si>
    <t>v2</t>
  </si>
  <si>
    <t>kappa</t>
  </si>
  <si>
    <t>beta krit</t>
  </si>
  <si>
    <t>Výpočet Hertzova tlaku mezi lamelou a statorem (Cylindrical contact)</t>
  </si>
  <si>
    <t>stator</t>
  </si>
  <si>
    <t>Modul pružnosti</t>
  </si>
  <si>
    <t>Poissonova konstanta</t>
  </si>
  <si>
    <t>ν</t>
  </si>
  <si>
    <t>lamela</t>
  </si>
  <si>
    <t>Radius zaoblení</t>
  </si>
  <si>
    <t>R</t>
  </si>
  <si>
    <t>Kontaktní délka</t>
  </si>
  <si>
    <t>l</t>
  </si>
  <si>
    <t>Zatížení lamely</t>
  </si>
  <si>
    <t>F</t>
  </si>
  <si>
    <t>výsledné</t>
  </si>
  <si>
    <t>Polovina kontaktní šířky</t>
  </si>
  <si>
    <t>μm</t>
  </si>
  <si>
    <t>Kontaktní tlak</t>
  </si>
  <si>
    <t>p_max</t>
  </si>
  <si>
    <t>Odolnost vrstvy DLC</t>
  </si>
  <si>
    <t>cca</t>
  </si>
  <si>
    <t>R1233zd</t>
  </si>
  <si>
    <t>Síla na špičku lamely - min</t>
  </si>
  <si>
    <t>R_tip_min</t>
  </si>
  <si>
    <t>Síla na špičku lamely - max</t>
  </si>
  <si>
    <t>R_tip_max</t>
  </si>
  <si>
    <t>Expanzní poměr - cyklus</t>
  </si>
  <si>
    <t>E_cyklus</t>
  </si>
  <si>
    <t>uvažuji průtok radiální mezerou 0.08 mm</t>
  </si>
  <si>
    <t>Expanzní poměr - expandér</t>
  </si>
  <si>
    <t>snížení na kontakt lamel</t>
  </si>
  <si>
    <t>Pozor, pro tlak a teplotu u spojky se v makru u výpočtu p-V používají emisní parametry</t>
  </si>
  <si>
    <t>admisní teplota</t>
  </si>
  <si>
    <t>isoentropická účinnost</t>
  </si>
  <si>
    <t>výkon</t>
  </si>
  <si>
    <t>průtok</t>
  </si>
  <si>
    <t>Mach1</t>
  </si>
  <si>
    <t>Mach1:</t>
  </si>
  <si>
    <t>Mach2</t>
  </si>
  <si>
    <t>30 % délky statoru</t>
  </si>
  <si>
    <t>zatížení</t>
  </si>
  <si>
    <t>účinnost</t>
  </si>
  <si>
    <t>motor 0.55</t>
  </si>
  <si>
    <t>motor 0.75</t>
  </si>
  <si>
    <t>elektrický výkon</t>
  </si>
  <si>
    <t>R1233zdE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</si>
</sst>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%"/>
    <numFmt numFmtId="167" formatCode="0.0000"/>
  </numFmts>
  <fonts count="1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color indexed="9"/>
      <name val="Arial CE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9"/>
      <color indexed="81"/>
      <name val="Tahoma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vertAlign val="super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70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3" xfId="0" applyFill="1" applyBorder="1"/>
    <xf numFmtId="0" fontId="0" fillId="3" borderId="3" xfId="0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0" fillId="4" borderId="3" xfId="0" applyFill="1" applyBorder="1"/>
    <xf numFmtId="0" fontId="10" fillId="4" borderId="3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5" borderId="3" xfId="0" applyFill="1" applyBorder="1"/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165" fontId="0" fillId="0" borderId="0" xfId="0" applyNumberFormat="1"/>
    <xf numFmtId="11" fontId="0" fillId="3" borderId="2" xfId="0" applyNumberFormat="1" applyFill="1" applyBorder="1" applyAlignment="1">
      <alignment horizontal="center"/>
    </xf>
    <xf numFmtId="0" fontId="0" fillId="6" borderId="3" xfId="0" applyFill="1" applyBorder="1"/>
    <xf numFmtId="0" fontId="0" fillId="7" borderId="3" xfId="0" applyFill="1" applyBorder="1"/>
    <xf numFmtId="0" fontId="0" fillId="6" borderId="3" xfId="0" applyFill="1" applyBorder="1" applyAlignment="1">
      <alignment horizontal="right"/>
    </xf>
    <xf numFmtId="0" fontId="1" fillId="6" borderId="3" xfId="0" applyFont="1" applyFill="1" applyBorder="1" applyAlignment="1">
      <alignment horizontal="center"/>
    </xf>
    <xf numFmtId="1" fontId="0" fillId="0" borderId="3" xfId="0" applyNumberFormat="1" applyBorder="1"/>
    <xf numFmtId="0" fontId="12" fillId="0" borderId="0" xfId="0" applyFont="1"/>
    <xf numFmtId="1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3" fillId="0" borderId="0" xfId="0" applyFont="1"/>
    <xf numFmtId="0" fontId="0" fillId="6" borderId="0" xfId="0" applyFill="1"/>
    <xf numFmtId="0" fontId="0" fillId="3" borderId="0" xfId="0" applyFill="1"/>
    <xf numFmtId="0" fontId="14" fillId="0" borderId="0" xfId="0" applyFont="1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2" fontId="0" fillId="8" borderId="0" xfId="0" applyNumberFormat="1" applyFill="1"/>
    <xf numFmtId="0" fontId="15" fillId="9" borderId="0" xfId="0" applyFont="1" applyFill="1"/>
    <xf numFmtId="0" fontId="16" fillId="9" borderId="0" xfId="0" applyFont="1" applyFill="1"/>
    <xf numFmtId="0" fontId="10" fillId="0" borderId="0" xfId="0" applyFont="1"/>
    <xf numFmtId="164" fontId="1" fillId="0" borderId="0" xfId="0" applyNumberFormat="1" applyFont="1"/>
    <xf numFmtId="165" fontId="0" fillId="7" borderId="3" xfId="0" applyNumberFormat="1" applyFill="1" applyBorder="1"/>
    <xf numFmtId="167" fontId="0" fillId="0" borderId="0" xfId="0" applyNumberFormat="1"/>
    <xf numFmtId="1" fontId="0" fillId="0" borderId="0" xfId="0" applyNumberFormat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</cellXfs>
  <cellStyles count="2">
    <cellStyle name="Normal" xfId="0" builtinId="0"/>
    <cellStyle name="Percent" xfId="1" builtinId="5"/>
  </cellStyles>
  <dxfs count="4">
    <dxf>
      <numFmt numFmtId="167" formatCode="0.0000"/>
    </dxf>
    <dxf>
      <numFmt numFmtId="1" formatCode="0"/>
    </dxf>
    <dxf>
      <numFmt numFmtId="165" formatCode="0.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289857998519414E-3"/>
          <c:y val="2.5919836943458989E-3"/>
          <c:w val="0.99727083103725567"/>
          <c:h val="0.9974079834110938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Grafika!$C$2:$C$3</c:f>
              <c:strCache>
                <c:ptCount val="2"/>
                <c:pt idx="0">
                  <c:v>Stator</c:v>
                </c:pt>
                <c:pt idx="1">
                  <c:v>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Grafika!$B$4:$B$364</c:f>
              <c:numCache>
                <c:formatCode>General</c:formatCode>
                <c:ptCount val="361"/>
                <c:pt idx="0">
                  <c:v>32</c:v>
                </c:pt>
                <c:pt idx="1">
                  <c:v>31.995126245004521</c:v>
                </c:pt>
                <c:pt idx="2">
                  <c:v>31.980506464611064</c:v>
                </c:pt>
                <c:pt idx="3">
                  <c:v>31.956145112146363</c:v>
                </c:pt>
                <c:pt idx="4">
                  <c:v>31.922049608314374</c:v>
                </c:pt>
                <c:pt idx="5">
                  <c:v>31.878230338935857</c:v>
                </c:pt>
                <c:pt idx="6">
                  <c:v>31.824700651784745</c:v>
                </c:pt>
                <c:pt idx="7">
                  <c:v>31.761476852522303</c:v>
                </c:pt>
                <c:pt idx="8">
                  <c:v>31.688578199730252</c:v>
                </c:pt>
                <c:pt idx="9">
                  <c:v>31.606026899044409</c:v>
                </c:pt>
                <c:pt idx="10">
                  <c:v>31.513848096390657</c:v>
                </c:pt>
                <c:pt idx="11">
                  <c:v>31.412069870325247</c:v>
                </c:pt>
                <c:pt idx="12">
                  <c:v>31.300723223481782</c:v>
                </c:pt>
                <c:pt idx="13">
                  <c:v>31.179842073127528</c:v>
                </c:pt>
                <c:pt idx="14">
                  <c:v>31.049463240831887</c:v>
                </c:pt>
                <c:pt idx="15">
                  <c:v>30.909626441250186</c:v>
                </c:pt>
                <c:pt idx="16">
                  <c:v>30.760374270026205</c:v>
                </c:pt>
                <c:pt idx="17">
                  <c:v>30.601752190817134</c:v>
                </c:pt>
                <c:pt idx="18">
                  <c:v>30.433808521444913</c:v>
                </c:pt>
                <c:pt idx="19">
                  <c:v>30.256594419178139</c:v>
                </c:pt>
                <c:pt idx="20">
                  <c:v>30.07016386514907</c:v>
                </c:pt>
                <c:pt idx="21">
                  <c:v>29.874573647910456</c:v>
                </c:pt>
                <c:pt idx="22">
                  <c:v>29.669883346137198</c:v>
                </c:pt>
                <c:pt idx="23">
                  <c:v>29.456155310478092</c:v>
                </c:pt>
                <c:pt idx="24">
                  <c:v>29.233454644563228</c:v>
                </c:pt>
                <c:pt idx="25">
                  <c:v>29.001849185172798</c:v>
                </c:pt>
                <c:pt idx="26">
                  <c:v>28.761409481573345</c:v>
                </c:pt>
                <c:pt idx="27">
                  <c:v>28.512208774027773</c:v>
                </c:pt>
                <c:pt idx="28">
                  <c:v>28.254322971485664</c:v>
                </c:pt>
                <c:pt idx="29">
                  <c:v>27.987830628460664</c:v>
                </c:pt>
                <c:pt idx="30">
                  <c:v>27.712812921102039</c:v>
                </c:pt>
                <c:pt idx="31">
                  <c:v>27.429353622467595</c:v>
                </c:pt>
                <c:pt idx="32">
                  <c:v>27.137539077005631</c:v>
                </c:pt>
                <c:pt idx="33">
                  <c:v>26.83745817425357</c:v>
                </c:pt>
                <c:pt idx="34">
                  <c:v>26.529202321761332</c:v>
                </c:pt>
                <c:pt idx="35">
                  <c:v>26.212865417247738</c:v>
                </c:pt>
                <c:pt idx="36">
                  <c:v>25.888543819998318</c:v>
                </c:pt>
                <c:pt idx="37">
                  <c:v>25.556336321513371</c:v>
                </c:pt>
                <c:pt idx="38">
                  <c:v>25.216344115415104</c:v>
                </c:pt>
                <c:pt idx="39">
                  <c:v>24.868670766623069</c:v>
                </c:pt>
                <c:pt idx="40">
                  <c:v>24.513422179807296</c:v>
                </c:pt>
                <c:pt idx="41">
                  <c:v>24.150706567128708</c:v>
                </c:pt>
                <c:pt idx="42">
                  <c:v>23.780634415276616</c:v>
                </c:pt>
                <c:pt idx="43">
                  <c:v>23.403318451813458</c:v>
                </c:pt>
                <c:pt idx="44">
                  <c:v>23.018873610836838</c:v>
                </c:pt>
                <c:pt idx="45">
                  <c:v>22.627416997969522</c:v>
                </c:pt>
                <c:pt idx="46">
                  <c:v>22.229067854687916</c:v>
                </c:pt>
                <c:pt idx="47">
                  <c:v>21.823947521999951</c:v>
                </c:pt>
                <c:pt idx="48">
                  <c:v>21.412179403483464</c:v>
                </c:pt>
                <c:pt idx="49">
                  <c:v>20.993888927696233</c:v>
                </c:pt>
                <c:pt idx="50">
                  <c:v>20.56920350996926</c:v>
                </c:pt>
                <c:pt idx="51">
                  <c:v>20.1382525135948</c:v>
                </c:pt>
                <c:pt idx="52">
                  <c:v>19.701167210421065</c:v>
                </c:pt>
                <c:pt idx="53">
                  <c:v>19.258080740865548</c:v>
                </c:pt>
                <c:pt idx="54">
                  <c:v>18.80912807335914</c:v>
                </c:pt>
                <c:pt idx="55">
                  <c:v>18.354445963233477</c:v>
                </c:pt>
                <c:pt idx="56">
                  <c:v>17.894172911063897</c:v>
                </c:pt>
                <c:pt idx="57">
                  <c:v>17.42844912048087</c:v>
                </c:pt>
                <c:pt idx="58">
                  <c:v>16.957416455462557</c:v>
                </c:pt>
                <c:pt idx="59">
                  <c:v>16.48121839712174</c:v>
                </c:pt>
                <c:pt idx="60">
                  <c:v>16.000000000000004</c:v>
                </c:pt>
                <c:pt idx="61">
                  <c:v>15.513907847882788</c:v>
                </c:pt>
                <c:pt idx="62">
                  <c:v>15.023090009148508</c:v>
                </c:pt>
                <c:pt idx="63">
                  <c:v>14.527695991665498</c:v>
                </c:pt>
                <c:pt idx="64">
                  <c:v>14.027876697250479</c:v>
                </c:pt>
                <c:pt idx="65">
                  <c:v>13.523784375702382</c:v>
                </c:pt>
                <c:pt idx="66">
                  <c:v>13.015572578425607</c:v>
                </c:pt>
                <c:pt idx="67">
                  <c:v>12.503396111656766</c:v>
                </c:pt>
                <c:pt idx="68">
                  <c:v>11.987410989309183</c:v>
                </c:pt>
                <c:pt idx="69">
                  <c:v>11.467774385449612</c:v>
                </c:pt>
                <c:pt idx="70">
                  <c:v>10.944644586421402</c:v>
                </c:pt>
                <c:pt idx="71">
                  <c:v>10.418180942629016</c:v>
                </c:pt>
                <c:pt idx="72">
                  <c:v>9.8885438199983184</c:v>
                </c:pt>
                <c:pt idx="73">
                  <c:v>9.3558945511275766</c:v>
                </c:pt>
                <c:pt idx="74">
                  <c:v>8.8203953861439732</c:v>
                </c:pt>
                <c:pt idx="75">
                  <c:v>8.2822094432806637</c:v>
                </c:pt>
                <c:pt idx="76">
                  <c:v>7.7415006591893727</c:v>
                </c:pt>
                <c:pt idx="77">
                  <c:v>7.1984337390036774</c:v>
                </c:pt>
                <c:pt idx="78">
                  <c:v>6.6531741061683025</c:v>
                </c:pt>
                <c:pt idx="79">
                  <c:v>6.1058878520494373</c:v>
                </c:pt>
                <c:pt idx="80">
                  <c:v>5.5567416853417733</c:v>
                </c:pt>
                <c:pt idx="81">
                  <c:v>5.0059028812873896</c:v>
                </c:pt>
                <c:pt idx="82">
                  <c:v>4.453539230722102</c:v>
                </c:pt>
                <c:pt idx="83">
                  <c:v>3.8998189889647197</c:v>
                </c:pt>
                <c:pt idx="84">
                  <c:v>3.3449108245649106</c:v>
                </c:pt>
                <c:pt idx="85">
                  <c:v>2.7889837679250604</c:v>
                </c:pt>
                <c:pt idx="86">
                  <c:v>2.2322071598120146</c:v>
                </c:pt>
                <c:pt idx="87">
                  <c:v>1.6747505997742069</c:v>
                </c:pt>
                <c:pt idx="88">
                  <c:v>1.1167838944800346</c:v>
                </c:pt>
                <c:pt idx="89">
                  <c:v>0.55847700599306804</c:v>
                </c:pt>
                <c:pt idx="90">
                  <c:v>1.960237527853792E-15</c:v>
                </c:pt>
                <c:pt idx="91">
                  <c:v>-0.55847700599307126</c:v>
                </c:pt>
                <c:pt idx="92">
                  <c:v>-1.1167838944800235</c:v>
                </c:pt>
                <c:pt idx="93">
                  <c:v>-1.6747505997741958</c:v>
                </c:pt>
                <c:pt idx="94">
                  <c:v>-2.2322071598120106</c:v>
                </c:pt>
                <c:pt idx="95">
                  <c:v>-2.7889837679250635</c:v>
                </c:pt>
                <c:pt idx="96">
                  <c:v>-3.3449108245649066</c:v>
                </c:pt>
                <c:pt idx="97">
                  <c:v>-3.8998189889647157</c:v>
                </c:pt>
                <c:pt idx="98">
                  <c:v>-4.4535392307220913</c:v>
                </c:pt>
                <c:pt idx="99">
                  <c:v>-5.0059028812873931</c:v>
                </c:pt>
                <c:pt idx="100">
                  <c:v>-5.5567416853417697</c:v>
                </c:pt>
                <c:pt idx="101">
                  <c:v>-6.1058878520494337</c:v>
                </c:pt>
                <c:pt idx="102">
                  <c:v>-6.6531741061682919</c:v>
                </c:pt>
                <c:pt idx="103">
                  <c:v>-7.1984337390036739</c:v>
                </c:pt>
                <c:pt idx="104">
                  <c:v>-7.7415006591893691</c:v>
                </c:pt>
                <c:pt idx="105">
                  <c:v>-8.2822094432806672</c:v>
                </c:pt>
                <c:pt idx="106">
                  <c:v>-8.8203953861439697</c:v>
                </c:pt>
                <c:pt idx="107">
                  <c:v>-9.3558945511275731</c:v>
                </c:pt>
                <c:pt idx="108">
                  <c:v>-9.8885438199983149</c:v>
                </c:pt>
                <c:pt idx="109">
                  <c:v>-10.418180942629006</c:v>
                </c:pt>
                <c:pt idx="110">
                  <c:v>-10.944644586421399</c:v>
                </c:pt>
                <c:pt idx="111">
                  <c:v>-11.467774385449609</c:v>
                </c:pt>
                <c:pt idx="112">
                  <c:v>-11.987410989309186</c:v>
                </c:pt>
                <c:pt idx="113">
                  <c:v>-12.503396111656755</c:v>
                </c:pt>
                <c:pt idx="114">
                  <c:v>-13.015572578425601</c:v>
                </c:pt>
                <c:pt idx="115">
                  <c:v>-13.523784375702379</c:v>
                </c:pt>
                <c:pt idx="116">
                  <c:v>-14.02787669725048</c:v>
                </c:pt>
                <c:pt idx="117">
                  <c:v>-14.527695991665494</c:v>
                </c:pt>
                <c:pt idx="118">
                  <c:v>-15.023090009148497</c:v>
                </c:pt>
                <c:pt idx="119">
                  <c:v>-15.513907847882784</c:v>
                </c:pt>
                <c:pt idx="120">
                  <c:v>-15.999999999999993</c:v>
                </c:pt>
                <c:pt idx="121">
                  <c:v>-16.481218397121737</c:v>
                </c:pt>
                <c:pt idx="122">
                  <c:v>-16.957416455462553</c:v>
                </c:pt>
                <c:pt idx="123">
                  <c:v>-17.428449120480867</c:v>
                </c:pt>
                <c:pt idx="124">
                  <c:v>-17.894172911063894</c:v>
                </c:pt>
                <c:pt idx="125">
                  <c:v>-18.354445963233466</c:v>
                </c:pt>
                <c:pt idx="126">
                  <c:v>-18.809128073359137</c:v>
                </c:pt>
                <c:pt idx="127">
                  <c:v>-19.258080740865548</c:v>
                </c:pt>
                <c:pt idx="128">
                  <c:v>-19.701167210421065</c:v>
                </c:pt>
                <c:pt idx="129">
                  <c:v>-20.138252513594793</c:v>
                </c:pt>
                <c:pt idx="130">
                  <c:v>-20.56920350996926</c:v>
                </c:pt>
                <c:pt idx="131">
                  <c:v>-20.99388892769624</c:v>
                </c:pt>
                <c:pt idx="132">
                  <c:v>-21.412179403483464</c:v>
                </c:pt>
                <c:pt idx="133">
                  <c:v>-21.823947521999948</c:v>
                </c:pt>
                <c:pt idx="134">
                  <c:v>-22.229067854687905</c:v>
                </c:pt>
                <c:pt idx="135">
                  <c:v>-22.627416997969519</c:v>
                </c:pt>
                <c:pt idx="136">
                  <c:v>-23.018873610836838</c:v>
                </c:pt>
                <c:pt idx="137">
                  <c:v>-23.403318451813455</c:v>
                </c:pt>
                <c:pt idx="138">
                  <c:v>-23.780634415276609</c:v>
                </c:pt>
                <c:pt idx="139">
                  <c:v>-24.150706567128704</c:v>
                </c:pt>
                <c:pt idx="140">
                  <c:v>-24.513422179807293</c:v>
                </c:pt>
                <c:pt idx="141">
                  <c:v>-24.868670766623062</c:v>
                </c:pt>
                <c:pt idx="142">
                  <c:v>-25.216344115415101</c:v>
                </c:pt>
                <c:pt idx="143">
                  <c:v>-25.556336321513374</c:v>
                </c:pt>
                <c:pt idx="144">
                  <c:v>-25.888543819998315</c:v>
                </c:pt>
                <c:pt idx="145">
                  <c:v>-26.21286541724773</c:v>
                </c:pt>
                <c:pt idx="146">
                  <c:v>-26.529202321761332</c:v>
                </c:pt>
                <c:pt idx="147">
                  <c:v>-26.837458174253573</c:v>
                </c:pt>
                <c:pt idx="148">
                  <c:v>-27.137539077005631</c:v>
                </c:pt>
                <c:pt idx="149">
                  <c:v>-27.429353622467591</c:v>
                </c:pt>
                <c:pt idx="150">
                  <c:v>-27.712812921102039</c:v>
                </c:pt>
                <c:pt idx="151">
                  <c:v>-27.987830628460664</c:v>
                </c:pt>
                <c:pt idx="152">
                  <c:v>-28.254322971485657</c:v>
                </c:pt>
                <c:pt idx="153">
                  <c:v>-28.512208774027769</c:v>
                </c:pt>
                <c:pt idx="154">
                  <c:v>-28.761409481573345</c:v>
                </c:pt>
                <c:pt idx="155">
                  <c:v>-29.001849185172798</c:v>
                </c:pt>
                <c:pt idx="156">
                  <c:v>-29.233454644563224</c:v>
                </c:pt>
                <c:pt idx="157">
                  <c:v>-29.456155310478085</c:v>
                </c:pt>
                <c:pt idx="158">
                  <c:v>-29.669883346137194</c:v>
                </c:pt>
                <c:pt idx="159">
                  <c:v>-29.874573647910456</c:v>
                </c:pt>
                <c:pt idx="160">
                  <c:v>-30.070163865149066</c:v>
                </c:pt>
                <c:pt idx="161">
                  <c:v>-30.256594419178136</c:v>
                </c:pt>
                <c:pt idx="162">
                  <c:v>-30.433808521444913</c:v>
                </c:pt>
                <c:pt idx="163">
                  <c:v>-30.601752190817134</c:v>
                </c:pt>
                <c:pt idx="164">
                  <c:v>-30.760374270026198</c:v>
                </c:pt>
                <c:pt idx="165">
                  <c:v>-30.909626441250182</c:v>
                </c:pt>
                <c:pt idx="166">
                  <c:v>-31.049463240831887</c:v>
                </c:pt>
                <c:pt idx="167">
                  <c:v>-31.179842073127528</c:v>
                </c:pt>
                <c:pt idx="168">
                  <c:v>-31.300723223481782</c:v>
                </c:pt>
                <c:pt idx="169">
                  <c:v>-31.412069870325247</c:v>
                </c:pt>
                <c:pt idx="170">
                  <c:v>-31.513848096390657</c:v>
                </c:pt>
                <c:pt idx="171">
                  <c:v>-31.606026899044405</c:v>
                </c:pt>
                <c:pt idx="172">
                  <c:v>-31.688578199730248</c:v>
                </c:pt>
                <c:pt idx="173">
                  <c:v>-31.761476852522303</c:v>
                </c:pt>
                <c:pt idx="174">
                  <c:v>-31.824700651784745</c:v>
                </c:pt>
                <c:pt idx="175">
                  <c:v>-31.878230338935857</c:v>
                </c:pt>
                <c:pt idx="176">
                  <c:v>-31.922049608314374</c:v>
                </c:pt>
                <c:pt idx="177">
                  <c:v>-31.956145112146363</c:v>
                </c:pt>
                <c:pt idx="178">
                  <c:v>-31.980506464611064</c:v>
                </c:pt>
                <c:pt idx="179">
                  <c:v>-31.995126245004521</c:v>
                </c:pt>
                <c:pt idx="180">
                  <c:v>-32</c:v>
                </c:pt>
                <c:pt idx="181">
                  <c:v>-31.995126245004521</c:v>
                </c:pt>
                <c:pt idx="182">
                  <c:v>-31.980506464611064</c:v>
                </c:pt>
                <c:pt idx="183">
                  <c:v>-31.956145112146363</c:v>
                </c:pt>
                <c:pt idx="184">
                  <c:v>-31.922049608314378</c:v>
                </c:pt>
                <c:pt idx="185">
                  <c:v>-31.878230338935857</c:v>
                </c:pt>
                <c:pt idx="186">
                  <c:v>-31.824700651784749</c:v>
                </c:pt>
                <c:pt idx="187">
                  <c:v>-31.761476852522303</c:v>
                </c:pt>
                <c:pt idx="188">
                  <c:v>-31.688578199730248</c:v>
                </c:pt>
                <c:pt idx="189">
                  <c:v>-31.606026899044409</c:v>
                </c:pt>
                <c:pt idx="190">
                  <c:v>-31.513848096390657</c:v>
                </c:pt>
                <c:pt idx="191">
                  <c:v>-31.412069870325247</c:v>
                </c:pt>
                <c:pt idx="192">
                  <c:v>-31.300723223481782</c:v>
                </c:pt>
                <c:pt idx="193">
                  <c:v>-31.179842073127528</c:v>
                </c:pt>
                <c:pt idx="194">
                  <c:v>-31.049463240831887</c:v>
                </c:pt>
                <c:pt idx="195">
                  <c:v>-30.90962644125019</c:v>
                </c:pt>
                <c:pt idx="196">
                  <c:v>-30.760374270026205</c:v>
                </c:pt>
                <c:pt idx="197">
                  <c:v>-30.601752190817137</c:v>
                </c:pt>
                <c:pt idx="198">
                  <c:v>-30.433808521444913</c:v>
                </c:pt>
                <c:pt idx="199">
                  <c:v>-30.256594419178136</c:v>
                </c:pt>
                <c:pt idx="200">
                  <c:v>-30.07016386514907</c:v>
                </c:pt>
                <c:pt idx="201">
                  <c:v>-29.874573647910456</c:v>
                </c:pt>
                <c:pt idx="202">
                  <c:v>-29.669883346137198</c:v>
                </c:pt>
                <c:pt idx="203">
                  <c:v>-29.456155310478092</c:v>
                </c:pt>
                <c:pt idx="204">
                  <c:v>-29.233454644563235</c:v>
                </c:pt>
                <c:pt idx="205">
                  <c:v>-29.001849185172802</c:v>
                </c:pt>
                <c:pt idx="206">
                  <c:v>-28.761409481573349</c:v>
                </c:pt>
                <c:pt idx="207">
                  <c:v>-28.51220877402778</c:v>
                </c:pt>
                <c:pt idx="208">
                  <c:v>-28.25432297148566</c:v>
                </c:pt>
                <c:pt idx="209">
                  <c:v>-27.987830628460667</c:v>
                </c:pt>
                <c:pt idx="210">
                  <c:v>-27.712812921102035</c:v>
                </c:pt>
                <c:pt idx="211">
                  <c:v>-27.429353622467595</c:v>
                </c:pt>
                <c:pt idx="212">
                  <c:v>-27.137539077005634</c:v>
                </c:pt>
                <c:pt idx="213">
                  <c:v>-26.83745817425357</c:v>
                </c:pt>
                <c:pt idx="214">
                  <c:v>-26.529202321761339</c:v>
                </c:pt>
                <c:pt idx="215">
                  <c:v>-26.212865417247745</c:v>
                </c:pt>
                <c:pt idx="216">
                  <c:v>-25.888543819998322</c:v>
                </c:pt>
                <c:pt idx="217">
                  <c:v>-25.556336321513378</c:v>
                </c:pt>
                <c:pt idx="218">
                  <c:v>-25.216344115415112</c:v>
                </c:pt>
                <c:pt idx="219">
                  <c:v>-24.868670766623065</c:v>
                </c:pt>
                <c:pt idx="220">
                  <c:v>-24.513422179807296</c:v>
                </c:pt>
                <c:pt idx="221">
                  <c:v>-24.150706567128701</c:v>
                </c:pt>
                <c:pt idx="222">
                  <c:v>-23.780634415276616</c:v>
                </c:pt>
                <c:pt idx="223">
                  <c:v>-23.403318451813458</c:v>
                </c:pt>
                <c:pt idx="224">
                  <c:v>-23.018873610836835</c:v>
                </c:pt>
                <c:pt idx="225">
                  <c:v>-22.627416997969526</c:v>
                </c:pt>
                <c:pt idx="226">
                  <c:v>-22.229067854687923</c:v>
                </c:pt>
                <c:pt idx="227">
                  <c:v>-21.823947521999965</c:v>
                </c:pt>
                <c:pt idx="228">
                  <c:v>-21.412179403483471</c:v>
                </c:pt>
                <c:pt idx="229">
                  <c:v>-20.993888927696243</c:v>
                </c:pt>
                <c:pt idx="230">
                  <c:v>-20.569203509969263</c:v>
                </c:pt>
                <c:pt idx="231">
                  <c:v>-20.138252513594789</c:v>
                </c:pt>
                <c:pt idx="232">
                  <c:v>-19.701167210421058</c:v>
                </c:pt>
                <c:pt idx="233">
                  <c:v>-19.258080740865545</c:v>
                </c:pt>
                <c:pt idx="234">
                  <c:v>-18.809128073359144</c:v>
                </c:pt>
                <c:pt idx="235">
                  <c:v>-18.354445963233484</c:v>
                </c:pt>
                <c:pt idx="236">
                  <c:v>-17.894172911063912</c:v>
                </c:pt>
                <c:pt idx="237">
                  <c:v>-17.428449120480863</c:v>
                </c:pt>
                <c:pt idx="238">
                  <c:v>-16.95741645546256</c:v>
                </c:pt>
                <c:pt idx="239">
                  <c:v>-16.481218397121744</c:v>
                </c:pt>
                <c:pt idx="240">
                  <c:v>-16.000000000000014</c:v>
                </c:pt>
                <c:pt idx="241">
                  <c:v>-15.513907847882779</c:v>
                </c:pt>
                <c:pt idx="242">
                  <c:v>-15.023090009148504</c:v>
                </c:pt>
                <c:pt idx="243">
                  <c:v>-14.527695991665501</c:v>
                </c:pt>
                <c:pt idx="244">
                  <c:v>-14.027876697250488</c:v>
                </c:pt>
                <c:pt idx="245">
                  <c:v>-13.523784375702398</c:v>
                </c:pt>
                <c:pt idx="246">
                  <c:v>-13.015572578425603</c:v>
                </c:pt>
                <c:pt idx="247">
                  <c:v>-12.503396111656762</c:v>
                </c:pt>
                <c:pt idx="248">
                  <c:v>-11.987410989309193</c:v>
                </c:pt>
                <c:pt idx="249">
                  <c:v>-11.467774385449623</c:v>
                </c:pt>
                <c:pt idx="250">
                  <c:v>-10.94464458642142</c:v>
                </c:pt>
                <c:pt idx="251">
                  <c:v>-10.418180942629013</c:v>
                </c:pt>
                <c:pt idx="252">
                  <c:v>-9.888543819998322</c:v>
                </c:pt>
                <c:pt idx="253">
                  <c:v>-9.3558945511275873</c:v>
                </c:pt>
                <c:pt idx="254">
                  <c:v>-8.8203953861439643</c:v>
                </c:pt>
                <c:pt idx="255">
                  <c:v>-8.2822094432806601</c:v>
                </c:pt>
                <c:pt idx="256">
                  <c:v>-7.7415006591893691</c:v>
                </c:pt>
                <c:pt idx="257">
                  <c:v>-7.1984337390036881</c:v>
                </c:pt>
                <c:pt idx="258">
                  <c:v>-6.6531741061683132</c:v>
                </c:pt>
                <c:pt idx="259">
                  <c:v>-6.1058878520494551</c:v>
                </c:pt>
                <c:pt idx="260">
                  <c:v>-5.5567416853417706</c:v>
                </c:pt>
                <c:pt idx="261">
                  <c:v>-5.0059028812873931</c:v>
                </c:pt>
                <c:pt idx="262">
                  <c:v>-4.453539230722078</c:v>
                </c:pt>
                <c:pt idx="263">
                  <c:v>-3.8998189889647095</c:v>
                </c:pt>
                <c:pt idx="264">
                  <c:v>-3.3449108245649075</c:v>
                </c:pt>
                <c:pt idx="265">
                  <c:v>-2.788983767925064</c:v>
                </c:pt>
                <c:pt idx="266">
                  <c:v>-2.2322071598120186</c:v>
                </c:pt>
                <c:pt idx="267">
                  <c:v>-1.6747505997742178</c:v>
                </c:pt>
                <c:pt idx="268">
                  <c:v>-1.1167838944800528</c:v>
                </c:pt>
                <c:pt idx="269">
                  <c:v>-0.55847700599307193</c:v>
                </c:pt>
                <c:pt idx="270">
                  <c:v>-5.8807125835613761E-15</c:v>
                </c:pt>
                <c:pt idx="271">
                  <c:v>0.55847700599306016</c:v>
                </c:pt>
                <c:pt idx="272">
                  <c:v>1.116783894480041</c:v>
                </c:pt>
                <c:pt idx="273">
                  <c:v>1.6747505997742063</c:v>
                </c:pt>
                <c:pt idx="274">
                  <c:v>2.232207159812007</c:v>
                </c:pt>
                <c:pt idx="275">
                  <c:v>2.7889837679250524</c:v>
                </c:pt>
                <c:pt idx="276">
                  <c:v>3.3449108245648955</c:v>
                </c:pt>
                <c:pt idx="277">
                  <c:v>3.8998189889647259</c:v>
                </c:pt>
                <c:pt idx="278">
                  <c:v>4.4535392307220949</c:v>
                </c:pt>
                <c:pt idx="279">
                  <c:v>5.0059028812873816</c:v>
                </c:pt>
                <c:pt idx="280">
                  <c:v>5.5567416853417591</c:v>
                </c:pt>
                <c:pt idx="281">
                  <c:v>6.105887852049416</c:v>
                </c:pt>
                <c:pt idx="282">
                  <c:v>6.6531741061682741</c:v>
                </c:pt>
                <c:pt idx="283">
                  <c:v>7.1984337390036774</c:v>
                </c:pt>
                <c:pt idx="284">
                  <c:v>7.7415006591893585</c:v>
                </c:pt>
                <c:pt idx="285">
                  <c:v>8.2822094432806761</c:v>
                </c:pt>
                <c:pt idx="286">
                  <c:v>8.8203953861439803</c:v>
                </c:pt>
                <c:pt idx="287">
                  <c:v>9.3558945511275748</c:v>
                </c:pt>
                <c:pt idx="288">
                  <c:v>9.8885438199983113</c:v>
                </c:pt>
                <c:pt idx="289">
                  <c:v>10.418180942629002</c:v>
                </c:pt>
                <c:pt idx="290">
                  <c:v>10.944644586421381</c:v>
                </c:pt>
                <c:pt idx="291">
                  <c:v>11.467774385449585</c:v>
                </c:pt>
                <c:pt idx="292">
                  <c:v>11.987410989309183</c:v>
                </c:pt>
                <c:pt idx="293">
                  <c:v>12.503396111656752</c:v>
                </c:pt>
                <c:pt idx="294">
                  <c:v>13.015572578425617</c:v>
                </c:pt>
                <c:pt idx="295">
                  <c:v>13.523784375702387</c:v>
                </c:pt>
                <c:pt idx="296">
                  <c:v>14.027876697250477</c:v>
                </c:pt>
                <c:pt idx="297">
                  <c:v>14.527695991665492</c:v>
                </c:pt>
                <c:pt idx="298">
                  <c:v>15.023090009148493</c:v>
                </c:pt>
                <c:pt idx="299">
                  <c:v>15.513907847882768</c:v>
                </c:pt>
                <c:pt idx="300">
                  <c:v>16.000000000000004</c:v>
                </c:pt>
                <c:pt idx="301">
                  <c:v>16.481218397121733</c:v>
                </c:pt>
                <c:pt idx="302">
                  <c:v>16.95741645546255</c:v>
                </c:pt>
                <c:pt idx="303">
                  <c:v>17.428449120480852</c:v>
                </c:pt>
                <c:pt idx="304">
                  <c:v>17.89417291106388</c:v>
                </c:pt>
                <c:pt idx="305">
                  <c:v>18.354445963233474</c:v>
                </c:pt>
                <c:pt idx="306">
                  <c:v>18.809128073359133</c:v>
                </c:pt>
                <c:pt idx="307">
                  <c:v>19.258080740865534</c:v>
                </c:pt>
                <c:pt idx="308">
                  <c:v>19.701167210421072</c:v>
                </c:pt>
                <c:pt idx="309">
                  <c:v>20.1382525135948</c:v>
                </c:pt>
                <c:pt idx="310">
                  <c:v>20.569203509969256</c:v>
                </c:pt>
                <c:pt idx="311">
                  <c:v>20.993888927696226</c:v>
                </c:pt>
                <c:pt idx="312">
                  <c:v>21.412179403483449</c:v>
                </c:pt>
                <c:pt idx="313">
                  <c:v>21.823947521999937</c:v>
                </c:pt>
                <c:pt idx="314">
                  <c:v>22.229067854687891</c:v>
                </c:pt>
                <c:pt idx="315">
                  <c:v>22.627416997969515</c:v>
                </c:pt>
                <c:pt idx="316">
                  <c:v>23.018873610836827</c:v>
                </c:pt>
                <c:pt idx="317">
                  <c:v>23.403318451813462</c:v>
                </c:pt>
                <c:pt idx="318">
                  <c:v>23.780634415276616</c:v>
                </c:pt>
                <c:pt idx="319">
                  <c:v>24.150706567128701</c:v>
                </c:pt>
                <c:pt idx="320">
                  <c:v>24.513422179807289</c:v>
                </c:pt>
                <c:pt idx="321">
                  <c:v>24.868670766623058</c:v>
                </c:pt>
                <c:pt idx="322">
                  <c:v>25.21634411541509</c:v>
                </c:pt>
                <c:pt idx="323">
                  <c:v>25.556336321513371</c:v>
                </c:pt>
                <c:pt idx="324">
                  <c:v>25.888543819998315</c:v>
                </c:pt>
                <c:pt idx="325">
                  <c:v>26.21286541724773</c:v>
                </c:pt>
                <c:pt idx="326">
                  <c:v>26.529202321761325</c:v>
                </c:pt>
                <c:pt idx="327">
                  <c:v>26.83745817425357</c:v>
                </c:pt>
                <c:pt idx="328">
                  <c:v>27.137539077005613</c:v>
                </c:pt>
                <c:pt idx="329">
                  <c:v>27.429353622467588</c:v>
                </c:pt>
                <c:pt idx="330">
                  <c:v>27.712812921102028</c:v>
                </c:pt>
                <c:pt idx="331">
                  <c:v>27.987830628460667</c:v>
                </c:pt>
                <c:pt idx="332">
                  <c:v>28.25432297148566</c:v>
                </c:pt>
                <c:pt idx="333">
                  <c:v>28.512208774027769</c:v>
                </c:pt>
                <c:pt idx="334">
                  <c:v>28.761409481573349</c:v>
                </c:pt>
                <c:pt idx="335">
                  <c:v>29.001849185172791</c:v>
                </c:pt>
                <c:pt idx="336">
                  <c:v>29.233454644563231</c:v>
                </c:pt>
                <c:pt idx="337">
                  <c:v>29.456155310478078</c:v>
                </c:pt>
                <c:pt idx="338">
                  <c:v>29.669883346137194</c:v>
                </c:pt>
                <c:pt idx="339">
                  <c:v>29.874573647910449</c:v>
                </c:pt>
                <c:pt idx="340">
                  <c:v>30.07016386514907</c:v>
                </c:pt>
                <c:pt idx="341">
                  <c:v>30.256594419178128</c:v>
                </c:pt>
                <c:pt idx="342">
                  <c:v>30.433808521444913</c:v>
                </c:pt>
                <c:pt idx="343">
                  <c:v>30.601752190817141</c:v>
                </c:pt>
                <c:pt idx="344">
                  <c:v>30.760374270026198</c:v>
                </c:pt>
                <c:pt idx="345">
                  <c:v>30.909626441250186</c:v>
                </c:pt>
                <c:pt idx="346">
                  <c:v>31.049463240831887</c:v>
                </c:pt>
                <c:pt idx="347">
                  <c:v>31.179842073127524</c:v>
                </c:pt>
                <c:pt idx="348">
                  <c:v>31.300723223481778</c:v>
                </c:pt>
                <c:pt idx="349">
                  <c:v>31.412069870325247</c:v>
                </c:pt>
                <c:pt idx="350">
                  <c:v>31.513848096390653</c:v>
                </c:pt>
                <c:pt idx="351">
                  <c:v>31.606026899044405</c:v>
                </c:pt>
                <c:pt idx="352">
                  <c:v>31.688578199730248</c:v>
                </c:pt>
                <c:pt idx="353">
                  <c:v>31.761476852522303</c:v>
                </c:pt>
                <c:pt idx="354">
                  <c:v>31.824700651784745</c:v>
                </c:pt>
                <c:pt idx="355">
                  <c:v>31.878230338935857</c:v>
                </c:pt>
                <c:pt idx="356">
                  <c:v>31.922049608314378</c:v>
                </c:pt>
                <c:pt idx="357">
                  <c:v>31.956145112146363</c:v>
                </c:pt>
                <c:pt idx="358">
                  <c:v>31.980506464611064</c:v>
                </c:pt>
                <c:pt idx="359">
                  <c:v>31.995126245004521</c:v>
                </c:pt>
                <c:pt idx="360">
                  <c:v>32</c:v>
                </c:pt>
              </c:numCache>
            </c:numRef>
          </c:xVal>
          <c:yVal>
            <c:numRef>
              <c:f>Grafika!$C$4:$C$364</c:f>
              <c:numCache>
                <c:formatCode>General</c:formatCode>
                <c:ptCount val="361"/>
                <c:pt idx="0">
                  <c:v>0</c:v>
                </c:pt>
                <c:pt idx="1">
                  <c:v>0.55847700599307237</c:v>
                </c:pt>
                <c:pt idx="2">
                  <c:v>1.116783894480031</c:v>
                </c:pt>
                <c:pt idx="3">
                  <c:v>1.6747505997742025</c:v>
                </c:pt>
                <c:pt idx="4">
                  <c:v>2.2322071598120097</c:v>
                </c:pt>
                <c:pt idx="5">
                  <c:v>2.7889837679250613</c:v>
                </c:pt>
                <c:pt idx="6">
                  <c:v>3.3449108245649106</c:v>
                </c:pt>
                <c:pt idx="7">
                  <c:v>3.8998189889647192</c:v>
                </c:pt>
                <c:pt idx="8">
                  <c:v>4.453539230722094</c:v>
                </c:pt>
                <c:pt idx="9">
                  <c:v>5.0059028812873878</c:v>
                </c:pt>
                <c:pt idx="10">
                  <c:v>5.5567416853417706</c:v>
                </c:pt>
                <c:pt idx="11">
                  <c:v>6.1058878520494337</c:v>
                </c:pt>
                <c:pt idx="12">
                  <c:v>6.6531741061682981</c:v>
                </c:pt>
                <c:pt idx="13">
                  <c:v>7.1984337390036801</c:v>
                </c:pt>
                <c:pt idx="14">
                  <c:v>7.7415006591893674</c:v>
                </c:pt>
                <c:pt idx="15">
                  <c:v>8.2822094432806637</c:v>
                </c:pt>
                <c:pt idx="16">
                  <c:v>8.8203953861439732</c:v>
                </c:pt>
                <c:pt idx="17">
                  <c:v>9.3558945511275766</c:v>
                </c:pt>
                <c:pt idx="18">
                  <c:v>9.8885438199983167</c:v>
                </c:pt>
                <c:pt idx="19">
                  <c:v>10.418180942629013</c:v>
                </c:pt>
                <c:pt idx="20">
                  <c:v>10.944644586421399</c:v>
                </c:pt>
                <c:pt idx="21">
                  <c:v>11.467774385449609</c:v>
                </c:pt>
                <c:pt idx="22">
                  <c:v>11.987410989309184</c:v>
                </c:pt>
                <c:pt idx="23">
                  <c:v>12.503396111656759</c:v>
                </c:pt>
                <c:pt idx="24">
                  <c:v>13.015572578425605</c:v>
                </c:pt>
                <c:pt idx="25">
                  <c:v>13.523784375702382</c:v>
                </c:pt>
                <c:pt idx="26">
                  <c:v>14.027876697250477</c:v>
                </c:pt>
                <c:pt idx="27">
                  <c:v>14.527695991665496</c:v>
                </c:pt>
                <c:pt idx="28">
                  <c:v>15.023090009148506</c:v>
                </c:pt>
                <c:pt idx="29">
                  <c:v>15.513907847882786</c:v>
                </c:pt>
                <c:pt idx="30">
                  <c:v>15.999999999999998</c:v>
                </c:pt>
                <c:pt idx="31">
                  <c:v>16.481218397121733</c:v>
                </c:pt>
                <c:pt idx="32">
                  <c:v>16.957416455462557</c:v>
                </c:pt>
                <c:pt idx="33">
                  <c:v>17.428449120480867</c:v>
                </c:pt>
                <c:pt idx="34">
                  <c:v>17.894172911063901</c:v>
                </c:pt>
                <c:pt idx="35">
                  <c:v>18.354445963233474</c:v>
                </c:pt>
                <c:pt idx="36">
                  <c:v>18.80912807335914</c:v>
                </c:pt>
                <c:pt idx="37">
                  <c:v>19.258080740865545</c:v>
                </c:pt>
                <c:pt idx="38">
                  <c:v>19.701167210421062</c:v>
                </c:pt>
                <c:pt idx="39">
                  <c:v>20.138252513594797</c:v>
                </c:pt>
                <c:pt idx="40">
                  <c:v>20.569203509969256</c:v>
                </c:pt>
                <c:pt idx="41">
                  <c:v>20.993888927696229</c:v>
                </c:pt>
                <c:pt idx="42">
                  <c:v>21.412179403483464</c:v>
                </c:pt>
                <c:pt idx="43">
                  <c:v>21.823947521999951</c:v>
                </c:pt>
                <c:pt idx="44">
                  <c:v>22.229067854687912</c:v>
                </c:pt>
                <c:pt idx="45">
                  <c:v>22.627416997969519</c:v>
                </c:pt>
                <c:pt idx="46">
                  <c:v>23.018873610836835</c:v>
                </c:pt>
                <c:pt idx="47">
                  <c:v>23.403318451813455</c:v>
                </c:pt>
                <c:pt idx="48">
                  <c:v>23.780634415276612</c:v>
                </c:pt>
                <c:pt idx="49">
                  <c:v>24.150706567128704</c:v>
                </c:pt>
                <c:pt idx="50">
                  <c:v>24.513422179807296</c:v>
                </c:pt>
                <c:pt idx="51">
                  <c:v>24.868670766623065</c:v>
                </c:pt>
                <c:pt idx="52">
                  <c:v>25.216344115415104</c:v>
                </c:pt>
                <c:pt idx="53">
                  <c:v>25.556336321513371</c:v>
                </c:pt>
                <c:pt idx="54">
                  <c:v>25.888543819998318</c:v>
                </c:pt>
                <c:pt idx="55">
                  <c:v>26.212865417247738</c:v>
                </c:pt>
                <c:pt idx="56">
                  <c:v>26.529202321761336</c:v>
                </c:pt>
                <c:pt idx="57">
                  <c:v>26.837458174253566</c:v>
                </c:pt>
                <c:pt idx="58">
                  <c:v>27.137539077005631</c:v>
                </c:pt>
                <c:pt idx="59">
                  <c:v>27.429353622467591</c:v>
                </c:pt>
                <c:pt idx="60">
                  <c:v>27.712812921102035</c:v>
                </c:pt>
                <c:pt idx="61">
                  <c:v>27.987830628460664</c:v>
                </c:pt>
                <c:pt idx="62">
                  <c:v>28.25432297148566</c:v>
                </c:pt>
                <c:pt idx="63">
                  <c:v>28.512208774027769</c:v>
                </c:pt>
                <c:pt idx="64">
                  <c:v>28.761409481573345</c:v>
                </c:pt>
                <c:pt idx="65">
                  <c:v>29.001849185172798</c:v>
                </c:pt>
                <c:pt idx="66">
                  <c:v>29.233454644563228</c:v>
                </c:pt>
                <c:pt idx="67">
                  <c:v>29.456155310478088</c:v>
                </c:pt>
                <c:pt idx="68">
                  <c:v>29.669883346137198</c:v>
                </c:pt>
                <c:pt idx="69">
                  <c:v>29.874573647910456</c:v>
                </c:pt>
                <c:pt idx="70">
                  <c:v>30.070163865149066</c:v>
                </c:pt>
                <c:pt idx="71">
                  <c:v>30.256594419178136</c:v>
                </c:pt>
                <c:pt idx="72">
                  <c:v>30.433808521444913</c:v>
                </c:pt>
                <c:pt idx="73">
                  <c:v>30.601752190817134</c:v>
                </c:pt>
                <c:pt idx="74">
                  <c:v>30.760374270026205</c:v>
                </c:pt>
                <c:pt idx="75">
                  <c:v>30.909626441250186</c:v>
                </c:pt>
                <c:pt idx="76">
                  <c:v>31.049463240831887</c:v>
                </c:pt>
                <c:pt idx="77">
                  <c:v>31.179842073127528</c:v>
                </c:pt>
                <c:pt idx="78">
                  <c:v>31.300723223481778</c:v>
                </c:pt>
                <c:pt idx="79">
                  <c:v>31.412069870325247</c:v>
                </c:pt>
                <c:pt idx="80">
                  <c:v>31.513848096390657</c:v>
                </c:pt>
                <c:pt idx="81">
                  <c:v>31.606026899044409</c:v>
                </c:pt>
                <c:pt idx="82">
                  <c:v>31.688578199730248</c:v>
                </c:pt>
                <c:pt idx="83">
                  <c:v>31.761476852522303</c:v>
                </c:pt>
                <c:pt idx="84">
                  <c:v>31.824700651784745</c:v>
                </c:pt>
                <c:pt idx="85">
                  <c:v>31.878230338935857</c:v>
                </c:pt>
                <c:pt idx="86">
                  <c:v>31.922049608314374</c:v>
                </c:pt>
                <c:pt idx="87">
                  <c:v>31.956145112146363</c:v>
                </c:pt>
                <c:pt idx="88">
                  <c:v>31.980506464611064</c:v>
                </c:pt>
                <c:pt idx="89">
                  <c:v>31.995126245004521</c:v>
                </c:pt>
                <c:pt idx="90">
                  <c:v>32</c:v>
                </c:pt>
                <c:pt idx="91">
                  <c:v>31.995126245004521</c:v>
                </c:pt>
                <c:pt idx="92">
                  <c:v>31.980506464611064</c:v>
                </c:pt>
                <c:pt idx="93">
                  <c:v>31.956145112146363</c:v>
                </c:pt>
                <c:pt idx="94">
                  <c:v>31.922049608314374</c:v>
                </c:pt>
                <c:pt idx="95">
                  <c:v>31.878230338935857</c:v>
                </c:pt>
                <c:pt idx="96">
                  <c:v>31.824700651784749</c:v>
                </c:pt>
                <c:pt idx="97">
                  <c:v>31.761476852522307</c:v>
                </c:pt>
                <c:pt idx="98">
                  <c:v>31.688578199730252</c:v>
                </c:pt>
                <c:pt idx="99">
                  <c:v>31.606026899044405</c:v>
                </c:pt>
                <c:pt idx="100">
                  <c:v>31.513848096390657</c:v>
                </c:pt>
                <c:pt idx="101">
                  <c:v>31.412069870325247</c:v>
                </c:pt>
                <c:pt idx="102">
                  <c:v>31.300723223481782</c:v>
                </c:pt>
                <c:pt idx="103">
                  <c:v>31.179842073127528</c:v>
                </c:pt>
                <c:pt idx="104">
                  <c:v>31.049463240831887</c:v>
                </c:pt>
                <c:pt idx="105">
                  <c:v>30.909626441250186</c:v>
                </c:pt>
                <c:pt idx="106">
                  <c:v>30.760374270026205</c:v>
                </c:pt>
                <c:pt idx="107">
                  <c:v>30.601752190817137</c:v>
                </c:pt>
                <c:pt idx="108">
                  <c:v>30.433808521444917</c:v>
                </c:pt>
                <c:pt idx="109">
                  <c:v>30.256594419178139</c:v>
                </c:pt>
                <c:pt idx="110">
                  <c:v>30.07016386514907</c:v>
                </c:pt>
                <c:pt idx="111">
                  <c:v>29.874573647910456</c:v>
                </c:pt>
                <c:pt idx="112">
                  <c:v>29.669883346137198</c:v>
                </c:pt>
                <c:pt idx="113">
                  <c:v>29.456155310478092</c:v>
                </c:pt>
                <c:pt idx="114">
                  <c:v>29.233454644563231</c:v>
                </c:pt>
                <c:pt idx="115">
                  <c:v>29.001849185172802</c:v>
                </c:pt>
                <c:pt idx="116">
                  <c:v>28.761409481573342</c:v>
                </c:pt>
                <c:pt idx="117">
                  <c:v>28.512208774027773</c:v>
                </c:pt>
                <c:pt idx="118">
                  <c:v>28.254322971485667</c:v>
                </c:pt>
                <c:pt idx="119">
                  <c:v>27.987830628460667</c:v>
                </c:pt>
                <c:pt idx="120">
                  <c:v>27.712812921102039</c:v>
                </c:pt>
                <c:pt idx="121">
                  <c:v>27.429353622467595</c:v>
                </c:pt>
                <c:pt idx="122">
                  <c:v>27.137539077005634</c:v>
                </c:pt>
                <c:pt idx="123">
                  <c:v>26.837458174253566</c:v>
                </c:pt>
                <c:pt idx="124">
                  <c:v>26.529202321761336</c:v>
                </c:pt>
                <c:pt idx="125">
                  <c:v>26.212865417247745</c:v>
                </c:pt>
                <c:pt idx="126">
                  <c:v>25.888543819998318</c:v>
                </c:pt>
                <c:pt idx="127">
                  <c:v>25.556336321513367</c:v>
                </c:pt>
                <c:pt idx="128">
                  <c:v>25.216344115415104</c:v>
                </c:pt>
                <c:pt idx="129">
                  <c:v>24.868670766623072</c:v>
                </c:pt>
                <c:pt idx="130">
                  <c:v>24.513422179807296</c:v>
                </c:pt>
                <c:pt idx="131">
                  <c:v>24.150706567128697</c:v>
                </c:pt>
                <c:pt idx="132">
                  <c:v>23.780634415276616</c:v>
                </c:pt>
                <c:pt idx="133">
                  <c:v>23.403318451813458</c:v>
                </c:pt>
                <c:pt idx="134">
                  <c:v>23.018873610836845</c:v>
                </c:pt>
                <c:pt idx="135">
                  <c:v>22.627416997969522</c:v>
                </c:pt>
                <c:pt idx="136">
                  <c:v>22.229067854687909</c:v>
                </c:pt>
                <c:pt idx="137">
                  <c:v>21.823947521999955</c:v>
                </c:pt>
                <c:pt idx="138">
                  <c:v>21.412179403483467</c:v>
                </c:pt>
                <c:pt idx="139">
                  <c:v>20.993888927696233</c:v>
                </c:pt>
                <c:pt idx="140">
                  <c:v>20.569203509969263</c:v>
                </c:pt>
                <c:pt idx="141">
                  <c:v>20.138252513594807</c:v>
                </c:pt>
                <c:pt idx="142">
                  <c:v>19.701167210421069</c:v>
                </c:pt>
                <c:pt idx="143">
                  <c:v>19.258080740865541</c:v>
                </c:pt>
                <c:pt idx="144">
                  <c:v>18.809128073359144</c:v>
                </c:pt>
                <c:pt idx="145">
                  <c:v>18.354445963233484</c:v>
                </c:pt>
                <c:pt idx="146">
                  <c:v>17.894172911063901</c:v>
                </c:pt>
                <c:pt idx="147">
                  <c:v>17.428449120480863</c:v>
                </c:pt>
                <c:pt idx="148">
                  <c:v>16.957416455462557</c:v>
                </c:pt>
                <c:pt idx="149">
                  <c:v>16.48121839712174</c:v>
                </c:pt>
                <c:pt idx="150">
                  <c:v>15.999999999999998</c:v>
                </c:pt>
                <c:pt idx="151">
                  <c:v>15.513907847882789</c:v>
                </c:pt>
                <c:pt idx="152">
                  <c:v>15.023090009148515</c:v>
                </c:pt>
                <c:pt idx="153">
                  <c:v>14.5276959916655</c:v>
                </c:pt>
                <c:pt idx="154">
                  <c:v>14.027876697250473</c:v>
                </c:pt>
                <c:pt idx="155">
                  <c:v>13.523784375702384</c:v>
                </c:pt>
                <c:pt idx="156">
                  <c:v>13.015572578425614</c:v>
                </c:pt>
                <c:pt idx="157">
                  <c:v>12.503396111656773</c:v>
                </c:pt>
                <c:pt idx="158">
                  <c:v>11.987410989309192</c:v>
                </c:pt>
                <c:pt idx="159">
                  <c:v>11.467774385449607</c:v>
                </c:pt>
                <c:pt idx="160">
                  <c:v>10.944644586421404</c:v>
                </c:pt>
                <c:pt idx="161">
                  <c:v>10.418180942629025</c:v>
                </c:pt>
                <c:pt idx="162">
                  <c:v>9.8885438199983202</c:v>
                </c:pt>
                <c:pt idx="163">
                  <c:v>9.3558945511275855</c:v>
                </c:pt>
                <c:pt idx="164">
                  <c:v>8.8203953861439892</c:v>
                </c:pt>
                <c:pt idx="165">
                  <c:v>8.2822094432806725</c:v>
                </c:pt>
                <c:pt idx="166">
                  <c:v>7.7415006591893674</c:v>
                </c:pt>
                <c:pt idx="167">
                  <c:v>7.198433739003673</c:v>
                </c:pt>
                <c:pt idx="168">
                  <c:v>6.6531741061682981</c:v>
                </c:pt>
                <c:pt idx="169">
                  <c:v>6.1058878520494391</c:v>
                </c:pt>
                <c:pt idx="170">
                  <c:v>5.5567416853417688</c:v>
                </c:pt>
                <c:pt idx="171">
                  <c:v>5.0059028812873914</c:v>
                </c:pt>
                <c:pt idx="172">
                  <c:v>4.4535392307221038</c:v>
                </c:pt>
                <c:pt idx="173">
                  <c:v>3.8998189889647215</c:v>
                </c:pt>
                <c:pt idx="174">
                  <c:v>3.3449108245649195</c:v>
                </c:pt>
                <c:pt idx="175">
                  <c:v>2.7889837679250764</c:v>
                </c:pt>
                <c:pt idx="176">
                  <c:v>2.2322071598120168</c:v>
                </c:pt>
                <c:pt idx="177">
                  <c:v>1.6747505997742018</c:v>
                </c:pt>
                <c:pt idx="178">
                  <c:v>1.1167838944800224</c:v>
                </c:pt>
                <c:pt idx="179">
                  <c:v>0.55847700599307004</c:v>
                </c:pt>
                <c:pt idx="180">
                  <c:v>3.920475055707584E-15</c:v>
                </c:pt>
                <c:pt idx="181">
                  <c:v>-0.55847700599306216</c:v>
                </c:pt>
                <c:pt idx="182">
                  <c:v>-1.1167838944800288</c:v>
                </c:pt>
                <c:pt idx="183">
                  <c:v>-1.6747505997741938</c:v>
                </c:pt>
                <c:pt idx="184">
                  <c:v>-2.2322071598119946</c:v>
                </c:pt>
                <c:pt idx="185">
                  <c:v>-2.7889837679250542</c:v>
                </c:pt>
                <c:pt idx="186">
                  <c:v>-3.3449108245648977</c:v>
                </c:pt>
                <c:pt idx="187">
                  <c:v>-3.8998189889647277</c:v>
                </c:pt>
                <c:pt idx="188">
                  <c:v>-4.4535392307220967</c:v>
                </c:pt>
                <c:pt idx="189">
                  <c:v>-5.0059028812873834</c:v>
                </c:pt>
                <c:pt idx="190">
                  <c:v>-5.556741685341775</c:v>
                </c:pt>
                <c:pt idx="191">
                  <c:v>-6.1058878520494311</c:v>
                </c:pt>
                <c:pt idx="192">
                  <c:v>-6.6531741061682901</c:v>
                </c:pt>
                <c:pt idx="193">
                  <c:v>-7.1984337390036792</c:v>
                </c:pt>
                <c:pt idx="194">
                  <c:v>-7.7415006591893603</c:v>
                </c:pt>
                <c:pt idx="195">
                  <c:v>-8.2822094432806512</c:v>
                </c:pt>
                <c:pt idx="196">
                  <c:v>-8.8203953861439679</c:v>
                </c:pt>
                <c:pt idx="197">
                  <c:v>-9.3558945511275642</c:v>
                </c:pt>
                <c:pt idx="198">
                  <c:v>-9.8885438199983273</c:v>
                </c:pt>
                <c:pt idx="199">
                  <c:v>-10.418180942629016</c:v>
                </c:pt>
                <c:pt idx="200">
                  <c:v>-10.944644586421397</c:v>
                </c:pt>
                <c:pt idx="201">
                  <c:v>-11.467774385449614</c:v>
                </c:pt>
                <c:pt idx="202">
                  <c:v>-11.987410989309184</c:v>
                </c:pt>
                <c:pt idx="203">
                  <c:v>-12.503396111656754</c:v>
                </c:pt>
                <c:pt idx="204">
                  <c:v>-13.015572578425594</c:v>
                </c:pt>
                <c:pt idx="205">
                  <c:v>-13.523784375702377</c:v>
                </c:pt>
                <c:pt idx="206">
                  <c:v>-14.027876697250466</c:v>
                </c:pt>
                <c:pt idx="207">
                  <c:v>-14.52769599166548</c:v>
                </c:pt>
                <c:pt idx="208">
                  <c:v>-15.023090009148508</c:v>
                </c:pt>
                <c:pt idx="209">
                  <c:v>-15.513907847882782</c:v>
                </c:pt>
                <c:pt idx="210">
                  <c:v>-16.000000000000004</c:v>
                </c:pt>
                <c:pt idx="211">
                  <c:v>-16.481218397121733</c:v>
                </c:pt>
                <c:pt idx="212">
                  <c:v>-16.957416455462553</c:v>
                </c:pt>
                <c:pt idx="213">
                  <c:v>-17.428449120480867</c:v>
                </c:pt>
                <c:pt idx="214">
                  <c:v>-17.894172911063894</c:v>
                </c:pt>
                <c:pt idx="215">
                  <c:v>-18.354445963233466</c:v>
                </c:pt>
                <c:pt idx="216">
                  <c:v>-18.809128073359137</c:v>
                </c:pt>
                <c:pt idx="217">
                  <c:v>-19.258080740865537</c:v>
                </c:pt>
                <c:pt idx="218">
                  <c:v>-19.701167210421051</c:v>
                </c:pt>
                <c:pt idx="219">
                  <c:v>-20.138252513594804</c:v>
                </c:pt>
                <c:pt idx="220">
                  <c:v>-20.569203509969256</c:v>
                </c:pt>
                <c:pt idx="221">
                  <c:v>-20.993888927696236</c:v>
                </c:pt>
                <c:pt idx="222">
                  <c:v>-21.412179403483464</c:v>
                </c:pt>
                <c:pt idx="223">
                  <c:v>-21.823947521999948</c:v>
                </c:pt>
                <c:pt idx="224">
                  <c:v>-22.229067854687916</c:v>
                </c:pt>
                <c:pt idx="225">
                  <c:v>-22.627416997969519</c:v>
                </c:pt>
                <c:pt idx="226">
                  <c:v>-23.018873610836827</c:v>
                </c:pt>
                <c:pt idx="227">
                  <c:v>-23.403318451813444</c:v>
                </c:pt>
                <c:pt idx="228">
                  <c:v>-23.780634415276609</c:v>
                </c:pt>
                <c:pt idx="229">
                  <c:v>-24.150706567128694</c:v>
                </c:pt>
                <c:pt idx="230">
                  <c:v>-24.513422179807293</c:v>
                </c:pt>
                <c:pt idx="231">
                  <c:v>-24.868670766623076</c:v>
                </c:pt>
                <c:pt idx="232">
                  <c:v>-25.216344115415108</c:v>
                </c:pt>
                <c:pt idx="233">
                  <c:v>-25.556336321513371</c:v>
                </c:pt>
                <c:pt idx="234">
                  <c:v>-25.888543819998315</c:v>
                </c:pt>
                <c:pt idx="235">
                  <c:v>-26.21286541724773</c:v>
                </c:pt>
                <c:pt idx="236">
                  <c:v>-26.529202321761325</c:v>
                </c:pt>
                <c:pt idx="237">
                  <c:v>-26.83745817425357</c:v>
                </c:pt>
                <c:pt idx="238">
                  <c:v>-27.137539077005631</c:v>
                </c:pt>
                <c:pt idx="239">
                  <c:v>-27.429353622467588</c:v>
                </c:pt>
                <c:pt idx="240">
                  <c:v>-27.712812921102028</c:v>
                </c:pt>
                <c:pt idx="241">
                  <c:v>-27.987830628460671</c:v>
                </c:pt>
                <c:pt idx="242">
                  <c:v>-28.254322971485664</c:v>
                </c:pt>
                <c:pt idx="243">
                  <c:v>-28.512208774027769</c:v>
                </c:pt>
                <c:pt idx="244">
                  <c:v>-28.761409481573338</c:v>
                </c:pt>
                <c:pt idx="245">
                  <c:v>-29.001849185172791</c:v>
                </c:pt>
                <c:pt idx="246">
                  <c:v>-29.233454644563231</c:v>
                </c:pt>
                <c:pt idx="247">
                  <c:v>-29.456155310478088</c:v>
                </c:pt>
                <c:pt idx="248">
                  <c:v>-29.669883346137194</c:v>
                </c:pt>
                <c:pt idx="249">
                  <c:v>-29.874573647910452</c:v>
                </c:pt>
                <c:pt idx="250">
                  <c:v>-30.070163865149063</c:v>
                </c:pt>
                <c:pt idx="251">
                  <c:v>-30.256594419178139</c:v>
                </c:pt>
                <c:pt idx="252">
                  <c:v>-30.433808521444913</c:v>
                </c:pt>
                <c:pt idx="253">
                  <c:v>-30.60175219081713</c:v>
                </c:pt>
                <c:pt idx="254">
                  <c:v>-30.760374270026208</c:v>
                </c:pt>
                <c:pt idx="255">
                  <c:v>-30.909626441250186</c:v>
                </c:pt>
                <c:pt idx="256">
                  <c:v>-31.049463240831887</c:v>
                </c:pt>
                <c:pt idx="257">
                  <c:v>-31.179842073127524</c:v>
                </c:pt>
                <c:pt idx="258">
                  <c:v>-31.300723223481778</c:v>
                </c:pt>
                <c:pt idx="259">
                  <c:v>-31.412069870325244</c:v>
                </c:pt>
                <c:pt idx="260">
                  <c:v>-31.513848096390657</c:v>
                </c:pt>
                <c:pt idx="261">
                  <c:v>-31.606026899044405</c:v>
                </c:pt>
                <c:pt idx="262">
                  <c:v>-31.688578199730252</c:v>
                </c:pt>
                <c:pt idx="263">
                  <c:v>-31.761476852522307</c:v>
                </c:pt>
                <c:pt idx="264">
                  <c:v>-31.824700651784749</c:v>
                </c:pt>
                <c:pt idx="265">
                  <c:v>-31.878230338935857</c:v>
                </c:pt>
                <c:pt idx="266">
                  <c:v>-31.922049608314374</c:v>
                </c:pt>
                <c:pt idx="267">
                  <c:v>-31.956145112146363</c:v>
                </c:pt>
                <c:pt idx="268">
                  <c:v>-31.980506464611061</c:v>
                </c:pt>
                <c:pt idx="269">
                  <c:v>-31.995126245004521</c:v>
                </c:pt>
                <c:pt idx="270">
                  <c:v>-32</c:v>
                </c:pt>
                <c:pt idx="271">
                  <c:v>-31.995126245004521</c:v>
                </c:pt>
                <c:pt idx="272">
                  <c:v>-31.980506464611064</c:v>
                </c:pt>
                <c:pt idx="273">
                  <c:v>-31.956145112146363</c:v>
                </c:pt>
                <c:pt idx="274">
                  <c:v>-31.922049608314378</c:v>
                </c:pt>
                <c:pt idx="275">
                  <c:v>-31.878230338935857</c:v>
                </c:pt>
                <c:pt idx="276">
                  <c:v>-31.824700651784749</c:v>
                </c:pt>
                <c:pt idx="277">
                  <c:v>-31.761476852522303</c:v>
                </c:pt>
                <c:pt idx="278">
                  <c:v>-31.688578199730252</c:v>
                </c:pt>
                <c:pt idx="279">
                  <c:v>-31.606026899044409</c:v>
                </c:pt>
                <c:pt idx="280">
                  <c:v>-31.51384809639066</c:v>
                </c:pt>
                <c:pt idx="281">
                  <c:v>-31.412069870325251</c:v>
                </c:pt>
                <c:pt idx="282">
                  <c:v>-31.300723223481786</c:v>
                </c:pt>
                <c:pt idx="283">
                  <c:v>-31.179842073127528</c:v>
                </c:pt>
                <c:pt idx="284">
                  <c:v>-31.049463240831891</c:v>
                </c:pt>
                <c:pt idx="285">
                  <c:v>-30.909626441250182</c:v>
                </c:pt>
                <c:pt idx="286">
                  <c:v>-30.760374270026201</c:v>
                </c:pt>
                <c:pt idx="287">
                  <c:v>-30.601752190817134</c:v>
                </c:pt>
                <c:pt idx="288">
                  <c:v>-30.433808521444917</c:v>
                </c:pt>
                <c:pt idx="289">
                  <c:v>-30.256594419178143</c:v>
                </c:pt>
                <c:pt idx="290">
                  <c:v>-30.070163865149073</c:v>
                </c:pt>
                <c:pt idx="291">
                  <c:v>-29.874573647910466</c:v>
                </c:pt>
                <c:pt idx="292">
                  <c:v>-29.669883346137198</c:v>
                </c:pt>
                <c:pt idx="293">
                  <c:v>-29.456155310478096</c:v>
                </c:pt>
                <c:pt idx="294">
                  <c:v>-29.233454644563224</c:v>
                </c:pt>
                <c:pt idx="295">
                  <c:v>-29.001849185172798</c:v>
                </c:pt>
                <c:pt idx="296">
                  <c:v>-28.761409481573345</c:v>
                </c:pt>
                <c:pt idx="297">
                  <c:v>-28.512208774027773</c:v>
                </c:pt>
                <c:pt idx="298">
                  <c:v>-28.254322971485667</c:v>
                </c:pt>
                <c:pt idx="299">
                  <c:v>-27.987830628460674</c:v>
                </c:pt>
                <c:pt idx="300">
                  <c:v>-27.712812921102035</c:v>
                </c:pt>
                <c:pt idx="301">
                  <c:v>-27.429353622467595</c:v>
                </c:pt>
                <c:pt idx="302">
                  <c:v>-27.137539077005638</c:v>
                </c:pt>
                <c:pt idx="303">
                  <c:v>-26.837458174253577</c:v>
                </c:pt>
                <c:pt idx="304">
                  <c:v>-26.529202321761346</c:v>
                </c:pt>
                <c:pt idx="305">
                  <c:v>-26.212865417247738</c:v>
                </c:pt>
                <c:pt idx="306">
                  <c:v>-25.888543819998322</c:v>
                </c:pt>
                <c:pt idx="307">
                  <c:v>-25.556336321513378</c:v>
                </c:pt>
                <c:pt idx="308">
                  <c:v>-25.216344115415097</c:v>
                </c:pt>
                <c:pt idx="309">
                  <c:v>-24.868670766623065</c:v>
                </c:pt>
                <c:pt idx="310">
                  <c:v>-24.5134221798073</c:v>
                </c:pt>
                <c:pt idx="311">
                  <c:v>-24.150706567128712</c:v>
                </c:pt>
                <c:pt idx="312">
                  <c:v>-23.780634415276626</c:v>
                </c:pt>
                <c:pt idx="313">
                  <c:v>-23.403318451813472</c:v>
                </c:pt>
                <c:pt idx="314">
                  <c:v>-23.018873610836856</c:v>
                </c:pt>
                <c:pt idx="315">
                  <c:v>-22.627416997969526</c:v>
                </c:pt>
                <c:pt idx="316">
                  <c:v>-22.229067854687923</c:v>
                </c:pt>
                <c:pt idx="317">
                  <c:v>-21.823947521999944</c:v>
                </c:pt>
                <c:pt idx="318">
                  <c:v>-21.41217940348346</c:v>
                </c:pt>
                <c:pt idx="319">
                  <c:v>-20.993888927696236</c:v>
                </c:pt>
                <c:pt idx="320">
                  <c:v>-20.569203509969267</c:v>
                </c:pt>
                <c:pt idx="321">
                  <c:v>-20.138252513594811</c:v>
                </c:pt>
                <c:pt idx="322">
                  <c:v>-19.701167210421083</c:v>
                </c:pt>
                <c:pt idx="323">
                  <c:v>-19.258080740865545</c:v>
                </c:pt>
                <c:pt idx="324">
                  <c:v>-18.809128073359147</c:v>
                </c:pt>
                <c:pt idx="325">
                  <c:v>-18.354445963233488</c:v>
                </c:pt>
                <c:pt idx="326">
                  <c:v>-17.894172911063915</c:v>
                </c:pt>
                <c:pt idx="327">
                  <c:v>-17.428449120480863</c:v>
                </c:pt>
                <c:pt idx="328">
                  <c:v>-16.957416455462585</c:v>
                </c:pt>
                <c:pt idx="329">
                  <c:v>-16.481218397121744</c:v>
                </c:pt>
                <c:pt idx="330">
                  <c:v>-16.000000000000014</c:v>
                </c:pt>
                <c:pt idx="331">
                  <c:v>-15.513907847882781</c:v>
                </c:pt>
                <c:pt idx="332">
                  <c:v>-15.023090009148506</c:v>
                </c:pt>
                <c:pt idx="333">
                  <c:v>-14.527695991665503</c:v>
                </c:pt>
                <c:pt idx="334">
                  <c:v>-14.027876697250464</c:v>
                </c:pt>
                <c:pt idx="335">
                  <c:v>-13.5237843757024</c:v>
                </c:pt>
                <c:pt idx="336">
                  <c:v>-13.015572578425605</c:v>
                </c:pt>
                <c:pt idx="337">
                  <c:v>-12.503396111656791</c:v>
                </c:pt>
                <c:pt idx="338">
                  <c:v>-11.987410989309195</c:v>
                </c:pt>
                <c:pt idx="339">
                  <c:v>-11.467774385449625</c:v>
                </c:pt>
                <c:pt idx="340">
                  <c:v>-10.944644586421395</c:v>
                </c:pt>
                <c:pt idx="341">
                  <c:v>-10.418180942629041</c:v>
                </c:pt>
                <c:pt idx="342">
                  <c:v>-9.8885438199983238</c:v>
                </c:pt>
                <c:pt idx="343">
                  <c:v>-9.3558945511275606</c:v>
                </c:pt>
                <c:pt idx="344">
                  <c:v>-8.8203953861439928</c:v>
                </c:pt>
                <c:pt idx="345">
                  <c:v>-8.2822094432806619</c:v>
                </c:pt>
                <c:pt idx="346">
                  <c:v>-7.7415006591893718</c:v>
                </c:pt>
                <c:pt idx="347">
                  <c:v>-7.1984337390036908</c:v>
                </c:pt>
                <c:pt idx="348">
                  <c:v>-6.6531741061683158</c:v>
                </c:pt>
                <c:pt idx="349">
                  <c:v>-6.1058878520494293</c:v>
                </c:pt>
                <c:pt idx="350">
                  <c:v>-5.5567416853418008</c:v>
                </c:pt>
                <c:pt idx="351">
                  <c:v>-5.0059028812873958</c:v>
                </c:pt>
                <c:pt idx="352">
                  <c:v>-4.4535392307221082</c:v>
                </c:pt>
                <c:pt idx="353">
                  <c:v>-3.8998189889647397</c:v>
                </c:pt>
                <c:pt idx="354">
                  <c:v>-3.3449108245649093</c:v>
                </c:pt>
                <c:pt idx="355">
                  <c:v>-2.7889837679250662</c:v>
                </c:pt>
                <c:pt idx="356">
                  <c:v>-2.2322071598119924</c:v>
                </c:pt>
                <c:pt idx="357">
                  <c:v>-1.6747505997742198</c:v>
                </c:pt>
                <c:pt idx="358">
                  <c:v>-1.1167838944800264</c:v>
                </c:pt>
                <c:pt idx="359">
                  <c:v>-0.55847700599310235</c:v>
                </c:pt>
                <c:pt idx="360">
                  <c:v>-7.8409501114151681E-15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05-4A77-87DD-AB0887CD00CC}"/>
            </c:ext>
          </c:extLst>
        </c:ser>
        <c:ser>
          <c:idx val="3"/>
          <c:order val="1"/>
          <c:tx>
            <c:strRef>
              <c:f>Grafika!$C$2:$C$3</c:f>
              <c:strCache>
                <c:ptCount val="2"/>
                <c:pt idx="0">
                  <c:v>Stator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Grafika!$D$4:$D$364</c:f>
              <c:numCache>
                <c:formatCode>General</c:formatCode>
                <c:ptCount val="361"/>
                <c:pt idx="0">
                  <c:v>27.5</c:v>
                </c:pt>
                <c:pt idx="1">
                  <c:v>27.495811616800761</c:v>
                </c:pt>
                <c:pt idx="2">
                  <c:v>27.483247743025135</c:v>
                </c:pt>
                <c:pt idx="3">
                  <c:v>27.462312205750781</c:v>
                </c:pt>
                <c:pt idx="4">
                  <c:v>27.433011382145164</c:v>
                </c:pt>
                <c:pt idx="5">
                  <c:v>27.395354197523002</c:v>
                </c:pt>
                <c:pt idx="6">
                  <c:v>27.349352122627515</c:v>
                </c:pt>
                <c:pt idx="7">
                  <c:v>27.295019170136353</c:v>
                </c:pt>
                <c:pt idx="8">
                  <c:v>27.232371890393186</c:v>
                </c:pt>
                <c:pt idx="9">
                  <c:v>27.161429366366288</c:v>
                </c:pt>
                <c:pt idx="10">
                  <c:v>27.082213207835721</c:v>
                </c:pt>
                <c:pt idx="11">
                  <c:v>26.99474754481076</c:v>
                </c:pt>
                <c:pt idx="12">
                  <c:v>26.899059020179656</c:v>
                </c:pt>
                <c:pt idx="13">
                  <c:v>26.79517678159397</c:v>
                </c:pt>
                <c:pt idx="14">
                  <c:v>26.683132472589904</c:v>
                </c:pt>
                <c:pt idx="15">
                  <c:v>26.562960222949378</c:v>
                </c:pt>
                <c:pt idx="16">
                  <c:v>26.43469663830377</c:v>
                </c:pt>
                <c:pt idx="17">
                  <c:v>26.298380788983476</c:v>
                </c:pt>
                <c:pt idx="18">
                  <c:v>26.154054198116722</c:v>
                </c:pt>
                <c:pt idx="19">
                  <c:v>26.001760828981212</c:v>
                </c:pt>
                <c:pt idx="20">
                  <c:v>25.841547071612482</c:v>
                </c:pt>
                <c:pt idx="21">
                  <c:v>25.673461728673047</c:v>
                </c:pt>
                <c:pt idx="22">
                  <c:v>25.497556000586656</c:v>
                </c:pt>
                <c:pt idx="23">
                  <c:v>25.313883469942109</c:v>
                </c:pt>
                <c:pt idx="24">
                  <c:v>25.122500085171524</c:v>
                </c:pt>
                <c:pt idx="25">
                  <c:v>24.923464143507875</c:v>
                </c:pt>
                <c:pt idx="26">
                  <c:v>24.716836273227095</c:v>
                </c:pt>
                <c:pt idx="27">
                  <c:v>24.502679415180118</c:v>
                </c:pt>
                <c:pt idx="28">
                  <c:v>24.281058803620493</c:v>
                </c:pt>
                <c:pt idx="29">
                  <c:v>24.052041946333382</c:v>
                </c:pt>
                <c:pt idx="30">
                  <c:v>23.815698604072065</c:v>
                </c:pt>
                <c:pt idx="31">
                  <c:v>23.57210076930809</c:v>
                </c:pt>
                <c:pt idx="32">
                  <c:v>23.321322644301713</c:v>
                </c:pt>
                <c:pt idx="33">
                  <c:v>23.063440618499161</c:v>
                </c:pt>
                <c:pt idx="34">
                  <c:v>22.798533245263645</c:v>
                </c:pt>
                <c:pt idx="35">
                  <c:v>22.526681217947274</c:v>
                </c:pt>
                <c:pt idx="36">
                  <c:v>22.247967345311054</c:v>
                </c:pt>
                <c:pt idx="37">
                  <c:v>21.962476526300552</c:v>
                </c:pt>
                <c:pt idx="38">
                  <c:v>21.670295724184854</c:v>
                </c:pt>
                <c:pt idx="39">
                  <c:v>21.371513940066698</c:v>
                </c:pt>
                <c:pt idx="40">
                  <c:v>21.066222185771895</c:v>
                </c:pt>
                <c:pt idx="41">
                  <c:v>20.754513456126233</c:v>
                </c:pt>
                <c:pt idx="42">
                  <c:v>20.436482700628343</c:v>
                </c:pt>
                <c:pt idx="43">
                  <c:v>20.112226794527192</c:v>
                </c:pt>
                <c:pt idx="44">
                  <c:v>19.781844509312908</c:v>
                </c:pt>
                <c:pt idx="45">
                  <c:v>19.445436482630058</c:v>
                </c:pt>
                <c:pt idx="46">
                  <c:v>19.103105187622429</c:v>
                </c:pt>
                <c:pt idx="47">
                  <c:v>18.754954901718708</c:v>
                </c:pt>
                <c:pt idx="48">
                  <c:v>18.401091674868603</c:v>
                </c:pt>
                <c:pt idx="49">
                  <c:v>18.041623297238949</c:v>
                </c:pt>
                <c:pt idx="50">
                  <c:v>17.676659266379833</c:v>
                </c:pt>
                <c:pt idx="51">
                  <c:v>17.30631075387053</c:v>
                </c:pt>
                <c:pt idx="52">
                  <c:v>16.930690571455603</c:v>
                </c:pt>
                <c:pt idx="53">
                  <c:v>16.549913136681329</c:v>
                </c:pt>
                <c:pt idx="54">
                  <c:v>16.164094438043012</c:v>
                </c:pt>
                <c:pt idx="55">
                  <c:v>15.773351999653769</c:v>
                </c:pt>
                <c:pt idx="56">
                  <c:v>15.377804845445537</c:v>
                </c:pt>
                <c:pt idx="57">
                  <c:v>14.977573462913249</c:v>
                </c:pt>
                <c:pt idx="58">
                  <c:v>14.572779766413134</c:v>
                </c:pt>
                <c:pt idx="59">
                  <c:v>14.163547060026495</c:v>
                </c:pt>
                <c:pt idx="60">
                  <c:v>13.750000000000004</c:v>
                </c:pt>
                <c:pt idx="61">
                  <c:v>13.332264556774271</c:v>
                </c:pt>
                <c:pt idx="62">
                  <c:v>12.910467976611999</c:v>
                </c:pt>
                <c:pt idx="63">
                  <c:v>12.484738742837537</c:v>
                </c:pt>
                <c:pt idx="64">
                  <c:v>12.055206536699631</c:v>
                </c:pt>
                <c:pt idx="65">
                  <c:v>11.622002197869234</c:v>
                </c:pt>
                <c:pt idx="66">
                  <c:v>11.185257684584506</c:v>
                </c:pt>
                <c:pt idx="67">
                  <c:v>10.745106033455034</c:v>
                </c:pt>
                <c:pt idx="68">
                  <c:v>10.301681318937579</c:v>
                </c:pt>
                <c:pt idx="69">
                  <c:v>9.8551186124957599</c:v>
                </c:pt>
                <c:pt idx="70">
                  <c:v>9.4055539414558922</c:v>
                </c:pt>
                <c:pt idx="71">
                  <c:v>8.9531242475718109</c:v>
                </c:pt>
                <c:pt idx="72">
                  <c:v>8.4979673453110554</c:v>
                </c:pt>
                <c:pt idx="73">
                  <c:v>8.0402218798752614</c:v>
                </c:pt>
                <c:pt idx="74">
                  <c:v>7.5800272849674766</c:v>
                </c:pt>
                <c:pt idx="75">
                  <c:v>7.1175237403193208</c:v>
                </c:pt>
                <c:pt idx="76">
                  <c:v>6.6528521289908671</c:v>
                </c:pt>
                <c:pt idx="77">
                  <c:v>6.1861539944562853</c:v>
                </c:pt>
                <c:pt idx="78">
                  <c:v>5.7175714974883851</c:v>
                </c:pt>
                <c:pt idx="79">
                  <c:v>5.2472473728549849</c:v>
                </c:pt>
                <c:pt idx="80">
                  <c:v>4.7753248858405861</c:v>
                </c:pt>
                <c:pt idx="81">
                  <c:v>4.3019477886063502</c:v>
                </c:pt>
                <c:pt idx="82">
                  <c:v>3.8272602764018062</c:v>
                </c:pt>
                <c:pt idx="83">
                  <c:v>3.3514069436415559</c:v>
                </c:pt>
                <c:pt idx="84">
                  <c:v>2.8745327398604701</c:v>
                </c:pt>
                <c:pt idx="85">
                  <c:v>2.3967829255605988</c:v>
                </c:pt>
                <c:pt idx="86">
                  <c:v>1.9183030279634501</c:v>
                </c:pt>
                <c:pt idx="87">
                  <c:v>1.439238796680959</c:v>
                </c:pt>
                <c:pt idx="88">
                  <c:v>0.95973615931877976</c:v>
                </c:pt>
                <c:pt idx="89">
                  <c:v>0.47994117702529288</c:v>
                </c:pt>
                <c:pt idx="90">
                  <c:v>1.6845791254993525E-15</c:v>
                </c:pt>
                <c:pt idx="91">
                  <c:v>-0.4799411770252956</c:v>
                </c:pt>
                <c:pt idx="92">
                  <c:v>-0.95973615931877021</c:v>
                </c:pt>
                <c:pt idx="93">
                  <c:v>-1.4392387966809495</c:v>
                </c:pt>
                <c:pt idx="94">
                  <c:v>-1.9183030279634465</c:v>
                </c:pt>
                <c:pt idx="95">
                  <c:v>-2.3967829255606015</c:v>
                </c:pt>
                <c:pt idx="96">
                  <c:v>-2.8745327398604665</c:v>
                </c:pt>
                <c:pt idx="97">
                  <c:v>-3.3514069436415523</c:v>
                </c:pt>
                <c:pt idx="98">
                  <c:v>-3.8272602764017973</c:v>
                </c:pt>
                <c:pt idx="99">
                  <c:v>-4.3019477886063537</c:v>
                </c:pt>
                <c:pt idx="100">
                  <c:v>-4.7753248858405835</c:v>
                </c:pt>
                <c:pt idx="101">
                  <c:v>-5.2472473728549822</c:v>
                </c:pt>
                <c:pt idx="102">
                  <c:v>-5.7175714974883762</c:v>
                </c:pt>
                <c:pt idx="103">
                  <c:v>-6.1861539944562827</c:v>
                </c:pt>
                <c:pt idx="104">
                  <c:v>-6.6528521289908644</c:v>
                </c:pt>
                <c:pt idx="105">
                  <c:v>-7.1175237403193234</c:v>
                </c:pt>
                <c:pt idx="106">
                  <c:v>-7.5800272849674739</c:v>
                </c:pt>
                <c:pt idx="107">
                  <c:v>-8.0402218798752578</c:v>
                </c:pt>
                <c:pt idx="108">
                  <c:v>-8.4979673453110518</c:v>
                </c:pt>
                <c:pt idx="109">
                  <c:v>-8.953124247571802</c:v>
                </c:pt>
                <c:pt idx="110">
                  <c:v>-9.4055539414558904</c:v>
                </c:pt>
                <c:pt idx="111">
                  <c:v>-9.8551186124957582</c:v>
                </c:pt>
                <c:pt idx="112">
                  <c:v>-10.301681318937582</c:v>
                </c:pt>
                <c:pt idx="113">
                  <c:v>-10.745106033455023</c:v>
                </c:pt>
                <c:pt idx="114">
                  <c:v>-11.185257684584501</c:v>
                </c:pt>
                <c:pt idx="115">
                  <c:v>-11.622002197869232</c:v>
                </c:pt>
                <c:pt idx="116">
                  <c:v>-12.055206536699632</c:v>
                </c:pt>
                <c:pt idx="117">
                  <c:v>-12.484738742837534</c:v>
                </c:pt>
                <c:pt idx="118">
                  <c:v>-12.91046797661199</c:v>
                </c:pt>
                <c:pt idx="119">
                  <c:v>-13.332264556774268</c:v>
                </c:pt>
                <c:pt idx="120">
                  <c:v>-13.749999999999995</c:v>
                </c:pt>
                <c:pt idx="121">
                  <c:v>-14.163547060026492</c:v>
                </c:pt>
                <c:pt idx="122">
                  <c:v>-14.572779766413131</c:v>
                </c:pt>
                <c:pt idx="123">
                  <c:v>-14.977573462913245</c:v>
                </c:pt>
                <c:pt idx="124">
                  <c:v>-15.377804845445533</c:v>
                </c:pt>
                <c:pt idx="125">
                  <c:v>-15.773351999653761</c:v>
                </c:pt>
                <c:pt idx="126">
                  <c:v>-16.164094438043008</c:v>
                </c:pt>
                <c:pt idx="127">
                  <c:v>-16.549913136681329</c:v>
                </c:pt>
                <c:pt idx="128">
                  <c:v>-16.930690571455603</c:v>
                </c:pt>
                <c:pt idx="129">
                  <c:v>-17.306310753870527</c:v>
                </c:pt>
                <c:pt idx="130">
                  <c:v>-17.676659266379833</c:v>
                </c:pt>
                <c:pt idx="131">
                  <c:v>-18.041623297238957</c:v>
                </c:pt>
                <c:pt idx="132">
                  <c:v>-18.401091674868603</c:v>
                </c:pt>
                <c:pt idx="133">
                  <c:v>-18.754954901718705</c:v>
                </c:pt>
                <c:pt idx="134">
                  <c:v>-19.103105187622418</c:v>
                </c:pt>
                <c:pt idx="135">
                  <c:v>-19.445436482630054</c:v>
                </c:pt>
                <c:pt idx="136">
                  <c:v>-19.781844509312908</c:v>
                </c:pt>
                <c:pt idx="137">
                  <c:v>-20.112226794527189</c:v>
                </c:pt>
                <c:pt idx="138">
                  <c:v>-20.436482700628336</c:v>
                </c:pt>
                <c:pt idx="139">
                  <c:v>-20.754513456126229</c:v>
                </c:pt>
                <c:pt idx="140">
                  <c:v>-21.066222185771892</c:v>
                </c:pt>
                <c:pt idx="141">
                  <c:v>-21.371513940066695</c:v>
                </c:pt>
                <c:pt idx="142">
                  <c:v>-21.670295724184854</c:v>
                </c:pt>
                <c:pt idx="143">
                  <c:v>-21.962476526300556</c:v>
                </c:pt>
                <c:pt idx="144">
                  <c:v>-22.247967345311054</c:v>
                </c:pt>
                <c:pt idx="145">
                  <c:v>-22.526681217947267</c:v>
                </c:pt>
                <c:pt idx="146">
                  <c:v>-22.798533245263645</c:v>
                </c:pt>
                <c:pt idx="147">
                  <c:v>-23.063440618499165</c:v>
                </c:pt>
                <c:pt idx="148">
                  <c:v>-23.321322644301713</c:v>
                </c:pt>
                <c:pt idx="149">
                  <c:v>-23.572100769308086</c:v>
                </c:pt>
                <c:pt idx="150">
                  <c:v>-23.815698604072065</c:v>
                </c:pt>
                <c:pt idx="151">
                  <c:v>-24.052041946333382</c:v>
                </c:pt>
                <c:pt idx="152">
                  <c:v>-24.281058803620486</c:v>
                </c:pt>
                <c:pt idx="153">
                  <c:v>-24.502679415180115</c:v>
                </c:pt>
                <c:pt idx="154">
                  <c:v>-24.716836273227095</c:v>
                </c:pt>
                <c:pt idx="155">
                  <c:v>-24.923464143507875</c:v>
                </c:pt>
                <c:pt idx="156">
                  <c:v>-25.12250008517152</c:v>
                </c:pt>
                <c:pt idx="157">
                  <c:v>-25.313883469942105</c:v>
                </c:pt>
                <c:pt idx="158">
                  <c:v>-25.497556000586652</c:v>
                </c:pt>
                <c:pt idx="159">
                  <c:v>-25.673461728673047</c:v>
                </c:pt>
                <c:pt idx="160">
                  <c:v>-25.841547071612478</c:v>
                </c:pt>
                <c:pt idx="161">
                  <c:v>-26.001760828981212</c:v>
                </c:pt>
                <c:pt idx="162">
                  <c:v>-26.154054198116722</c:v>
                </c:pt>
                <c:pt idx="163">
                  <c:v>-26.298380788983476</c:v>
                </c:pt>
                <c:pt idx="164">
                  <c:v>-26.434696638303762</c:v>
                </c:pt>
                <c:pt idx="165">
                  <c:v>-26.562960222949375</c:v>
                </c:pt>
                <c:pt idx="166">
                  <c:v>-26.683132472589904</c:v>
                </c:pt>
                <c:pt idx="167">
                  <c:v>-26.79517678159397</c:v>
                </c:pt>
                <c:pt idx="168">
                  <c:v>-26.899059020179656</c:v>
                </c:pt>
                <c:pt idx="169">
                  <c:v>-26.99474754481076</c:v>
                </c:pt>
                <c:pt idx="170">
                  <c:v>-27.082213207835721</c:v>
                </c:pt>
                <c:pt idx="171">
                  <c:v>-27.161429366366285</c:v>
                </c:pt>
                <c:pt idx="172">
                  <c:v>-27.232371890393182</c:v>
                </c:pt>
                <c:pt idx="173">
                  <c:v>-27.295019170136353</c:v>
                </c:pt>
                <c:pt idx="174">
                  <c:v>-27.349352122627515</c:v>
                </c:pt>
                <c:pt idx="175">
                  <c:v>-27.395354197523002</c:v>
                </c:pt>
                <c:pt idx="176">
                  <c:v>-27.433011382145164</c:v>
                </c:pt>
                <c:pt idx="177">
                  <c:v>-27.462312205750781</c:v>
                </c:pt>
                <c:pt idx="178">
                  <c:v>-27.483247743025135</c:v>
                </c:pt>
                <c:pt idx="179">
                  <c:v>-27.495811616800761</c:v>
                </c:pt>
                <c:pt idx="180">
                  <c:v>-27.5</c:v>
                </c:pt>
                <c:pt idx="181">
                  <c:v>-27.495811616800761</c:v>
                </c:pt>
                <c:pt idx="182">
                  <c:v>-27.483247743025135</c:v>
                </c:pt>
                <c:pt idx="183">
                  <c:v>-27.462312205750781</c:v>
                </c:pt>
                <c:pt idx="184">
                  <c:v>-27.433011382145168</c:v>
                </c:pt>
                <c:pt idx="185">
                  <c:v>-27.395354197523002</c:v>
                </c:pt>
                <c:pt idx="186">
                  <c:v>-27.349352122627518</c:v>
                </c:pt>
                <c:pt idx="187">
                  <c:v>-27.295019170136353</c:v>
                </c:pt>
                <c:pt idx="188">
                  <c:v>-27.232371890393182</c:v>
                </c:pt>
                <c:pt idx="189">
                  <c:v>-27.161429366366288</c:v>
                </c:pt>
                <c:pt idx="190">
                  <c:v>-27.082213207835721</c:v>
                </c:pt>
                <c:pt idx="191">
                  <c:v>-26.99474754481076</c:v>
                </c:pt>
                <c:pt idx="192">
                  <c:v>-26.899059020179656</c:v>
                </c:pt>
                <c:pt idx="193">
                  <c:v>-26.79517678159397</c:v>
                </c:pt>
                <c:pt idx="194">
                  <c:v>-26.683132472589904</c:v>
                </c:pt>
                <c:pt idx="195">
                  <c:v>-26.562960222949382</c:v>
                </c:pt>
                <c:pt idx="196">
                  <c:v>-26.43469663830377</c:v>
                </c:pt>
                <c:pt idx="197">
                  <c:v>-26.298380788983479</c:v>
                </c:pt>
                <c:pt idx="198">
                  <c:v>-26.154054198116722</c:v>
                </c:pt>
                <c:pt idx="199">
                  <c:v>-26.001760828981212</c:v>
                </c:pt>
                <c:pt idx="200">
                  <c:v>-25.841547071612482</c:v>
                </c:pt>
                <c:pt idx="201">
                  <c:v>-25.673461728673047</c:v>
                </c:pt>
                <c:pt idx="202">
                  <c:v>-25.497556000586656</c:v>
                </c:pt>
                <c:pt idx="203">
                  <c:v>-25.313883469942109</c:v>
                </c:pt>
                <c:pt idx="204">
                  <c:v>-25.122500085171531</c:v>
                </c:pt>
                <c:pt idx="205">
                  <c:v>-24.923464143507875</c:v>
                </c:pt>
                <c:pt idx="206">
                  <c:v>-24.716836273227095</c:v>
                </c:pt>
                <c:pt idx="207">
                  <c:v>-24.502679415180122</c:v>
                </c:pt>
                <c:pt idx="208">
                  <c:v>-24.281058803620489</c:v>
                </c:pt>
                <c:pt idx="209">
                  <c:v>-24.052041946333386</c:v>
                </c:pt>
                <c:pt idx="210">
                  <c:v>-23.815698604072061</c:v>
                </c:pt>
                <c:pt idx="211">
                  <c:v>-23.57210076930809</c:v>
                </c:pt>
                <c:pt idx="212">
                  <c:v>-23.321322644301716</c:v>
                </c:pt>
                <c:pt idx="213">
                  <c:v>-23.063440618499161</c:v>
                </c:pt>
                <c:pt idx="214">
                  <c:v>-22.798533245263652</c:v>
                </c:pt>
                <c:pt idx="215">
                  <c:v>-22.526681217947282</c:v>
                </c:pt>
                <c:pt idx="216">
                  <c:v>-22.247967345311057</c:v>
                </c:pt>
                <c:pt idx="217">
                  <c:v>-21.962476526300559</c:v>
                </c:pt>
                <c:pt idx="218">
                  <c:v>-21.670295724184861</c:v>
                </c:pt>
                <c:pt idx="219">
                  <c:v>-21.371513940066698</c:v>
                </c:pt>
                <c:pt idx="220">
                  <c:v>-21.066222185771895</c:v>
                </c:pt>
                <c:pt idx="221">
                  <c:v>-20.754513456126226</c:v>
                </c:pt>
                <c:pt idx="222">
                  <c:v>-20.436482700628343</c:v>
                </c:pt>
                <c:pt idx="223">
                  <c:v>-20.112226794527192</c:v>
                </c:pt>
                <c:pt idx="224">
                  <c:v>-19.781844509312904</c:v>
                </c:pt>
                <c:pt idx="225">
                  <c:v>-19.445436482630061</c:v>
                </c:pt>
                <c:pt idx="226">
                  <c:v>-19.103105187622432</c:v>
                </c:pt>
                <c:pt idx="227">
                  <c:v>-18.754954901718719</c:v>
                </c:pt>
                <c:pt idx="228">
                  <c:v>-18.401091674868606</c:v>
                </c:pt>
                <c:pt idx="229">
                  <c:v>-18.04162329723896</c:v>
                </c:pt>
                <c:pt idx="230">
                  <c:v>-17.676659266379836</c:v>
                </c:pt>
                <c:pt idx="231">
                  <c:v>-17.306310753870523</c:v>
                </c:pt>
                <c:pt idx="232">
                  <c:v>-16.930690571455596</c:v>
                </c:pt>
                <c:pt idx="233">
                  <c:v>-16.549913136681326</c:v>
                </c:pt>
                <c:pt idx="234">
                  <c:v>-16.164094438043016</c:v>
                </c:pt>
                <c:pt idx="235">
                  <c:v>-15.773351999653775</c:v>
                </c:pt>
                <c:pt idx="236">
                  <c:v>-15.377804845445549</c:v>
                </c:pt>
                <c:pt idx="237">
                  <c:v>-14.977573462913242</c:v>
                </c:pt>
                <c:pt idx="238">
                  <c:v>-14.572779766413138</c:v>
                </c:pt>
                <c:pt idx="239">
                  <c:v>-14.163547060026499</c:v>
                </c:pt>
                <c:pt idx="240">
                  <c:v>-13.750000000000012</c:v>
                </c:pt>
                <c:pt idx="241">
                  <c:v>-13.332264556774263</c:v>
                </c:pt>
                <c:pt idx="242">
                  <c:v>-12.910467976611995</c:v>
                </c:pt>
                <c:pt idx="243">
                  <c:v>-12.484738742837541</c:v>
                </c:pt>
                <c:pt idx="244">
                  <c:v>-12.055206536699638</c:v>
                </c:pt>
                <c:pt idx="245">
                  <c:v>-11.622002197869248</c:v>
                </c:pt>
                <c:pt idx="246">
                  <c:v>-11.185257684584503</c:v>
                </c:pt>
                <c:pt idx="247">
                  <c:v>-10.745106033455031</c:v>
                </c:pt>
                <c:pt idx="248">
                  <c:v>-10.301681318937588</c:v>
                </c:pt>
                <c:pt idx="249">
                  <c:v>-9.8551186124957688</c:v>
                </c:pt>
                <c:pt idx="250">
                  <c:v>-9.4055539414559082</c:v>
                </c:pt>
                <c:pt idx="251">
                  <c:v>-8.9531242475718074</c:v>
                </c:pt>
                <c:pt idx="252">
                  <c:v>-8.4979673453110571</c:v>
                </c:pt>
                <c:pt idx="253">
                  <c:v>-8.0402218798752703</c:v>
                </c:pt>
                <c:pt idx="254">
                  <c:v>-7.5800272849674695</c:v>
                </c:pt>
                <c:pt idx="255">
                  <c:v>-7.1175237403193172</c:v>
                </c:pt>
                <c:pt idx="256">
                  <c:v>-6.6528521289908644</c:v>
                </c:pt>
                <c:pt idx="257">
                  <c:v>-6.1861539944562942</c:v>
                </c:pt>
                <c:pt idx="258">
                  <c:v>-5.717571497488394</c:v>
                </c:pt>
                <c:pt idx="259">
                  <c:v>-5.2472473728550009</c:v>
                </c:pt>
                <c:pt idx="260">
                  <c:v>-4.7753248858405843</c:v>
                </c:pt>
                <c:pt idx="261">
                  <c:v>-4.3019477886063537</c:v>
                </c:pt>
                <c:pt idx="262">
                  <c:v>-3.8272602764017858</c:v>
                </c:pt>
                <c:pt idx="263">
                  <c:v>-3.351406943641547</c:v>
                </c:pt>
                <c:pt idx="264">
                  <c:v>-2.8745327398604674</c:v>
                </c:pt>
                <c:pt idx="265">
                  <c:v>-2.3967829255606019</c:v>
                </c:pt>
                <c:pt idx="266">
                  <c:v>-1.9183030279634534</c:v>
                </c:pt>
                <c:pt idx="267">
                  <c:v>-1.4392387966809683</c:v>
                </c:pt>
                <c:pt idx="268">
                  <c:v>-0.9597361593187953</c:v>
                </c:pt>
                <c:pt idx="269">
                  <c:v>-0.47994117702529621</c:v>
                </c:pt>
                <c:pt idx="270">
                  <c:v>-5.0537373764980575E-15</c:v>
                </c:pt>
                <c:pt idx="271">
                  <c:v>0.47994117702528605</c:v>
                </c:pt>
                <c:pt idx="272">
                  <c:v>0.9597361593187852</c:v>
                </c:pt>
                <c:pt idx="273">
                  <c:v>1.4392387966809586</c:v>
                </c:pt>
                <c:pt idx="274">
                  <c:v>1.9183030279634434</c:v>
                </c:pt>
                <c:pt idx="275">
                  <c:v>2.3967829255605921</c:v>
                </c:pt>
                <c:pt idx="276">
                  <c:v>2.8745327398604572</c:v>
                </c:pt>
                <c:pt idx="277">
                  <c:v>3.3514069436415612</c:v>
                </c:pt>
                <c:pt idx="278">
                  <c:v>3.8272602764018004</c:v>
                </c:pt>
                <c:pt idx="279">
                  <c:v>4.301947788606344</c:v>
                </c:pt>
                <c:pt idx="280">
                  <c:v>4.7753248858405746</c:v>
                </c:pt>
                <c:pt idx="281">
                  <c:v>5.2472473728549671</c:v>
                </c:pt>
                <c:pt idx="282">
                  <c:v>5.7175714974883602</c:v>
                </c:pt>
                <c:pt idx="283">
                  <c:v>6.1861539944562853</c:v>
                </c:pt>
                <c:pt idx="284">
                  <c:v>6.6528521289908547</c:v>
                </c:pt>
                <c:pt idx="285">
                  <c:v>7.1175237403193314</c:v>
                </c:pt>
                <c:pt idx="286">
                  <c:v>7.5800272849674828</c:v>
                </c:pt>
                <c:pt idx="287">
                  <c:v>8.0402218798752596</c:v>
                </c:pt>
                <c:pt idx="288">
                  <c:v>8.4979673453110482</c:v>
                </c:pt>
                <c:pt idx="289">
                  <c:v>8.9531242475717985</c:v>
                </c:pt>
                <c:pt idx="290">
                  <c:v>9.4055539414558744</c:v>
                </c:pt>
                <c:pt idx="291">
                  <c:v>9.8551186124957368</c:v>
                </c:pt>
                <c:pt idx="292">
                  <c:v>10.301681318937579</c:v>
                </c:pt>
                <c:pt idx="293">
                  <c:v>10.745106033455022</c:v>
                </c:pt>
                <c:pt idx="294">
                  <c:v>11.185257684584515</c:v>
                </c:pt>
                <c:pt idx="295">
                  <c:v>11.622002197869239</c:v>
                </c:pt>
                <c:pt idx="296">
                  <c:v>12.055206536699629</c:v>
                </c:pt>
                <c:pt idx="297">
                  <c:v>12.484738742837532</c:v>
                </c:pt>
                <c:pt idx="298">
                  <c:v>12.910467976611987</c:v>
                </c:pt>
                <c:pt idx="299">
                  <c:v>13.332264556774254</c:v>
                </c:pt>
                <c:pt idx="300">
                  <c:v>13.750000000000004</c:v>
                </c:pt>
                <c:pt idx="301">
                  <c:v>14.16354706002649</c:v>
                </c:pt>
                <c:pt idx="302">
                  <c:v>14.572779766413129</c:v>
                </c:pt>
                <c:pt idx="303">
                  <c:v>14.977573462913233</c:v>
                </c:pt>
                <c:pt idx="304">
                  <c:v>15.377804845445521</c:v>
                </c:pt>
                <c:pt idx="305">
                  <c:v>15.773351999653766</c:v>
                </c:pt>
                <c:pt idx="306">
                  <c:v>16.164094438043005</c:v>
                </c:pt>
                <c:pt idx="307">
                  <c:v>16.549913136681319</c:v>
                </c:pt>
                <c:pt idx="308">
                  <c:v>16.93069057145561</c:v>
                </c:pt>
                <c:pt idx="309">
                  <c:v>17.30631075387053</c:v>
                </c:pt>
                <c:pt idx="310">
                  <c:v>17.676659266379829</c:v>
                </c:pt>
                <c:pt idx="311">
                  <c:v>18.041623297238942</c:v>
                </c:pt>
                <c:pt idx="312">
                  <c:v>18.401091674868589</c:v>
                </c:pt>
                <c:pt idx="313">
                  <c:v>18.754954901718698</c:v>
                </c:pt>
                <c:pt idx="314">
                  <c:v>19.103105187622408</c:v>
                </c:pt>
                <c:pt idx="315">
                  <c:v>19.445436482630051</c:v>
                </c:pt>
                <c:pt idx="316">
                  <c:v>19.781844509312897</c:v>
                </c:pt>
                <c:pt idx="317">
                  <c:v>20.112226794527192</c:v>
                </c:pt>
                <c:pt idx="318">
                  <c:v>20.436482700628343</c:v>
                </c:pt>
                <c:pt idx="319">
                  <c:v>20.754513456126226</c:v>
                </c:pt>
                <c:pt idx="320">
                  <c:v>21.066222185771888</c:v>
                </c:pt>
                <c:pt idx="321">
                  <c:v>21.371513940066691</c:v>
                </c:pt>
                <c:pt idx="322">
                  <c:v>21.670295724184843</c:v>
                </c:pt>
                <c:pt idx="323">
                  <c:v>21.962476526300552</c:v>
                </c:pt>
                <c:pt idx="324">
                  <c:v>22.247967345311054</c:v>
                </c:pt>
                <c:pt idx="325">
                  <c:v>22.526681217947267</c:v>
                </c:pt>
                <c:pt idx="326">
                  <c:v>22.798533245263638</c:v>
                </c:pt>
                <c:pt idx="327">
                  <c:v>23.063440618499161</c:v>
                </c:pt>
                <c:pt idx="328">
                  <c:v>23.321322644301699</c:v>
                </c:pt>
                <c:pt idx="329">
                  <c:v>23.572100769308083</c:v>
                </c:pt>
                <c:pt idx="330">
                  <c:v>23.815698604072054</c:v>
                </c:pt>
                <c:pt idx="331">
                  <c:v>24.052041946333386</c:v>
                </c:pt>
                <c:pt idx="332">
                  <c:v>24.281058803620489</c:v>
                </c:pt>
                <c:pt idx="333">
                  <c:v>24.502679415180115</c:v>
                </c:pt>
                <c:pt idx="334">
                  <c:v>24.716836273227095</c:v>
                </c:pt>
                <c:pt idx="335">
                  <c:v>24.923464143507868</c:v>
                </c:pt>
                <c:pt idx="336">
                  <c:v>25.122500085171527</c:v>
                </c:pt>
                <c:pt idx="337">
                  <c:v>25.313883469942098</c:v>
                </c:pt>
                <c:pt idx="338">
                  <c:v>25.497556000586652</c:v>
                </c:pt>
                <c:pt idx="339">
                  <c:v>25.673461728673043</c:v>
                </c:pt>
                <c:pt idx="340">
                  <c:v>25.841547071612482</c:v>
                </c:pt>
                <c:pt idx="341">
                  <c:v>26.001760828981205</c:v>
                </c:pt>
                <c:pt idx="342">
                  <c:v>26.154054198116722</c:v>
                </c:pt>
                <c:pt idx="343">
                  <c:v>26.298380788983479</c:v>
                </c:pt>
                <c:pt idx="344">
                  <c:v>26.434696638303762</c:v>
                </c:pt>
                <c:pt idx="345">
                  <c:v>26.562960222949378</c:v>
                </c:pt>
                <c:pt idx="346">
                  <c:v>26.683132472589904</c:v>
                </c:pt>
                <c:pt idx="347">
                  <c:v>26.795176781593966</c:v>
                </c:pt>
                <c:pt idx="348">
                  <c:v>26.899059020179653</c:v>
                </c:pt>
                <c:pt idx="349">
                  <c:v>26.99474754481076</c:v>
                </c:pt>
                <c:pt idx="350">
                  <c:v>27.082213207835718</c:v>
                </c:pt>
                <c:pt idx="351">
                  <c:v>27.161429366366285</c:v>
                </c:pt>
                <c:pt idx="352">
                  <c:v>27.232371890393182</c:v>
                </c:pt>
                <c:pt idx="353">
                  <c:v>27.295019170136353</c:v>
                </c:pt>
                <c:pt idx="354">
                  <c:v>27.349352122627515</c:v>
                </c:pt>
                <c:pt idx="355">
                  <c:v>27.395354197523002</c:v>
                </c:pt>
                <c:pt idx="356">
                  <c:v>27.433011382145168</c:v>
                </c:pt>
                <c:pt idx="357">
                  <c:v>27.462312205750781</c:v>
                </c:pt>
                <c:pt idx="358">
                  <c:v>27.483247743025135</c:v>
                </c:pt>
                <c:pt idx="359">
                  <c:v>27.495811616800761</c:v>
                </c:pt>
                <c:pt idx="360">
                  <c:v>27.5</c:v>
                </c:pt>
              </c:numCache>
            </c:numRef>
          </c:xVal>
          <c:yVal>
            <c:numRef>
              <c:f>Grafika!$E$4:$E$364</c:f>
              <c:numCache>
                <c:formatCode>General</c:formatCode>
                <c:ptCount val="361"/>
                <c:pt idx="0">
                  <c:v>-4.4000000000000004</c:v>
                </c:pt>
                <c:pt idx="1">
                  <c:v>-3.9200588229747035</c:v>
                </c:pt>
                <c:pt idx="2">
                  <c:v>-3.4402638406812236</c:v>
                </c:pt>
                <c:pt idx="3">
                  <c:v>-2.9607612033190449</c:v>
                </c:pt>
                <c:pt idx="4">
                  <c:v>-2.4816969720365547</c:v>
                </c:pt>
                <c:pt idx="5">
                  <c:v>-2.0032170744394007</c:v>
                </c:pt>
                <c:pt idx="6">
                  <c:v>-1.5254672601395303</c:v>
                </c:pt>
                <c:pt idx="7">
                  <c:v>-1.0485930563584449</c:v>
                </c:pt>
                <c:pt idx="8">
                  <c:v>-0.5727397235982008</c:v>
                </c:pt>
                <c:pt idx="9">
                  <c:v>-9.8052211393651056E-2</c:v>
                </c:pt>
                <c:pt idx="10">
                  <c:v>0.37532488584058399</c:v>
                </c:pt>
                <c:pt idx="11">
                  <c:v>0.84724737285498186</c:v>
                </c:pt>
                <c:pt idx="12">
                  <c:v>1.3175714974883812</c:v>
                </c:pt>
                <c:pt idx="13">
                  <c:v>1.7861539944562876</c:v>
                </c:pt>
                <c:pt idx="14">
                  <c:v>2.2528521289908623</c:v>
                </c:pt>
                <c:pt idx="15">
                  <c:v>2.7175237403193204</c:v>
                </c:pt>
                <c:pt idx="16">
                  <c:v>3.1800272849674762</c:v>
                </c:pt>
                <c:pt idx="17">
                  <c:v>3.640221879875261</c:v>
                </c:pt>
                <c:pt idx="18">
                  <c:v>4.0979673453110532</c:v>
                </c:pt>
                <c:pt idx="19">
                  <c:v>4.553124247571807</c:v>
                </c:pt>
                <c:pt idx="20">
                  <c:v>5.0055539414558901</c:v>
                </c:pt>
                <c:pt idx="21">
                  <c:v>5.4551186124957578</c:v>
                </c:pt>
                <c:pt idx="22">
                  <c:v>5.9016813189375803</c:v>
                </c:pt>
                <c:pt idx="23">
                  <c:v>6.3451060334550267</c:v>
                </c:pt>
                <c:pt idx="24">
                  <c:v>6.7852576845845043</c:v>
                </c:pt>
                <c:pt idx="25">
                  <c:v>7.2220021978692337</c:v>
                </c:pt>
                <c:pt idx="26">
                  <c:v>7.6552065366996285</c:v>
                </c:pt>
                <c:pt idx="27">
                  <c:v>8.0847387428375352</c:v>
                </c:pt>
                <c:pt idx="28">
                  <c:v>8.5104679766119968</c:v>
                </c:pt>
                <c:pt idx="29">
                  <c:v>8.9322645567742693</c:v>
                </c:pt>
                <c:pt idx="30">
                  <c:v>9.3499999999999979</c:v>
                </c:pt>
                <c:pt idx="31">
                  <c:v>9.7635470600264895</c:v>
                </c:pt>
                <c:pt idx="32">
                  <c:v>10.172779766413134</c:v>
                </c:pt>
                <c:pt idx="33">
                  <c:v>10.577573462913245</c:v>
                </c:pt>
                <c:pt idx="34">
                  <c:v>10.97780484544554</c:v>
                </c:pt>
                <c:pt idx="35">
                  <c:v>11.373351999653766</c:v>
                </c:pt>
                <c:pt idx="36">
                  <c:v>11.764094438043012</c:v>
                </c:pt>
                <c:pt idx="37">
                  <c:v>12.149913136681326</c:v>
                </c:pt>
                <c:pt idx="38">
                  <c:v>12.530690571455599</c:v>
                </c:pt>
                <c:pt idx="39">
                  <c:v>12.906310753870526</c:v>
                </c:pt>
                <c:pt idx="40">
                  <c:v>13.276659266379829</c:v>
                </c:pt>
                <c:pt idx="41">
                  <c:v>13.641623297238946</c:v>
                </c:pt>
                <c:pt idx="42">
                  <c:v>14.001091674868603</c:v>
                </c:pt>
                <c:pt idx="43">
                  <c:v>14.354954901718708</c:v>
                </c:pt>
                <c:pt idx="44">
                  <c:v>14.703105187622425</c:v>
                </c:pt>
                <c:pt idx="45">
                  <c:v>15.045436482630054</c:v>
                </c:pt>
                <c:pt idx="46">
                  <c:v>15.381844509312904</c:v>
                </c:pt>
                <c:pt idx="47">
                  <c:v>15.712226794527188</c:v>
                </c:pt>
                <c:pt idx="48">
                  <c:v>16.036482700628341</c:v>
                </c:pt>
                <c:pt idx="49">
                  <c:v>16.354513456126227</c:v>
                </c:pt>
                <c:pt idx="50">
                  <c:v>16.666222185771893</c:v>
                </c:pt>
                <c:pt idx="51">
                  <c:v>16.9715139400667</c:v>
                </c:pt>
                <c:pt idx="52">
                  <c:v>17.270295724184855</c:v>
                </c:pt>
                <c:pt idx="53">
                  <c:v>17.56247652630055</c:v>
                </c:pt>
                <c:pt idx="54">
                  <c:v>17.847967345311055</c:v>
                </c:pt>
                <c:pt idx="55">
                  <c:v>18.126681217947272</c:v>
                </c:pt>
                <c:pt idx="56">
                  <c:v>18.39853324526365</c:v>
                </c:pt>
                <c:pt idx="57">
                  <c:v>18.663440618499159</c:v>
                </c:pt>
                <c:pt idx="58">
                  <c:v>18.921322644301711</c:v>
                </c:pt>
                <c:pt idx="59">
                  <c:v>19.172100769308088</c:v>
                </c:pt>
                <c:pt idx="60">
                  <c:v>19.415698604072062</c:v>
                </c:pt>
                <c:pt idx="61">
                  <c:v>19.652041946333384</c:v>
                </c:pt>
                <c:pt idx="62">
                  <c:v>19.88105880362049</c:v>
                </c:pt>
                <c:pt idx="63">
                  <c:v>20.102679415180113</c:v>
                </c:pt>
                <c:pt idx="64">
                  <c:v>20.316836273227096</c:v>
                </c:pt>
                <c:pt idx="65">
                  <c:v>20.523464143507873</c:v>
                </c:pt>
                <c:pt idx="66">
                  <c:v>20.722500085171525</c:v>
                </c:pt>
                <c:pt idx="67">
                  <c:v>20.913883469942107</c:v>
                </c:pt>
                <c:pt idx="68">
                  <c:v>21.097556000586657</c:v>
                </c:pt>
                <c:pt idx="69">
                  <c:v>21.273461728673048</c:v>
                </c:pt>
                <c:pt idx="70">
                  <c:v>21.441547071612476</c:v>
                </c:pt>
                <c:pt idx="71">
                  <c:v>21.601760828981213</c:v>
                </c:pt>
                <c:pt idx="72">
                  <c:v>21.754054198116719</c:v>
                </c:pt>
                <c:pt idx="73">
                  <c:v>21.898380788983474</c:v>
                </c:pt>
                <c:pt idx="74">
                  <c:v>22.034696638303771</c:v>
                </c:pt>
                <c:pt idx="75">
                  <c:v>22.16296022294938</c:v>
                </c:pt>
                <c:pt idx="76">
                  <c:v>22.283132472589905</c:v>
                </c:pt>
                <c:pt idx="77">
                  <c:v>22.395176781593968</c:v>
                </c:pt>
                <c:pt idx="78">
                  <c:v>22.499059020179651</c:v>
                </c:pt>
                <c:pt idx="79">
                  <c:v>22.594747544810758</c:v>
                </c:pt>
                <c:pt idx="80">
                  <c:v>22.682213207835723</c:v>
                </c:pt>
                <c:pt idx="81">
                  <c:v>22.761429366366286</c:v>
                </c:pt>
                <c:pt idx="82">
                  <c:v>22.832371890393183</c:v>
                </c:pt>
                <c:pt idx="83">
                  <c:v>22.895019170136351</c:v>
                </c:pt>
                <c:pt idx="84">
                  <c:v>22.949352122627516</c:v>
                </c:pt>
                <c:pt idx="85">
                  <c:v>22.995354197523</c:v>
                </c:pt>
                <c:pt idx="86">
                  <c:v>23.033011382145162</c:v>
                </c:pt>
                <c:pt idx="87">
                  <c:v>23.062312205750779</c:v>
                </c:pt>
                <c:pt idx="88">
                  <c:v>23.083247743025133</c:v>
                </c:pt>
                <c:pt idx="89">
                  <c:v>23.095811616800759</c:v>
                </c:pt>
                <c:pt idx="90">
                  <c:v>23.1</c:v>
                </c:pt>
                <c:pt idx="91">
                  <c:v>23.095811616800759</c:v>
                </c:pt>
                <c:pt idx="92">
                  <c:v>23.083247743025133</c:v>
                </c:pt>
                <c:pt idx="93">
                  <c:v>23.062312205750779</c:v>
                </c:pt>
                <c:pt idx="94">
                  <c:v>23.033011382145162</c:v>
                </c:pt>
                <c:pt idx="95">
                  <c:v>22.995354197523</c:v>
                </c:pt>
                <c:pt idx="96">
                  <c:v>22.949352122627516</c:v>
                </c:pt>
                <c:pt idx="97">
                  <c:v>22.895019170136358</c:v>
                </c:pt>
                <c:pt idx="98">
                  <c:v>22.832371890393183</c:v>
                </c:pt>
                <c:pt idx="99">
                  <c:v>22.761429366366286</c:v>
                </c:pt>
                <c:pt idx="100">
                  <c:v>22.682213207835723</c:v>
                </c:pt>
                <c:pt idx="101">
                  <c:v>22.594747544810758</c:v>
                </c:pt>
                <c:pt idx="102">
                  <c:v>22.499059020179658</c:v>
                </c:pt>
                <c:pt idx="103">
                  <c:v>22.395176781593968</c:v>
                </c:pt>
                <c:pt idx="104">
                  <c:v>22.283132472589905</c:v>
                </c:pt>
                <c:pt idx="105">
                  <c:v>22.16296022294938</c:v>
                </c:pt>
                <c:pt idx="106">
                  <c:v>22.034696638303771</c:v>
                </c:pt>
                <c:pt idx="107">
                  <c:v>21.898380788983481</c:v>
                </c:pt>
                <c:pt idx="108">
                  <c:v>21.754054198116727</c:v>
                </c:pt>
                <c:pt idx="109">
                  <c:v>21.601760828981213</c:v>
                </c:pt>
                <c:pt idx="110">
                  <c:v>21.441547071612483</c:v>
                </c:pt>
                <c:pt idx="111">
                  <c:v>21.273461728673048</c:v>
                </c:pt>
                <c:pt idx="112">
                  <c:v>21.097556000586657</c:v>
                </c:pt>
                <c:pt idx="113">
                  <c:v>20.913883469942107</c:v>
                </c:pt>
                <c:pt idx="114">
                  <c:v>20.722500085171525</c:v>
                </c:pt>
                <c:pt idx="115">
                  <c:v>20.523464143507873</c:v>
                </c:pt>
                <c:pt idx="116">
                  <c:v>20.316836273227089</c:v>
                </c:pt>
                <c:pt idx="117">
                  <c:v>20.10267941518012</c:v>
                </c:pt>
                <c:pt idx="118">
                  <c:v>19.881058803620498</c:v>
                </c:pt>
                <c:pt idx="119">
                  <c:v>19.652041946333384</c:v>
                </c:pt>
                <c:pt idx="120">
                  <c:v>19.415698604072062</c:v>
                </c:pt>
                <c:pt idx="121">
                  <c:v>19.172100769308088</c:v>
                </c:pt>
                <c:pt idx="122">
                  <c:v>18.921322644301718</c:v>
                </c:pt>
                <c:pt idx="123">
                  <c:v>18.663440618499159</c:v>
                </c:pt>
                <c:pt idx="124">
                  <c:v>18.39853324526365</c:v>
                </c:pt>
                <c:pt idx="125">
                  <c:v>18.126681217947279</c:v>
                </c:pt>
                <c:pt idx="126">
                  <c:v>17.847967345311055</c:v>
                </c:pt>
                <c:pt idx="127">
                  <c:v>17.56247652630055</c:v>
                </c:pt>
                <c:pt idx="128">
                  <c:v>17.270295724184855</c:v>
                </c:pt>
                <c:pt idx="129">
                  <c:v>16.9715139400667</c:v>
                </c:pt>
                <c:pt idx="130">
                  <c:v>16.666222185771893</c:v>
                </c:pt>
                <c:pt idx="131">
                  <c:v>16.354513456126227</c:v>
                </c:pt>
                <c:pt idx="132">
                  <c:v>16.036482700628341</c:v>
                </c:pt>
                <c:pt idx="133">
                  <c:v>15.712226794527192</c:v>
                </c:pt>
                <c:pt idx="134">
                  <c:v>15.381844509312915</c:v>
                </c:pt>
                <c:pt idx="135">
                  <c:v>15.045436482630057</c:v>
                </c:pt>
                <c:pt idx="136">
                  <c:v>14.703105187622421</c:v>
                </c:pt>
                <c:pt idx="137">
                  <c:v>14.354954901718711</c:v>
                </c:pt>
                <c:pt idx="138">
                  <c:v>14.001091674868603</c:v>
                </c:pt>
                <c:pt idx="139">
                  <c:v>13.641623297238949</c:v>
                </c:pt>
                <c:pt idx="140">
                  <c:v>13.276659266379836</c:v>
                </c:pt>
                <c:pt idx="141">
                  <c:v>12.906310753870537</c:v>
                </c:pt>
                <c:pt idx="142">
                  <c:v>12.530690571455606</c:v>
                </c:pt>
                <c:pt idx="143">
                  <c:v>12.149913136681326</c:v>
                </c:pt>
                <c:pt idx="144">
                  <c:v>11.764094438043015</c:v>
                </c:pt>
                <c:pt idx="145">
                  <c:v>11.373351999653774</c:v>
                </c:pt>
                <c:pt idx="146">
                  <c:v>10.97780484544554</c:v>
                </c:pt>
                <c:pt idx="147">
                  <c:v>10.577573462913241</c:v>
                </c:pt>
                <c:pt idx="148">
                  <c:v>10.172779766413134</c:v>
                </c:pt>
                <c:pt idx="149">
                  <c:v>9.7635470600264949</c:v>
                </c:pt>
                <c:pt idx="150">
                  <c:v>9.3499999999999979</c:v>
                </c:pt>
                <c:pt idx="151">
                  <c:v>8.9322645567742711</c:v>
                </c:pt>
                <c:pt idx="152">
                  <c:v>8.5104679766120039</c:v>
                </c:pt>
                <c:pt idx="153">
                  <c:v>8.0847387428375388</c:v>
                </c:pt>
                <c:pt idx="154">
                  <c:v>7.6552065366996249</c:v>
                </c:pt>
                <c:pt idx="155">
                  <c:v>7.2220021978692355</c:v>
                </c:pt>
                <c:pt idx="156">
                  <c:v>6.7852576845845114</c:v>
                </c:pt>
                <c:pt idx="157">
                  <c:v>6.3451060334550391</c:v>
                </c:pt>
                <c:pt idx="158">
                  <c:v>5.9016813189375856</c:v>
                </c:pt>
                <c:pt idx="159">
                  <c:v>5.455118612495756</c:v>
                </c:pt>
                <c:pt idx="160">
                  <c:v>5.0055539414558936</c:v>
                </c:pt>
                <c:pt idx="161">
                  <c:v>4.5531242475718177</c:v>
                </c:pt>
                <c:pt idx="162">
                  <c:v>4.0979673453110568</c:v>
                </c:pt>
                <c:pt idx="163">
                  <c:v>3.6402218798752681</c:v>
                </c:pt>
                <c:pt idx="164">
                  <c:v>3.1800272849674904</c:v>
                </c:pt>
                <c:pt idx="165">
                  <c:v>2.7175237403193275</c:v>
                </c:pt>
                <c:pt idx="166">
                  <c:v>2.2528521289908623</c:v>
                </c:pt>
                <c:pt idx="167">
                  <c:v>1.7861539944562814</c:v>
                </c:pt>
                <c:pt idx="168">
                  <c:v>1.3175714974883812</c:v>
                </c:pt>
                <c:pt idx="169">
                  <c:v>0.8472473728549863</c:v>
                </c:pt>
                <c:pt idx="170">
                  <c:v>0.37532488584058221</c:v>
                </c:pt>
                <c:pt idx="171">
                  <c:v>-9.8052211393648392E-2</c:v>
                </c:pt>
                <c:pt idx="172">
                  <c:v>-0.57273972359819236</c:v>
                </c:pt>
                <c:pt idx="173">
                  <c:v>-1.0485930563584427</c:v>
                </c:pt>
                <c:pt idx="174">
                  <c:v>-1.5254672601395227</c:v>
                </c:pt>
                <c:pt idx="175">
                  <c:v>-2.0032170744393878</c:v>
                </c:pt>
                <c:pt idx="176">
                  <c:v>-2.4816969720365485</c:v>
                </c:pt>
                <c:pt idx="177">
                  <c:v>-2.9607612033190458</c:v>
                </c:pt>
                <c:pt idx="178">
                  <c:v>-3.4402638406812311</c:v>
                </c:pt>
                <c:pt idx="179">
                  <c:v>-3.9200588229747058</c:v>
                </c:pt>
                <c:pt idx="180">
                  <c:v>-4.3999999999999968</c:v>
                </c:pt>
                <c:pt idx="181">
                  <c:v>-4.8799411770252883</c:v>
                </c:pt>
                <c:pt idx="182">
                  <c:v>-5.3597361593187749</c:v>
                </c:pt>
                <c:pt idx="183">
                  <c:v>-5.8392387966809487</c:v>
                </c:pt>
                <c:pt idx="184">
                  <c:v>-6.3183030279634327</c:v>
                </c:pt>
                <c:pt idx="185">
                  <c:v>-6.7967829255605938</c:v>
                </c:pt>
                <c:pt idx="186">
                  <c:v>-7.2745327398604598</c:v>
                </c:pt>
                <c:pt idx="187">
                  <c:v>-7.7514069436415634</c:v>
                </c:pt>
                <c:pt idx="188">
                  <c:v>-8.2272602764018021</c:v>
                </c:pt>
                <c:pt idx="189">
                  <c:v>-8.7019477886063452</c:v>
                </c:pt>
                <c:pt idx="190">
                  <c:v>-9.1753248858405883</c:v>
                </c:pt>
                <c:pt idx="191">
                  <c:v>-9.6472473728549808</c:v>
                </c:pt>
                <c:pt idx="192">
                  <c:v>-10.117571497488374</c:v>
                </c:pt>
                <c:pt idx="193">
                  <c:v>-10.586153994456287</c:v>
                </c:pt>
                <c:pt idx="194">
                  <c:v>-11.052852128990857</c:v>
                </c:pt>
                <c:pt idx="195">
                  <c:v>-11.517523740319309</c:v>
                </c:pt>
                <c:pt idx="196">
                  <c:v>-11.980027284967473</c:v>
                </c:pt>
                <c:pt idx="197">
                  <c:v>-12.440221879875251</c:v>
                </c:pt>
                <c:pt idx="198">
                  <c:v>-12.897967345311063</c:v>
                </c:pt>
                <c:pt idx="199">
                  <c:v>-13.353124247571811</c:v>
                </c:pt>
                <c:pt idx="200">
                  <c:v>-13.805553941455889</c:v>
                </c:pt>
                <c:pt idx="201">
                  <c:v>-14.255118612495762</c:v>
                </c:pt>
                <c:pt idx="202">
                  <c:v>-14.701681318937581</c:v>
                </c:pt>
                <c:pt idx="203">
                  <c:v>-15.145106033455024</c:v>
                </c:pt>
                <c:pt idx="204">
                  <c:v>-15.585257684584496</c:v>
                </c:pt>
                <c:pt idx="205">
                  <c:v>-16.022002197869231</c:v>
                </c:pt>
                <c:pt idx="206">
                  <c:v>-16.45520653669962</c:v>
                </c:pt>
                <c:pt idx="207">
                  <c:v>-16.88473874283752</c:v>
                </c:pt>
                <c:pt idx="208">
                  <c:v>-17.310467976611999</c:v>
                </c:pt>
                <c:pt idx="209">
                  <c:v>-17.732264556774268</c:v>
                </c:pt>
                <c:pt idx="210">
                  <c:v>-18.150000000000006</c:v>
                </c:pt>
                <c:pt idx="211">
                  <c:v>-18.56354706002649</c:v>
                </c:pt>
                <c:pt idx="212">
                  <c:v>-18.972779766413133</c:v>
                </c:pt>
                <c:pt idx="213">
                  <c:v>-19.377573462913247</c:v>
                </c:pt>
                <c:pt idx="214">
                  <c:v>-19.777804845445534</c:v>
                </c:pt>
                <c:pt idx="215">
                  <c:v>-20.173351999653761</c:v>
                </c:pt>
                <c:pt idx="216">
                  <c:v>-20.564094438043007</c:v>
                </c:pt>
                <c:pt idx="217">
                  <c:v>-20.949913136681324</c:v>
                </c:pt>
                <c:pt idx="218">
                  <c:v>-21.330690571455591</c:v>
                </c:pt>
                <c:pt idx="219">
                  <c:v>-21.706310753870532</c:v>
                </c:pt>
                <c:pt idx="220">
                  <c:v>-22.076659266379828</c:v>
                </c:pt>
                <c:pt idx="221">
                  <c:v>-22.441623297238955</c:v>
                </c:pt>
                <c:pt idx="222">
                  <c:v>-22.801091674868601</c:v>
                </c:pt>
                <c:pt idx="223">
                  <c:v>-23.154954901718703</c:v>
                </c:pt>
                <c:pt idx="224">
                  <c:v>-23.503105187622431</c:v>
                </c:pt>
                <c:pt idx="225">
                  <c:v>-23.845436482630056</c:v>
                </c:pt>
                <c:pt idx="226">
                  <c:v>-24.181844509312896</c:v>
                </c:pt>
                <c:pt idx="227">
                  <c:v>-24.51222679452718</c:v>
                </c:pt>
                <c:pt idx="228">
                  <c:v>-24.836482700628338</c:v>
                </c:pt>
                <c:pt idx="229">
                  <c:v>-25.154513456126224</c:v>
                </c:pt>
                <c:pt idx="230">
                  <c:v>-25.46622218577189</c:v>
                </c:pt>
                <c:pt idx="231">
                  <c:v>-25.771513940066704</c:v>
                </c:pt>
                <c:pt idx="232">
                  <c:v>-26.070295724184859</c:v>
                </c:pt>
                <c:pt idx="233">
                  <c:v>-26.362476526300554</c:v>
                </c:pt>
                <c:pt idx="234">
                  <c:v>-26.647967345311052</c:v>
                </c:pt>
                <c:pt idx="235">
                  <c:v>-26.926681217947269</c:v>
                </c:pt>
                <c:pt idx="236">
                  <c:v>-27.19853324526364</c:v>
                </c:pt>
                <c:pt idx="237">
                  <c:v>-27.463440618499163</c:v>
                </c:pt>
                <c:pt idx="238">
                  <c:v>-27.721322644301715</c:v>
                </c:pt>
                <c:pt idx="239">
                  <c:v>-27.972100769308085</c:v>
                </c:pt>
                <c:pt idx="240">
                  <c:v>-28.215698604072053</c:v>
                </c:pt>
                <c:pt idx="241">
                  <c:v>-28.452041946333388</c:v>
                </c:pt>
                <c:pt idx="242">
                  <c:v>-28.681058803620495</c:v>
                </c:pt>
                <c:pt idx="243">
                  <c:v>-28.902679415180117</c:v>
                </c:pt>
                <c:pt idx="244">
                  <c:v>-29.116836273227086</c:v>
                </c:pt>
                <c:pt idx="245">
                  <c:v>-29.32346414350787</c:v>
                </c:pt>
                <c:pt idx="246">
                  <c:v>-29.522500085171529</c:v>
                </c:pt>
                <c:pt idx="247">
                  <c:v>-29.713883469942111</c:v>
                </c:pt>
                <c:pt idx="248">
                  <c:v>-29.897556000586654</c:v>
                </c:pt>
                <c:pt idx="249">
                  <c:v>-30.073461728673045</c:v>
                </c:pt>
                <c:pt idx="250">
                  <c:v>-30.241547071612473</c:v>
                </c:pt>
                <c:pt idx="251">
                  <c:v>-30.40176082898121</c:v>
                </c:pt>
                <c:pt idx="252">
                  <c:v>-30.554054198116724</c:v>
                </c:pt>
                <c:pt idx="253">
                  <c:v>-30.698380788983471</c:v>
                </c:pt>
                <c:pt idx="254">
                  <c:v>-30.834696638303775</c:v>
                </c:pt>
                <c:pt idx="255">
                  <c:v>-30.962960222949377</c:v>
                </c:pt>
                <c:pt idx="256">
                  <c:v>-31.083132472589902</c:v>
                </c:pt>
                <c:pt idx="257">
                  <c:v>-31.195176781593965</c:v>
                </c:pt>
                <c:pt idx="258">
                  <c:v>-31.299059020179655</c:v>
                </c:pt>
                <c:pt idx="259">
                  <c:v>-31.394747544810755</c:v>
                </c:pt>
                <c:pt idx="260">
                  <c:v>-31.48221320783572</c:v>
                </c:pt>
                <c:pt idx="261">
                  <c:v>-31.561429366366283</c:v>
                </c:pt>
                <c:pt idx="262">
                  <c:v>-31.632371890393188</c:v>
                </c:pt>
                <c:pt idx="263">
                  <c:v>-31.695019170136355</c:v>
                </c:pt>
                <c:pt idx="264">
                  <c:v>-31.749352122627521</c:v>
                </c:pt>
                <c:pt idx="265">
                  <c:v>-31.795354197523004</c:v>
                </c:pt>
                <c:pt idx="266">
                  <c:v>-31.833011382145166</c:v>
                </c:pt>
                <c:pt idx="267">
                  <c:v>-31.862312205750783</c:v>
                </c:pt>
                <c:pt idx="268">
                  <c:v>-31.88324774302513</c:v>
                </c:pt>
                <c:pt idx="269">
                  <c:v>-31.895811616800763</c:v>
                </c:pt>
                <c:pt idx="270">
                  <c:v>-31.9</c:v>
                </c:pt>
                <c:pt idx="271">
                  <c:v>-31.895811616800763</c:v>
                </c:pt>
                <c:pt idx="272">
                  <c:v>-31.883247743025137</c:v>
                </c:pt>
                <c:pt idx="273">
                  <c:v>-31.862312205750783</c:v>
                </c:pt>
                <c:pt idx="274">
                  <c:v>-31.833011382145166</c:v>
                </c:pt>
                <c:pt idx="275">
                  <c:v>-31.795354197523004</c:v>
                </c:pt>
                <c:pt idx="276">
                  <c:v>-31.749352122627521</c:v>
                </c:pt>
                <c:pt idx="277">
                  <c:v>-31.695019170136355</c:v>
                </c:pt>
                <c:pt idx="278">
                  <c:v>-31.632371890393188</c:v>
                </c:pt>
                <c:pt idx="279">
                  <c:v>-31.561429366366291</c:v>
                </c:pt>
                <c:pt idx="280">
                  <c:v>-31.482213207835727</c:v>
                </c:pt>
                <c:pt idx="281">
                  <c:v>-31.394747544810762</c:v>
                </c:pt>
                <c:pt idx="282">
                  <c:v>-31.299059020179662</c:v>
                </c:pt>
                <c:pt idx="283">
                  <c:v>-31.195176781593972</c:v>
                </c:pt>
                <c:pt idx="284">
                  <c:v>-31.083132472589909</c:v>
                </c:pt>
                <c:pt idx="285">
                  <c:v>-30.962960222949377</c:v>
                </c:pt>
                <c:pt idx="286">
                  <c:v>-30.834696638303768</c:v>
                </c:pt>
                <c:pt idx="287">
                  <c:v>-30.698380788983478</c:v>
                </c:pt>
                <c:pt idx="288">
                  <c:v>-30.554054198116724</c:v>
                </c:pt>
                <c:pt idx="289">
                  <c:v>-30.401760828981217</c:v>
                </c:pt>
                <c:pt idx="290">
                  <c:v>-30.241547071612487</c:v>
                </c:pt>
                <c:pt idx="291">
                  <c:v>-30.07346172867306</c:v>
                </c:pt>
                <c:pt idx="292">
                  <c:v>-29.897556000586654</c:v>
                </c:pt>
                <c:pt idx="293">
                  <c:v>-29.713883469942111</c:v>
                </c:pt>
                <c:pt idx="294">
                  <c:v>-29.522500085171522</c:v>
                </c:pt>
                <c:pt idx="295">
                  <c:v>-29.323464143507877</c:v>
                </c:pt>
                <c:pt idx="296">
                  <c:v>-29.116836273227094</c:v>
                </c:pt>
                <c:pt idx="297">
                  <c:v>-28.902679415180117</c:v>
                </c:pt>
                <c:pt idx="298">
                  <c:v>-28.681058803620495</c:v>
                </c:pt>
                <c:pt idx="299">
                  <c:v>-28.452041946333395</c:v>
                </c:pt>
                <c:pt idx="300">
                  <c:v>-28.21569860407206</c:v>
                </c:pt>
                <c:pt idx="301">
                  <c:v>-27.972100769308092</c:v>
                </c:pt>
                <c:pt idx="302">
                  <c:v>-27.721322644301722</c:v>
                </c:pt>
                <c:pt idx="303">
                  <c:v>-27.46344061849917</c:v>
                </c:pt>
                <c:pt idx="304">
                  <c:v>-27.198533245263654</c:v>
                </c:pt>
                <c:pt idx="305">
                  <c:v>-26.926681217947277</c:v>
                </c:pt>
                <c:pt idx="306">
                  <c:v>-26.647967345311059</c:v>
                </c:pt>
                <c:pt idx="307">
                  <c:v>-26.362476526300561</c:v>
                </c:pt>
                <c:pt idx="308">
                  <c:v>-26.070295724184852</c:v>
                </c:pt>
                <c:pt idx="309">
                  <c:v>-25.771513940066697</c:v>
                </c:pt>
                <c:pt idx="310">
                  <c:v>-25.466222185771898</c:v>
                </c:pt>
                <c:pt idx="311">
                  <c:v>-25.154513456126239</c:v>
                </c:pt>
                <c:pt idx="312">
                  <c:v>-24.836482700628352</c:v>
                </c:pt>
                <c:pt idx="313">
                  <c:v>-24.512226794527201</c:v>
                </c:pt>
                <c:pt idx="314">
                  <c:v>-24.181844509312924</c:v>
                </c:pt>
                <c:pt idx="315">
                  <c:v>-23.845436482630063</c:v>
                </c:pt>
                <c:pt idx="316">
                  <c:v>-23.503105187622431</c:v>
                </c:pt>
                <c:pt idx="317">
                  <c:v>-23.154954901718703</c:v>
                </c:pt>
                <c:pt idx="318">
                  <c:v>-22.801091674868601</c:v>
                </c:pt>
                <c:pt idx="319">
                  <c:v>-22.441623297238955</c:v>
                </c:pt>
                <c:pt idx="320">
                  <c:v>-22.076659266379842</c:v>
                </c:pt>
                <c:pt idx="321">
                  <c:v>-21.70631075387054</c:v>
                </c:pt>
                <c:pt idx="322">
                  <c:v>-21.330690571455619</c:v>
                </c:pt>
                <c:pt idx="323">
                  <c:v>-20.949913136681324</c:v>
                </c:pt>
                <c:pt idx="324">
                  <c:v>-20.564094438043014</c:v>
                </c:pt>
                <c:pt idx="325">
                  <c:v>-20.173351999653779</c:v>
                </c:pt>
                <c:pt idx="326">
                  <c:v>-19.777804845445552</c:v>
                </c:pt>
                <c:pt idx="327">
                  <c:v>-19.37757346291324</c:v>
                </c:pt>
                <c:pt idx="328">
                  <c:v>-18.972779766413161</c:v>
                </c:pt>
                <c:pt idx="329">
                  <c:v>-18.563547060026501</c:v>
                </c:pt>
                <c:pt idx="330">
                  <c:v>-18.150000000000013</c:v>
                </c:pt>
                <c:pt idx="331">
                  <c:v>-17.732264556774265</c:v>
                </c:pt>
                <c:pt idx="332">
                  <c:v>-17.310467976611996</c:v>
                </c:pt>
                <c:pt idx="333">
                  <c:v>-16.884738742837541</c:v>
                </c:pt>
                <c:pt idx="334">
                  <c:v>-16.45520653669962</c:v>
                </c:pt>
                <c:pt idx="335">
                  <c:v>-16.022002197869249</c:v>
                </c:pt>
                <c:pt idx="336">
                  <c:v>-15.585257684584505</c:v>
                </c:pt>
                <c:pt idx="337">
                  <c:v>-15.145106033455056</c:v>
                </c:pt>
                <c:pt idx="338">
                  <c:v>-14.70168131893759</c:v>
                </c:pt>
                <c:pt idx="339">
                  <c:v>-14.255118612495771</c:v>
                </c:pt>
                <c:pt idx="340">
                  <c:v>-13.805553941455887</c:v>
                </c:pt>
                <c:pt idx="341">
                  <c:v>-13.353124247571833</c:v>
                </c:pt>
                <c:pt idx="342">
                  <c:v>-12.897967345311059</c:v>
                </c:pt>
                <c:pt idx="343">
                  <c:v>-12.440221879875248</c:v>
                </c:pt>
                <c:pt idx="344">
                  <c:v>-11.980027284967495</c:v>
                </c:pt>
                <c:pt idx="345">
                  <c:v>-11.517523740319319</c:v>
                </c:pt>
                <c:pt idx="346">
                  <c:v>-11.052852128990867</c:v>
                </c:pt>
                <c:pt idx="347">
                  <c:v>-10.586153994456296</c:v>
                </c:pt>
                <c:pt idx="348">
                  <c:v>-10.117571497488397</c:v>
                </c:pt>
                <c:pt idx="349">
                  <c:v>-9.647247372854979</c:v>
                </c:pt>
                <c:pt idx="350">
                  <c:v>-9.1753248858406096</c:v>
                </c:pt>
                <c:pt idx="351">
                  <c:v>-8.7019477886063559</c:v>
                </c:pt>
                <c:pt idx="352">
                  <c:v>-8.227260276401811</c:v>
                </c:pt>
                <c:pt idx="353">
                  <c:v>-7.7514069436415731</c:v>
                </c:pt>
                <c:pt idx="354">
                  <c:v>-7.2745327398604687</c:v>
                </c:pt>
                <c:pt idx="355">
                  <c:v>-6.7967829255606045</c:v>
                </c:pt>
                <c:pt idx="356">
                  <c:v>-6.3183030279634309</c:v>
                </c:pt>
                <c:pt idx="357">
                  <c:v>-5.83923879668097</c:v>
                </c:pt>
                <c:pt idx="358">
                  <c:v>-5.3597361593187731</c:v>
                </c:pt>
                <c:pt idx="359">
                  <c:v>-4.8799411770253229</c:v>
                </c:pt>
                <c:pt idx="360">
                  <c:v>-4.4000000000000075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05-4A77-87DD-AB0887CD00CC}"/>
            </c:ext>
          </c:extLst>
        </c:ser>
        <c:ser>
          <c:idx val="9"/>
          <c:order val="2"/>
          <c:tx>
            <c:strRef>
              <c:f>Grafika!$C$2:$C$3</c:f>
              <c:strCache>
                <c:ptCount val="2"/>
                <c:pt idx="0">
                  <c:v>Stator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Grafika!$F$4:$F$5</c:f>
              <c:numCache>
                <c:formatCode>General</c:formatCode>
                <c:ptCount val="2"/>
                <c:pt idx="0">
                  <c:v>-16</c:v>
                </c:pt>
                <c:pt idx="1">
                  <c:v>-16</c:v>
                </c:pt>
              </c:numCache>
            </c:numRef>
          </c:xVal>
          <c:yVal>
            <c:numRef>
              <c:f>Grafika!$G$4:$G$5</c:f>
              <c:numCache>
                <c:formatCode>General</c:formatCode>
                <c:ptCount val="2"/>
                <c:pt idx="0">
                  <c:v>-50</c:v>
                </c:pt>
                <c:pt idx="1">
                  <c:v>-27.712812921102032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05-4A77-87DD-AB0887CD00CC}"/>
            </c:ext>
          </c:extLst>
        </c:ser>
        <c:ser>
          <c:idx val="11"/>
          <c:order val="3"/>
          <c:tx>
            <c:strRef>
              <c:f>Grafika!$C$2:$C$3</c:f>
              <c:strCache>
                <c:ptCount val="2"/>
                <c:pt idx="0">
                  <c:v>Stator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Grafika!$H$4:$H$5</c:f>
              <c:numCache>
                <c:formatCode>General</c:formatCode>
                <c:ptCount val="2"/>
                <c:pt idx="0">
                  <c:v>-24</c:v>
                </c:pt>
                <c:pt idx="1">
                  <c:v>-24</c:v>
                </c:pt>
              </c:numCache>
            </c:numRef>
          </c:xVal>
          <c:yVal>
            <c:numRef>
              <c:f>Grafika!$I$4:$I$5</c:f>
              <c:numCache>
                <c:formatCode>General</c:formatCode>
                <c:ptCount val="2"/>
                <c:pt idx="0">
                  <c:v>-50</c:v>
                </c:pt>
                <c:pt idx="1">
                  <c:v>-21.166010488516726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05-4A77-87DD-AB0887CD00CC}"/>
            </c:ext>
          </c:extLst>
        </c:ser>
        <c:ser>
          <c:idx val="7"/>
          <c:order val="4"/>
          <c:tx>
            <c:strRef>
              <c:f>Grafika!$C$2:$C$3</c:f>
              <c:strCache>
                <c:ptCount val="2"/>
                <c:pt idx="0">
                  <c:v>Stator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Grafika!$F$9:$F$10</c:f>
              <c:numCache>
                <c:formatCode>General</c:formatCode>
                <c:ptCount val="2"/>
                <c:pt idx="0">
                  <c:v>13.732982417318015</c:v>
                </c:pt>
                <c:pt idx="1">
                  <c:v>50</c:v>
                </c:pt>
              </c:numCache>
            </c:numRef>
          </c:xVal>
          <c:yVal>
            <c:numRef>
              <c:f>Grafika!$G$9:$G$10</c:f>
              <c:numCache>
                <c:formatCode>General</c:formatCode>
                <c:ptCount val="2"/>
                <c:pt idx="0">
                  <c:v>28.903376860249985</c:v>
                </c:pt>
                <c:pt idx="1">
                  <c:v>28.903376860249985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05-4A77-87DD-AB0887CD00CC}"/>
            </c:ext>
          </c:extLst>
        </c:ser>
        <c:ser>
          <c:idx val="0"/>
          <c:order val="5"/>
          <c:tx>
            <c:strRef>
              <c:f>Grafika!$C$2:$C$3</c:f>
              <c:strCache>
                <c:ptCount val="2"/>
                <c:pt idx="0">
                  <c:v>Stator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Grafika!$H$9:$H$10</c:f>
              <c:numCache>
                <c:formatCode>General</c:formatCode>
                <c:ptCount val="2"/>
                <c:pt idx="0">
                  <c:v>13.613170093699699</c:v>
                </c:pt>
                <c:pt idx="1">
                  <c:v>50</c:v>
                </c:pt>
              </c:numCache>
            </c:numRef>
          </c:xVal>
          <c:yVal>
            <c:numRef>
              <c:f>Grafika!$I$9:$I$10</c:f>
              <c:numCache>
                <c:formatCode>General</c:formatCode>
                <c:ptCount val="2"/>
                <c:pt idx="0">
                  <c:v>-28.96</c:v>
                </c:pt>
                <c:pt idx="1">
                  <c:v>-28.96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605-4A77-87DD-AB0887CD0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141872"/>
        <c:axId val="1523097776"/>
      </c:scatterChart>
      <c:valAx>
        <c:axId val="1534141872"/>
        <c:scaling>
          <c:orientation val="minMax"/>
          <c:max val="50"/>
          <c:min val="-5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97776"/>
        <c:crosses val="autoZero"/>
        <c:crossBetween val="midCat"/>
      </c:valAx>
      <c:valAx>
        <c:axId val="1523097776"/>
        <c:scaling>
          <c:orientation val="minMax"/>
          <c:max val="50"/>
          <c:min val="-5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141872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94828837884631"/>
          <c:y val="5.0925925925925923E-2"/>
          <c:w val="0.7198176690679623"/>
          <c:h val="0.77128098571011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Průběhy!$J$1</c:f>
              <c:strCache>
                <c:ptCount val="1"/>
                <c:pt idx="0">
                  <c:v>p_komora (kPa)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Průběhy!$B$2:$B$36020</c:f>
              <c:numCache>
                <c:formatCode>0.0</c:formatCode>
                <c:ptCount val="36019"/>
                <c:pt idx="0">
                  <c:v>3081.6454068066241</c:v>
                </c:pt>
                <c:pt idx="1">
                  <c:v>3067.2349950804323</c:v>
                </c:pt>
                <c:pt idx="2">
                  <c:v>3052.8405183971895</c:v>
                </c:pt>
                <c:pt idx="3">
                  <c:v>3038.4622383502169</c:v>
                </c:pt>
                <c:pt idx="4">
                  <c:v>3024.1004153329818</c:v>
                </c:pt>
                <c:pt idx="5">
                  <c:v>3009.7553085362215</c:v>
                </c:pt>
                <c:pt idx="6">
                  <c:v>2995.4271759451535</c:v>
                </c:pt>
                <c:pt idx="7">
                  <c:v>2981.1162743367804</c:v>
                </c:pt>
                <c:pt idx="8">
                  <c:v>2966.8228592772871</c:v>
                </c:pt>
                <c:pt idx="9">
                  <c:v>2952.5471851195116</c:v>
                </c:pt>
                <c:pt idx="10">
                  <c:v>2938.2895050005268</c:v>
                </c:pt>
                <c:pt idx="11">
                  <c:v>2924.0500708392901</c:v>
                </c:pt>
                <c:pt idx="12">
                  <c:v>2909.8291333343991</c:v>
                </c:pt>
                <c:pt idx="13">
                  <c:v>2895.6269419619198</c:v>
                </c:pt>
                <c:pt idx="14">
                  <c:v>2881.4437449733177</c:v>
                </c:pt>
                <c:pt idx="15">
                  <c:v>2867.2797893934612</c:v>
                </c:pt>
                <c:pt idx="16">
                  <c:v>2853.1353210187217</c:v>
                </c:pt>
                <c:pt idx="17">
                  <c:v>2839.0105844151572</c:v>
                </c:pt>
                <c:pt idx="18">
                  <c:v>2824.905822916784</c:v>
                </c:pt>
                <c:pt idx="19">
                  <c:v>2810.8212786239314</c:v>
                </c:pt>
                <c:pt idx="20">
                  <c:v>2796.757192401682</c:v>
                </c:pt>
                <c:pt idx="21">
                  <c:v>2782.7138038783992</c:v>
                </c:pt>
                <c:pt idx="22">
                  <c:v>2768.6913514443372</c:v>
                </c:pt>
                <c:pt idx="23">
                  <c:v>2754.690072250341</c:v>
                </c:pt>
                <c:pt idx="24">
                  <c:v>2740.7102022066197</c:v>
                </c:pt>
                <c:pt idx="25">
                  <c:v>2726.7519759816128</c:v>
                </c:pt>
                <c:pt idx="26">
                  <c:v>2712.815627000934</c:v>
                </c:pt>
                <c:pt idx="27">
                  <c:v>2698.9013874464031</c:v>
                </c:pt>
                <c:pt idx="28">
                  <c:v>2685.0094882551539</c:v>
                </c:pt>
                <c:pt idx="29">
                  <c:v>2671.1401591188264</c:v>
                </c:pt>
                <c:pt idx="30">
                  <c:v>2657.2936284828434</c:v>
                </c:pt>
                <c:pt idx="31">
                  <c:v>2643.4701235457633</c:v>
                </c:pt>
                <c:pt idx="32">
                  <c:v>2629.6698702587141</c:v>
                </c:pt>
                <c:pt idx="33">
                  <c:v>2615.8930933249171</c:v>
                </c:pt>
                <c:pt idx="34">
                  <c:v>2602.1400161992701</c:v>
                </c:pt>
                <c:pt idx="35">
                  <c:v>2588.4108610880285</c:v>
                </c:pt>
                <c:pt idx="36">
                  <c:v>2574.7058489485571</c:v>
                </c:pt>
                <c:pt idx="37">
                  <c:v>2561.025199489161</c:v>
                </c:pt>
                <c:pt idx="38">
                  <c:v>2547.3691311689963</c:v>
                </c:pt>
                <c:pt idx="39">
                  <c:v>2533.737861198053</c:v>
                </c:pt>
                <c:pt idx="40">
                  <c:v>2520.1316055372176</c:v>
                </c:pt>
                <c:pt idx="41">
                  <c:v>2506.550578898416</c:v>
                </c:pt>
                <c:pt idx="42">
                  <c:v>2492.9949947448272</c:v>
                </c:pt>
                <c:pt idx="43">
                  <c:v>2479.4650652911687</c:v>
                </c:pt>
                <c:pt idx="44">
                  <c:v>2465.9610015040712</c:v>
                </c:pt>
                <c:pt idx="45">
                  <c:v>2452.4830131025092</c:v>
                </c:pt>
                <c:pt idx="46">
                  <c:v>2439.0313085583189</c:v>
                </c:pt>
                <c:pt idx="47">
                  <c:v>2425.6060950967826</c:v>
                </c:pt>
                <c:pt idx="48">
                  <c:v>2412.207578697291</c:v>
                </c:pt>
                <c:pt idx="49">
                  <c:v>2398.8359640940721</c:v>
                </c:pt>
                <c:pt idx="50">
                  <c:v>2385.491454776994</c:v>
                </c:pt>
                <c:pt idx="51">
                  <c:v>2372.174252992445</c:v>
                </c:pt>
                <c:pt idx="52">
                  <c:v>2358.8845597442696</c:v>
                </c:pt>
                <c:pt idx="53">
                  <c:v>2345.622574794796</c:v>
                </c:pt>
                <c:pt idx="54">
                  <c:v>2332.3884966659098</c:v>
                </c:pt>
                <c:pt idx="55">
                  <c:v>2319.182522640217</c:v>
                </c:pt>
                <c:pt idx="56">
                  <c:v>2306.0048487622594</c:v>
                </c:pt>
                <c:pt idx="57">
                  <c:v>2292.8556698398129</c:v>
                </c:pt>
                <c:pt idx="58">
                  <c:v>2279.735179445242</c:v>
                </c:pt>
                <c:pt idx="59">
                  <c:v>2266.6435699169247</c:v>
                </c:pt>
                <c:pt idx="60">
                  <c:v>2253.5810323607448</c:v>
                </c:pt>
                <c:pt idx="61">
                  <c:v>2240.5477566516497</c:v>
                </c:pt>
                <c:pt idx="62">
                  <c:v>2227.5439314352748</c:v>
                </c:pt>
                <c:pt idx="63">
                  <c:v>2214.5697441296275</c:v>
                </c:pt>
                <c:pt idx="64">
                  <c:v>2201.6253809268405</c:v>
                </c:pt>
                <c:pt idx="65">
                  <c:v>2188.7110267949897</c:v>
                </c:pt>
                <c:pt idx="66">
                  <c:v>2175.8268654799658</c:v>
                </c:pt>
                <c:pt idx="67">
                  <c:v>2162.9730795074233</c:v>
                </c:pt>
                <c:pt idx="68">
                  <c:v>2150.149850184775</c:v>
                </c:pt>
                <c:pt idx="69">
                  <c:v>2137.35735760326</c:v>
                </c:pt>
                <c:pt idx="70">
                  <c:v>2124.5957806400711</c:v>
                </c:pt>
                <c:pt idx="71">
                  <c:v>2111.8652969605291</c:v>
                </c:pt>
                <c:pt idx="72">
                  <c:v>2099.1660830203386</c:v>
                </c:pt>
                <c:pt idx="73">
                  <c:v>2086.498314067886</c:v>
                </c:pt>
                <c:pt idx="74">
                  <c:v>2073.8621641465988</c:v>
                </c:pt>
                <c:pt idx="75">
                  <c:v>2061.2578060973669</c:v>
                </c:pt>
                <c:pt idx="76">
                  <c:v>2048.6854115610213</c:v>
                </c:pt>
                <c:pt idx="77">
                  <c:v>2036.1451509808621</c:v>
                </c:pt>
                <c:pt idx="78">
                  <c:v>2023.6371936052519</c:v>
                </c:pt>
                <c:pt idx="79">
                  <c:v>2011.1617074902595</c:v>
                </c:pt>
                <c:pt idx="80">
                  <c:v>1998.7188595023565</c:v>
                </c:pt>
                <c:pt idx="81">
                  <c:v>1986.3088153211736</c:v>
                </c:pt>
                <c:pt idx="82">
                  <c:v>1973.9317394423053</c:v>
                </c:pt>
                <c:pt idx="83">
                  <c:v>1961.5877951801733</c:v>
                </c:pt>
                <c:pt idx="84">
                  <c:v>1949.2771446709351</c:v>
                </c:pt>
                <c:pt idx="85">
                  <c:v>1936.9999488754518</c:v>
                </c:pt>
                <c:pt idx="86">
                  <c:v>1924.7563675823023</c:v>
                </c:pt>
                <c:pt idx="87">
                  <c:v>1912.5465594108457</c:v>
                </c:pt>
                <c:pt idx="88">
                  <c:v>1900.3706818143462</c:v>
                </c:pt>
                <c:pt idx="89">
                  <c:v>1888.2288910831307</c:v>
                </c:pt>
                <c:pt idx="90">
                  <c:v>1876.1213423478064</c:v>
                </c:pt>
                <c:pt idx="91">
                  <c:v>1864.048189582523</c:v>
                </c:pt>
                <c:pt idx="92">
                  <c:v>1852.0095856082817</c:v>
                </c:pt>
                <c:pt idx="93">
                  <c:v>1840.0056820962948</c:v>
                </c:pt>
                <c:pt idx="94">
                  <c:v>1828.0366295713886</c:v>
                </c:pt>
                <c:pt idx="95">
                  <c:v>1816.1025774154475</c:v>
                </c:pt>
                <c:pt idx="96">
                  <c:v>1804.2036738709169</c:v>
                </c:pt>
                <c:pt idx="97">
                  <c:v>1792.3400660443335</c:v>
                </c:pt>
                <c:pt idx="98">
                  <c:v>1780.5118999099166</c:v>
                </c:pt>
                <c:pt idx="99">
                  <c:v>1768.719320313186</c:v>
                </c:pt>
                <c:pt idx="100">
                  <c:v>1756.9624709746345</c:v>
                </c:pt>
                <c:pt idx="101">
                  <c:v>1745.2414944934415</c:v>
                </c:pt>
                <c:pt idx="102">
                  <c:v>1733.5565323512189</c:v>
                </c:pt>
                <c:pt idx="103">
                  <c:v>1721.9077249158111</c:v>
                </c:pt>
                <c:pt idx="104">
                  <c:v>1710.2952114451205</c:v>
                </c:pt>
                <c:pt idx="105">
                  <c:v>1698.7191300909885</c:v>
                </c:pt>
                <c:pt idx="106">
                  <c:v>1687.1796179031051</c:v>
                </c:pt>
                <c:pt idx="107">
                  <c:v>1675.6768108329532</c:v>
                </c:pt>
                <c:pt idx="108">
                  <c:v>1664.2108437378065</c:v>
                </c:pt>
                <c:pt idx="109">
                  <c:v>1652.7818503847518</c:v>
                </c:pt>
                <c:pt idx="110">
                  <c:v>1641.3899634547406</c:v>
                </c:pt>
                <c:pt idx="111">
                  <c:v>1630.0353145467075</c:v>
                </c:pt>
                <c:pt idx="112">
                  <c:v>1618.7180341816827</c:v>
                </c:pt>
                <c:pt idx="113">
                  <c:v>1607.438251806977</c:v>
                </c:pt>
                <c:pt idx="114">
                  <c:v>1596.1960958003701</c:v>
                </c:pt>
                <c:pt idx="115">
                  <c:v>1584.9916934743592</c:v>
                </c:pt>
                <c:pt idx="116">
                  <c:v>1573.8251710804166</c:v>
                </c:pt>
                <c:pt idx="117">
                  <c:v>1562.6966538132965</c:v>
                </c:pt>
                <c:pt idx="118">
                  <c:v>1551.6062658153676</c:v>
                </c:pt>
                <c:pt idx="119">
                  <c:v>1540.5541301809794</c:v>
                </c:pt>
                <c:pt idx="120">
                  <c:v>1529.5403689608472</c:v>
                </c:pt>
                <c:pt idx="121">
                  <c:v>1518.5651031664897</c:v>
                </c:pt>
                <c:pt idx="122">
                  <c:v>1507.6284527746682</c:v>
                </c:pt>
                <c:pt idx="123">
                  <c:v>1496.7305367318845</c:v>
                </c:pt>
                <c:pt idx="124">
                  <c:v>1485.8714729588769</c:v>
                </c:pt>
                <c:pt idx="125">
                  <c:v>1475.0513783551698</c:v>
                </c:pt>
                <c:pt idx="126">
                  <c:v>1464.2703688036322</c:v>
                </c:pt>
                <c:pt idx="127">
                  <c:v>1453.5285591750692</c:v>
                </c:pt>
                <c:pt idx="128">
                  <c:v>1442.8260633328412</c:v>
                </c:pt>
                <c:pt idx="129">
                  <c:v>1432.162994137509</c:v>
                </c:pt>
                <c:pt idx="130">
                  <c:v>1421.5394634514907</c:v>
                </c:pt>
                <c:pt idx="131">
                  <c:v>1410.9555821437655</c:v>
                </c:pt>
                <c:pt idx="132">
                  <c:v>1400.4114600945747</c:v>
                </c:pt>
                <c:pt idx="133">
                  <c:v>1389.9072062001708</c:v>
                </c:pt>
                <c:pt idx="134">
                  <c:v>1379.4429283775678</c:v>
                </c:pt>
                <c:pt idx="135">
                  <c:v>1369.0187335693261</c:v>
                </c:pt>
                <c:pt idx="136">
                  <c:v>1358.6347277483574</c:v>
                </c:pt>
                <c:pt idx="137">
                  <c:v>1348.2910159227358</c:v>
                </c:pt>
                <c:pt idx="138">
                  <c:v>1337.9877021405539</c:v>
                </c:pt>
                <c:pt idx="139">
                  <c:v>1327.7248894947793</c:v>
                </c:pt>
                <c:pt idx="140">
                  <c:v>1317.5026801281263</c:v>
                </c:pt>
                <c:pt idx="141">
                  <c:v>1307.3211752379716</c:v>
                </c:pt>
                <c:pt idx="142">
                  <c:v>1297.1804750812532</c:v>
                </c:pt>
                <c:pt idx="143">
                  <c:v>1287.0806789794174</c:v>
                </c:pt>
                <c:pt idx="144">
                  <c:v>1277.0218853233591</c:v>
                </c:pt>
                <c:pt idx="145">
                  <c:v>1267.0041915783945</c:v>
                </c:pt>
                <c:pt idx="146">
                  <c:v>1257.0276942892378</c:v>
                </c:pt>
                <c:pt idx="147">
                  <c:v>1247.0924890849947</c:v>
                </c:pt>
                <c:pt idx="148">
                  <c:v>1237.1986706841822</c:v>
                </c:pt>
                <c:pt idx="149">
                  <c:v>1227.3463328997434</c:v>
                </c:pt>
                <c:pt idx="150">
                  <c:v>1217.5355686440857</c:v>
                </c:pt>
                <c:pt idx="151">
                  <c:v>1207.7664699341369</c:v>
                </c:pt>
                <c:pt idx="152">
                  <c:v>1198.0391278963987</c:v>
                </c:pt>
                <c:pt idx="153">
                  <c:v>1188.3536327720249</c:v>
                </c:pt>
                <c:pt idx="154">
                  <c:v>1178.7100739219027</c:v>
                </c:pt>
                <c:pt idx="155">
                  <c:v>1169.1085398317523</c:v>
                </c:pt>
                <c:pt idx="156">
                  <c:v>1159.5491181172251</c:v>
                </c:pt>
                <c:pt idx="157">
                  <c:v>1150.0318955290218</c:v>
                </c:pt>
                <c:pt idx="158">
                  <c:v>1140.5569579580124</c:v>
                </c:pt>
                <c:pt idx="159">
                  <c:v>1131.1243904403723</c:v>
                </c:pt>
                <c:pt idx="160">
                  <c:v>1121.7342771627125</c:v>
                </c:pt>
                <c:pt idx="161">
                  <c:v>1112.3867014672339</c:v>
                </c:pt>
                <c:pt idx="162">
                  <c:v>1103.0817458568761</c:v>
                </c:pt>
                <c:pt idx="163">
                  <c:v>1093.8194920004767</c:v>
                </c:pt>
                <c:pt idx="164">
                  <c:v>1084.6000207379375</c:v>
                </c:pt>
                <c:pt idx="165">
                  <c:v>1075.4234120853921</c:v>
                </c:pt>
                <c:pt idx="166">
                  <c:v>1066.2897452403838</c:v>
                </c:pt>
                <c:pt idx="167">
                  <c:v>1057.1990985870377</c:v>
                </c:pt>
                <c:pt idx="168">
                  <c:v>1048.1515497012526</c:v>
                </c:pt>
                <c:pt idx="169">
                  <c:v>1039.1471753558824</c:v>
                </c:pt>
                <c:pt idx="170">
                  <c:v>1030.1860515259157</c:v>
                </c:pt>
                <c:pt idx="171">
                  <c:v>1021.268253393683</c:v>
                </c:pt>
                <c:pt idx="172">
                  <c:v>1012.3938553540322</c:v>
                </c:pt>
                <c:pt idx="173">
                  <c:v>1003.5629310195363</c:v>
                </c:pt>
                <c:pt idx="174">
                  <c:v>994.77555322567366</c:v>
                </c:pt>
                <c:pt idx="175">
                  <c:v>986.03179403603315</c:v>
                </c:pt>
                <c:pt idx="176">
                  <c:v>977.33172474750324</c:v>
                </c:pt>
                <c:pt idx="177">
                  <c:v>968.67541589546124</c:v>
                </c:pt>
                <c:pt idx="178">
                  <c:v>960.06293725897456</c:v>
                </c:pt>
                <c:pt idx="179">
                  <c:v>951.4943578659844</c:v>
                </c:pt>
                <c:pt idx="180">
                  <c:v>942.96974599849079</c:v>
                </c:pt>
                <c:pt idx="181">
                  <c:v>934.4891691977482</c:v>
                </c:pt>
                <c:pt idx="182">
                  <c:v>926.05269426943585</c:v>
                </c:pt>
                <c:pt idx="183">
                  <c:v>917.66038728884473</c:v>
                </c:pt>
                <c:pt idx="184">
                  <c:v>909.31231360604886</c:v>
                </c:pt>
                <c:pt idx="185">
                  <c:v>901.00853785107677</c:v>
                </c:pt>
                <c:pt idx="186">
                  <c:v>892.74912393907618</c:v>
                </c:pt>
                <c:pt idx="187">
                  <c:v>884.53413507547032</c:v>
                </c:pt>
                <c:pt idx="188">
                  <c:v>876.36363376111854</c:v>
                </c:pt>
                <c:pt idx="189">
                  <c:v>868.23768179746105</c:v>
                </c:pt>
                <c:pt idx="190">
                  <c:v>860.15634029165471</c:v>
                </c:pt>
                <c:pt idx="191">
                  <c:v>852.11966966171678</c:v>
                </c:pt>
                <c:pt idx="192">
                  <c:v>844.12772964164253</c:v>
                </c:pt>
                <c:pt idx="193">
                  <c:v>836.18057928652968</c:v>
                </c:pt>
                <c:pt idx="194">
                  <c:v>828.27827697768112</c:v>
                </c:pt>
                <c:pt idx="195">
                  <c:v>820.42088042771559</c:v>
                </c:pt>
                <c:pt idx="196">
                  <c:v>812.60844668564948</c:v>
                </c:pt>
                <c:pt idx="197">
                  <c:v>804.84103214198603</c:v>
                </c:pt>
                <c:pt idx="198">
                  <c:v>797.11869253378131</c:v>
                </c:pt>
                <c:pt idx="199">
                  <c:v>789.44148294971251</c:v>
                </c:pt>
                <c:pt idx="200">
                  <c:v>781.80945783511982</c:v>
                </c:pt>
                <c:pt idx="201">
                  <c:v>774.22267099705323</c:v>
                </c:pt>
                <c:pt idx="202">
                  <c:v>766.6811756092975</c:v>
                </c:pt>
                <c:pt idx="203">
                  <c:v>759.18502421738128</c:v>
                </c:pt>
                <c:pt idx="204">
                  <c:v>751.73426874358984</c:v>
                </c:pt>
                <c:pt idx="205">
                  <c:v>744.3289604919479</c:v>
                </c:pt>
                <c:pt idx="206">
                  <c:v>736.96915015319746</c:v>
                </c:pt>
                <c:pt idx="207">
                  <c:v>729.65488780976102</c:v>
                </c:pt>
                <c:pt idx="208">
                  <c:v>722.38622294069137</c:v>
                </c:pt>
                <c:pt idx="209">
                  <c:v>715.16320442660253</c:v>
                </c:pt>
                <c:pt idx="210">
                  <c:v>707.98588055459106</c:v>
                </c:pt>
                <c:pt idx="211">
                  <c:v>700.85429902314218</c:v>
                </c:pt>
                <c:pt idx="212">
                  <c:v>693.76850694701238</c:v>
                </c:pt>
                <c:pt idx="213">
                  <c:v>686.72855086210961</c:v>
                </c:pt>
                <c:pt idx="214">
                  <c:v>679.73447673034218</c:v>
                </c:pt>
                <c:pt idx="215">
                  <c:v>672.78632994446355</c:v>
                </c:pt>
                <c:pt idx="216">
                  <c:v>665.88415533289287</c:v>
                </c:pt>
                <c:pt idx="217">
                  <c:v>659.02799716451955</c:v>
                </c:pt>
                <c:pt idx="218">
                  <c:v>652.21789915349257</c:v>
                </c:pt>
                <c:pt idx="219">
                  <c:v>645.45390446398812</c:v>
                </c:pt>
                <c:pt idx="220">
                  <c:v>638.73605571496125</c:v>
                </c:pt>
                <c:pt idx="221">
                  <c:v>632.06439498487691</c:v>
                </c:pt>
                <c:pt idx="222">
                  <c:v>625.43896381642617</c:v>
                </c:pt>
                <c:pt idx="223">
                  <c:v>618.85980322121713</c:v>
                </c:pt>
                <c:pt idx="224">
                  <c:v>612.32695368444729</c:v>
                </c:pt>
                <c:pt idx="225">
                  <c:v>605.84045516956178</c:v>
                </c:pt>
                <c:pt idx="226">
                  <c:v>599.40034712288536</c:v>
                </c:pt>
                <c:pt idx="227">
                  <c:v>593.00666847823106</c:v>
                </c:pt>
                <c:pt idx="228">
                  <c:v>586.65945766149616</c:v>
                </c:pt>
                <c:pt idx="229">
                  <c:v>580.35875259523323</c:v>
                </c:pt>
                <c:pt idx="230">
                  <c:v>574.10459070319212</c:v>
                </c:pt>
                <c:pt idx="231">
                  <c:v>567.89700891485518</c:v>
                </c:pt>
                <c:pt idx="232">
                  <c:v>561.73604366993493</c:v>
                </c:pt>
                <c:pt idx="233">
                  <c:v>555.621730922859</c:v>
                </c:pt>
                <c:pt idx="234">
                  <c:v>549.55410614722609</c:v>
                </c:pt>
                <c:pt idx="235">
                  <c:v>543.53320434024511</c:v>
                </c:pt>
                <c:pt idx="236">
                  <c:v>537.55906002714357</c:v>
                </c:pt>
                <c:pt idx="237">
                  <c:v>531.63170726555779</c:v>
                </c:pt>
                <c:pt idx="238">
                  <c:v>525.75117964989943</c:v>
                </c:pt>
                <c:pt idx="239">
                  <c:v>519.91751031568981</c:v>
                </c:pt>
                <c:pt idx="240">
                  <c:v>514.13073194387812</c:v>
                </c:pt>
                <c:pt idx="241">
                  <c:v>508.39087676513338</c:v>
                </c:pt>
                <c:pt idx="242">
                  <c:v>502.69797656410736</c:v>
                </c:pt>
                <c:pt idx="243">
                  <c:v>497.05206268367141</c:v>
                </c:pt>
                <c:pt idx="244">
                  <c:v>491.45316602913778</c:v>
                </c:pt>
                <c:pt idx="245">
                  <c:v>485.90131707244086</c:v>
                </c:pt>
                <c:pt idx="246">
                  <c:v>480.39654585630228</c:v>
                </c:pt>
                <c:pt idx="247">
                  <c:v>474.93888199836408</c:v>
                </c:pt>
                <c:pt idx="248">
                  <c:v>469.52835469529703</c:v>
                </c:pt>
                <c:pt idx="249">
                  <c:v>464.16499272688611</c:v>
                </c:pt>
                <c:pt idx="250">
                  <c:v>458.84882446007737</c:v>
                </c:pt>
                <c:pt idx="251">
                  <c:v>453.57987785301128</c:v>
                </c:pt>
                <c:pt idx="252">
                  <c:v>448.35818045901681</c:v>
                </c:pt>
                <c:pt idx="253">
                  <c:v>443.18375943058277</c:v>
                </c:pt>
                <c:pt idx="254">
                  <c:v>438.05664152330132</c:v>
                </c:pt>
                <c:pt idx="255">
                  <c:v>432.97685309978664</c:v>
                </c:pt>
                <c:pt idx="256">
                  <c:v>427.9444201335495</c:v>
                </c:pt>
                <c:pt idx="257">
                  <c:v>422.95936821286028</c:v>
                </c:pt>
                <c:pt idx="258">
                  <c:v>418.02172254457616</c:v>
                </c:pt>
                <c:pt idx="259">
                  <c:v>413.13150795793928</c:v>
                </c:pt>
                <c:pt idx="260">
                  <c:v>408.28874890833902</c:v>
                </c:pt>
                <c:pt idx="261">
                  <c:v>403.4934694810562</c:v>
                </c:pt>
                <c:pt idx="262">
                  <c:v>398.745693394971</c:v>
                </c:pt>
                <c:pt idx="263">
                  <c:v>394.04544400623513</c:v>
                </c:pt>
                <c:pt idx="264">
                  <c:v>389.39274431192428</c:v>
                </c:pt>
                <c:pt idx="265">
                  <c:v>384.78761695365472</c:v>
                </c:pt>
                <c:pt idx="266">
                  <c:v>380.23008422116601</c:v>
                </c:pt>
                <c:pt idx="267">
                  <c:v>375.72016805587543</c:v>
                </c:pt>
                <c:pt idx="268">
                  <c:v>371.25789005440498</c:v>
                </c:pt>
                <c:pt idx="269">
                  <c:v>366.84327147207165</c:v>
                </c:pt>
                <c:pt idx="270">
                  <c:v>362.47633322634181</c:v>
                </c:pt>
                <c:pt idx="271">
                  <c:v>358.15709590026711</c:v>
                </c:pt>
                <c:pt idx="272">
                  <c:v>353.88557974587883</c:v>
                </c:pt>
                <c:pt idx="273">
                  <c:v>349.66180468754573</c:v>
                </c:pt>
                <c:pt idx="274">
                  <c:v>345.48579032531251</c:v>
                </c:pt>
                <c:pt idx="275">
                  <c:v>341.35755593819442</c:v>
                </c:pt>
                <c:pt idx="276">
                  <c:v>337.27712048744377</c:v>
                </c:pt>
                <c:pt idx="277">
                  <c:v>333.24450261978177</c:v>
                </c:pt>
                <c:pt idx="278">
                  <c:v>329.25972067060206</c:v>
                </c:pt>
                <c:pt idx="279">
                  <c:v>325.3227926671305</c:v>
                </c:pt>
                <c:pt idx="280">
                  <c:v>321.43373633156125</c:v>
                </c:pt>
                <c:pt idx="281">
                  <c:v>317.59256908415762</c:v>
                </c:pt>
                <c:pt idx="282">
                  <c:v>313.7993080463142</c:v>
                </c:pt>
                <c:pt idx="283">
                  <c:v>310.05397004358917</c:v>
                </c:pt>
                <c:pt idx="284">
                  <c:v>306.35657160869846</c:v>
                </c:pt>
                <c:pt idx="285">
                  <c:v>302.70712898448596</c:v>
                </c:pt>
                <c:pt idx="286">
                  <c:v>299.10565812684075</c:v>
                </c:pt>
                <c:pt idx="287">
                  <c:v>295.55217470759948</c:v>
                </c:pt>
                <c:pt idx="288">
                  <c:v>292.04669411740002</c:v>
                </c:pt>
                <c:pt idx="289">
                  <c:v>288.58923146850799</c:v>
                </c:pt>
                <c:pt idx="290">
                  <c:v>285.17980159760276</c:v>
                </c:pt>
                <c:pt idx="291">
                  <c:v>281.81841906853418</c:v>
                </c:pt>
                <c:pt idx="292">
                  <c:v>278.50509817503695</c:v>
                </c:pt>
                <c:pt idx="293">
                  <c:v>275.23985294341571</c:v>
                </c:pt>
                <c:pt idx="294">
                  <c:v>272.02269713518888</c:v>
                </c:pt>
                <c:pt idx="295">
                  <c:v>268.85364424970516</c:v>
                </c:pt>
                <c:pt idx="296">
                  <c:v>265.73270752671516</c:v>
                </c:pt>
                <c:pt idx="297">
                  <c:v>262.65989994890685</c:v>
                </c:pt>
                <c:pt idx="298">
                  <c:v>259.63523424441649</c:v>
                </c:pt>
                <c:pt idx="299">
                  <c:v>256.65872288929</c:v>
                </c:pt>
                <c:pt idx="300">
                  <c:v>253.73037810991374</c:v>
                </c:pt>
                <c:pt idx="301">
                  <c:v>250.85021188541052</c:v>
                </c:pt>
                <c:pt idx="302">
                  <c:v>248.01823594999473</c:v>
                </c:pt>
                <c:pt idx="303">
                  <c:v>245.23446179529316</c:v>
                </c:pt>
                <c:pt idx="304">
                  <c:v>242.49890067262783</c:v>
                </c:pt>
                <c:pt idx="305">
                  <c:v>239.81156359526503</c:v>
                </c:pt>
                <c:pt idx="306">
                  <c:v>237.17246134062134</c:v>
                </c:pt>
                <c:pt idx="307">
                  <c:v>234.5816044524372</c:v>
                </c:pt>
                <c:pt idx="308">
                  <c:v>232.03900324291425</c:v>
                </c:pt>
                <c:pt idx="309">
                  <c:v>229.5446677948089</c:v>
                </c:pt>
                <c:pt idx="310">
                  <c:v>227.09860796349162</c:v>
                </c:pt>
                <c:pt idx="311">
                  <c:v>224.70083337897773</c:v>
                </c:pt>
                <c:pt idx="312">
                  <c:v>222.35135344789921</c:v>
                </c:pt>
                <c:pt idx="313">
                  <c:v>220.05017735546349</c:v>
                </c:pt>
                <c:pt idx="314">
                  <c:v>217.79731406735351</c:v>
                </c:pt>
                <c:pt idx="315">
                  <c:v>215.59277233160594</c:v>
                </c:pt>
                <c:pt idx="316">
                  <c:v>213.4365606804366</c:v>
                </c:pt>
                <c:pt idx="317">
                  <c:v>211.32868743204389</c:v>
                </c:pt>
                <c:pt idx="318">
                  <c:v>209.26916069235654</c:v>
                </c:pt>
                <c:pt idx="319">
                  <c:v>207.25798835675846</c:v>
                </c:pt>
                <c:pt idx="320">
                  <c:v>205.29517811176518</c:v>
                </c:pt>
                <c:pt idx="321">
                  <c:v>203.3807374366655</c:v>
                </c:pt>
                <c:pt idx="322">
                  <c:v>201.51467360512669</c:v>
                </c:pt>
                <c:pt idx="323">
                  <c:v>199.69699368675396</c:v>
                </c:pt>
                <c:pt idx="324">
                  <c:v>197.9277045486217</c:v>
                </c:pt>
                <c:pt idx="325">
                  <c:v>196.20681285675664</c:v>
                </c:pt>
                <c:pt idx="326">
                  <c:v>194.53432507758404</c:v>
                </c:pt>
                <c:pt idx="327">
                  <c:v>192.91024747933992</c:v>
                </c:pt>
                <c:pt idx="328">
                  <c:v>191.33458613344206</c:v>
                </c:pt>
                <c:pt idx="329">
                  <c:v>189.80734691581731</c:v>
                </c:pt>
                <c:pt idx="330">
                  <c:v>188.32853550819337</c:v>
                </c:pt>
                <c:pt idx="331">
                  <c:v>186.89815739935523</c:v>
                </c:pt>
                <c:pt idx="332">
                  <c:v>185.51621788635623</c:v>
                </c:pt>
                <c:pt idx="333">
                  <c:v>184.18272207569328</c:v>
                </c:pt>
                <c:pt idx="334">
                  <c:v>182.89767488443823</c:v>
                </c:pt>
                <c:pt idx="335">
                  <c:v>181.6610810413396</c:v>
                </c:pt>
                <c:pt idx="336">
                  <c:v>180.47294508787377</c:v>
                </c:pt>
                <c:pt idx="337">
                  <c:v>179.33327137926335</c:v>
                </c:pt>
                <c:pt idx="338">
                  <c:v>178.24206408545527</c:v>
                </c:pt>
                <c:pt idx="339">
                  <c:v>177.19932719205804</c:v>
                </c:pt>
                <c:pt idx="340">
                  <c:v>176.20506450123588</c:v>
                </c:pt>
                <c:pt idx="341">
                  <c:v>175.25927963257365</c:v>
                </c:pt>
                <c:pt idx="342">
                  <c:v>174.36197602389055</c:v>
                </c:pt>
                <c:pt idx="343">
                  <c:v>173.51315693202216</c:v>
                </c:pt>
                <c:pt idx="344">
                  <c:v>172.71282543355795</c:v>
                </c:pt>
                <c:pt idx="345">
                  <c:v>171.96098442554123</c:v>
                </c:pt>
                <c:pt idx="346">
                  <c:v>171.2576366261294</c:v>
                </c:pt>
                <c:pt idx="347">
                  <c:v>170.60278457521164</c:v>
                </c:pt>
                <c:pt idx="348">
                  <c:v>169.99643063499383</c:v>
                </c:pt>
                <c:pt idx="349">
                  <c:v>169.43857699053186</c:v>
                </c:pt>
                <c:pt idx="350">
                  <c:v>168.92922565023787</c:v>
                </c:pt>
                <c:pt idx="351">
                  <c:v>168.46837844633652</c:v>
                </c:pt>
                <c:pt idx="352">
                  <c:v>168.0560370352876</c:v>
                </c:pt>
                <c:pt idx="353">
                  <c:v>167.69220289816496</c:v>
                </c:pt>
                <c:pt idx="354">
                  <c:v>167.37687734099831</c:v>
                </c:pt>
                <c:pt idx="355">
                  <c:v>167.11006149507159</c:v>
                </c:pt>
                <c:pt idx="356">
                  <c:v>166.89175631718615</c:v>
                </c:pt>
                <c:pt idx="357">
                  <c:v>166.72196258987577</c:v>
                </c:pt>
                <c:pt idx="358">
                  <c:v>166.60068092159463</c:v>
                </c:pt>
                <c:pt idx="359">
                  <c:v>166.52791174684978</c:v>
                </c:pt>
                <c:pt idx="360">
                  <c:v>166.5036553263088</c:v>
                </c:pt>
                <c:pt idx="361">
                  <c:v>166.52791174685035</c:v>
                </c:pt>
                <c:pt idx="362">
                  <c:v>166.60068092159494</c:v>
                </c:pt>
                <c:pt idx="363">
                  <c:v>166.72196258987566</c:v>
                </c:pt>
                <c:pt idx="364">
                  <c:v>166.89175631718533</c:v>
                </c:pt>
                <c:pt idx="365">
                  <c:v>167.11006149507151</c:v>
                </c:pt>
                <c:pt idx="366">
                  <c:v>167.37687734099728</c:v>
                </c:pt>
                <c:pt idx="367">
                  <c:v>167.69220289816454</c:v>
                </c:pt>
                <c:pt idx="368">
                  <c:v>168.05603703528666</c:v>
                </c:pt>
                <c:pt idx="369">
                  <c:v>168.46837844633603</c:v>
                </c:pt>
                <c:pt idx="370">
                  <c:v>168.92922565023699</c:v>
                </c:pt>
                <c:pt idx="371">
                  <c:v>169.43857699053089</c:v>
                </c:pt>
                <c:pt idx="372">
                  <c:v>169.99643063499258</c:v>
                </c:pt>
                <c:pt idx="373">
                  <c:v>170.60278457521107</c:v>
                </c:pt>
                <c:pt idx="374">
                  <c:v>171.25763662612852</c:v>
                </c:pt>
                <c:pt idx="375">
                  <c:v>171.9609844255402</c:v>
                </c:pt>
                <c:pt idx="376">
                  <c:v>172.71282543355707</c:v>
                </c:pt>
                <c:pt idx="377">
                  <c:v>173.51315693202125</c:v>
                </c:pt>
                <c:pt idx="378">
                  <c:v>174.36197602388881</c:v>
                </c:pt>
                <c:pt idx="379">
                  <c:v>175.25927963257169</c:v>
                </c:pt>
                <c:pt idx="380">
                  <c:v>176.20506450123426</c:v>
                </c:pt>
                <c:pt idx="381">
                  <c:v>177.19932719205599</c:v>
                </c:pt>
                <c:pt idx="382">
                  <c:v>178.24206408545433</c:v>
                </c:pt>
                <c:pt idx="383">
                  <c:v>179.33327137926184</c:v>
                </c:pt>
                <c:pt idx="384">
                  <c:v>180.47294508787121</c:v>
                </c:pt>
                <c:pt idx="385">
                  <c:v>181.66108104133687</c:v>
                </c:pt>
                <c:pt idx="386">
                  <c:v>182.89767488443582</c:v>
                </c:pt>
                <c:pt idx="387">
                  <c:v>184.18272207569046</c:v>
                </c:pt>
                <c:pt idx="388">
                  <c:v>185.51621788635433</c:v>
                </c:pt>
                <c:pt idx="389">
                  <c:v>186.89815739935312</c:v>
                </c:pt>
                <c:pt idx="390">
                  <c:v>188.32853550819044</c:v>
                </c:pt>
                <c:pt idx="391">
                  <c:v>189.80734691581443</c:v>
                </c:pt>
                <c:pt idx="392">
                  <c:v>191.33458613344004</c:v>
                </c:pt>
                <c:pt idx="393">
                  <c:v>192.9102474793379</c:v>
                </c:pt>
                <c:pt idx="394">
                  <c:v>194.53432507758137</c:v>
                </c:pt>
                <c:pt idx="395">
                  <c:v>196.20681285675354</c:v>
                </c:pt>
                <c:pt idx="396">
                  <c:v>197.92770454861898</c:v>
                </c:pt>
                <c:pt idx="397">
                  <c:v>199.69699368675128</c:v>
                </c:pt>
                <c:pt idx="398">
                  <c:v>201.51467360512291</c:v>
                </c:pt>
                <c:pt idx="399">
                  <c:v>203.38073743666226</c:v>
                </c:pt>
                <c:pt idx="400">
                  <c:v>205.29517811176098</c:v>
                </c:pt>
                <c:pt idx="401">
                  <c:v>207.25798835675485</c:v>
                </c:pt>
                <c:pt idx="402">
                  <c:v>209.26916069235315</c:v>
                </c:pt>
                <c:pt idx="403">
                  <c:v>211.32868743203994</c:v>
                </c:pt>
                <c:pt idx="404">
                  <c:v>213.43656068043325</c:v>
                </c:pt>
                <c:pt idx="405">
                  <c:v>215.59277233160211</c:v>
                </c:pt>
                <c:pt idx="406">
                  <c:v>217.79731406734965</c:v>
                </c:pt>
                <c:pt idx="407">
                  <c:v>220.05017735545923</c:v>
                </c:pt>
                <c:pt idx="408">
                  <c:v>222.35135344789563</c:v>
                </c:pt>
                <c:pt idx="409">
                  <c:v>224.70083337897373</c:v>
                </c:pt>
                <c:pt idx="410">
                  <c:v>227.09860796348758</c:v>
                </c:pt>
                <c:pt idx="411">
                  <c:v>229.54466779480535</c:v>
                </c:pt>
                <c:pt idx="412">
                  <c:v>232.03900324291033</c:v>
                </c:pt>
                <c:pt idx="413">
                  <c:v>234.58160445243257</c:v>
                </c:pt>
                <c:pt idx="414">
                  <c:v>237.17246134061733</c:v>
                </c:pt>
                <c:pt idx="415">
                  <c:v>239.81156359526065</c:v>
                </c:pt>
                <c:pt idx="416">
                  <c:v>242.49890067262328</c:v>
                </c:pt>
                <c:pt idx="417">
                  <c:v>245.23446179528801</c:v>
                </c:pt>
                <c:pt idx="418">
                  <c:v>248.01823594999044</c:v>
                </c:pt>
                <c:pt idx="419">
                  <c:v>250.85021188540532</c:v>
                </c:pt>
                <c:pt idx="420">
                  <c:v>253.73037810990894</c:v>
                </c:pt>
                <c:pt idx="421">
                  <c:v>256.65872288928449</c:v>
                </c:pt>
                <c:pt idx="422">
                  <c:v>259.63523424441161</c:v>
                </c:pt>
                <c:pt idx="423">
                  <c:v>262.65989994890185</c:v>
                </c:pt>
                <c:pt idx="424">
                  <c:v>265.73270752670993</c:v>
                </c:pt>
                <c:pt idx="425">
                  <c:v>268.85364424969981</c:v>
                </c:pt>
                <c:pt idx="426">
                  <c:v>272.02269713518365</c:v>
                </c:pt>
                <c:pt idx="427">
                  <c:v>275.23985294340963</c:v>
                </c:pt>
                <c:pt idx="428">
                  <c:v>278.50509817503121</c:v>
                </c:pt>
                <c:pt idx="429">
                  <c:v>281.81841906852867</c:v>
                </c:pt>
                <c:pt idx="430">
                  <c:v>285.17980159759668</c:v>
                </c:pt>
                <c:pt idx="431">
                  <c:v>288.58923146850168</c:v>
                </c:pt>
                <c:pt idx="432">
                  <c:v>292.04669411739417</c:v>
                </c:pt>
                <c:pt idx="433">
                  <c:v>295.55217470759334</c:v>
                </c:pt>
                <c:pt idx="434">
                  <c:v>299.10565812683484</c:v>
                </c:pt>
                <c:pt idx="435">
                  <c:v>302.70712898447982</c:v>
                </c:pt>
                <c:pt idx="436">
                  <c:v>306.35657160869187</c:v>
                </c:pt>
                <c:pt idx="437">
                  <c:v>310.05397004358298</c:v>
                </c:pt>
                <c:pt idx="438">
                  <c:v>313.79930804630811</c:v>
                </c:pt>
                <c:pt idx="439">
                  <c:v>317.59256908415057</c:v>
                </c:pt>
                <c:pt idx="440">
                  <c:v>321.43373633155414</c:v>
                </c:pt>
                <c:pt idx="441">
                  <c:v>325.32279266712362</c:v>
                </c:pt>
                <c:pt idx="442">
                  <c:v>329.25972067059519</c:v>
                </c:pt>
                <c:pt idx="443">
                  <c:v>333.24450261977461</c:v>
                </c:pt>
                <c:pt idx="444">
                  <c:v>337.27712048743717</c:v>
                </c:pt>
                <c:pt idx="445">
                  <c:v>341.35755593818789</c:v>
                </c:pt>
                <c:pt idx="446">
                  <c:v>345.48579032530529</c:v>
                </c:pt>
                <c:pt idx="447">
                  <c:v>349.66180468753885</c:v>
                </c:pt>
                <c:pt idx="448">
                  <c:v>353.88557974587144</c:v>
                </c:pt>
                <c:pt idx="449">
                  <c:v>358.15709590026029</c:v>
                </c:pt>
                <c:pt idx="450">
                  <c:v>362.47633322633385</c:v>
                </c:pt>
                <c:pt idx="451">
                  <c:v>366.84327147206415</c:v>
                </c:pt>
                <c:pt idx="452">
                  <c:v>371.25789005439754</c:v>
                </c:pt>
                <c:pt idx="453">
                  <c:v>375.72016805586691</c:v>
                </c:pt>
                <c:pt idx="454">
                  <c:v>380.2300842211576</c:v>
                </c:pt>
                <c:pt idx="455">
                  <c:v>384.78761695364676</c:v>
                </c:pt>
                <c:pt idx="456">
                  <c:v>389.39274431191632</c:v>
                </c:pt>
                <c:pt idx="457">
                  <c:v>394.04544400622666</c:v>
                </c:pt>
                <c:pt idx="458">
                  <c:v>398.74569339496264</c:v>
                </c:pt>
                <c:pt idx="459">
                  <c:v>403.49346948104824</c:v>
                </c:pt>
                <c:pt idx="460">
                  <c:v>408.28874890833117</c:v>
                </c:pt>
                <c:pt idx="461">
                  <c:v>413.13150795793069</c:v>
                </c:pt>
                <c:pt idx="462">
                  <c:v>418.02172254456769</c:v>
                </c:pt>
                <c:pt idx="463">
                  <c:v>422.95936821285113</c:v>
                </c:pt>
                <c:pt idx="464">
                  <c:v>427.94442013354012</c:v>
                </c:pt>
                <c:pt idx="465">
                  <c:v>432.97685309977817</c:v>
                </c:pt>
                <c:pt idx="466">
                  <c:v>438.05664152329285</c:v>
                </c:pt>
                <c:pt idx="467">
                  <c:v>443.1837594305739</c:v>
                </c:pt>
                <c:pt idx="468">
                  <c:v>448.35818045900777</c:v>
                </c:pt>
                <c:pt idx="469">
                  <c:v>453.5798778530023</c:v>
                </c:pt>
                <c:pt idx="470">
                  <c:v>458.84882446006878</c:v>
                </c:pt>
                <c:pt idx="471">
                  <c:v>464.16499272687759</c:v>
                </c:pt>
                <c:pt idx="472">
                  <c:v>469.52835469528816</c:v>
                </c:pt>
                <c:pt idx="473">
                  <c:v>474.93888199835413</c:v>
                </c:pt>
                <c:pt idx="474">
                  <c:v>480.39654585629233</c:v>
                </c:pt>
                <c:pt idx="475">
                  <c:v>485.90131707243137</c:v>
                </c:pt>
                <c:pt idx="476">
                  <c:v>491.45316602912709</c:v>
                </c:pt>
                <c:pt idx="477">
                  <c:v>497.05206268366209</c:v>
                </c:pt>
                <c:pt idx="478">
                  <c:v>502.69797656409747</c:v>
                </c:pt>
                <c:pt idx="479">
                  <c:v>508.39087676512349</c:v>
                </c:pt>
                <c:pt idx="480">
                  <c:v>514.13073194386936</c:v>
                </c:pt>
                <c:pt idx="481">
                  <c:v>519.91751031567969</c:v>
                </c:pt>
                <c:pt idx="482">
                  <c:v>525.75117964988954</c:v>
                </c:pt>
                <c:pt idx="483">
                  <c:v>531.63170726554745</c:v>
                </c:pt>
                <c:pt idx="484">
                  <c:v>537.55906002713277</c:v>
                </c:pt>
                <c:pt idx="485">
                  <c:v>543.53320434023453</c:v>
                </c:pt>
                <c:pt idx="486">
                  <c:v>549.55410614721552</c:v>
                </c:pt>
                <c:pt idx="487">
                  <c:v>555.62173092284877</c:v>
                </c:pt>
                <c:pt idx="488">
                  <c:v>561.73604366992458</c:v>
                </c:pt>
                <c:pt idx="489">
                  <c:v>567.89700891484415</c:v>
                </c:pt>
                <c:pt idx="490">
                  <c:v>574.10459070318268</c:v>
                </c:pt>
                <c:pt idx="491">
                  <c:v>580.35875259522277</c:v>
                </c:pt>
                <c:pt idx="492">
                  <c:v>586.65945766148479</c:v>
                </c:pt>
                <c:pt idx="493">
                  <c:v>593.00666847821947</c:v>
                </c:pt>
                <c:pt idx="494">
                  <c:v>599.40034712287468</c:v>
                </c:pt>
                <c:pt idx="495">
                  <c:v>605.84045516955098</c:v>
                </c:pt>
                <c:pt idx="496">
                  <c:v>612.32695368443569</c:v>
                </c:pt>
                <c:pt idx="497">
                  <c:v>618.85980322120611</c:v>
                </c:pt>
                <c:pt idx="498">
                  <c:v>625.4389638164148</c:v>
                </c:pt>
                <c:pt idx="499">
                  <c:v>632.06439498486532</c:v>
                </c:pt>
                <c:pt idx="500">
                  <c:v>638.73605571494943</c:v>
                </c:pt>
                <c:pt idx="501">
                  <c:v>645.45390446397585</c:v>
                </c:pt>
                <c:pt idx="502">
                  <c:v>652.21789915348063</c:v>
                </c:pt>
                <c:pt idx="503">
                  <c:v>659.02799716450727</c:v>
                </c:pt>
                <c:pt idx="504">
                  <c:v>665.88415533288105</c:v>
                </c:pt>
                <c:pt idx="505">
                  <c:v>672.78632994445195</c:v>
                </c:pt>
                <c:pt idx="506">
                  <c:v>679.73447673032945</c:v>
                </c:pt>
                <c:pt idx="507">
                  <c:v>686.72855086209688</c:v>
                </c:pt>
                <c:pt idx="508">
                  <c:v>693.76850694700067</c:v>
                </c:pt>
                <c:pt idx="509">
                  <c:v>700.85429902312944</c:v>
                </c:pt>
                <c:pt idx="510">
                  <c:v>707.98588055457958</c:v>
                </c:pt>
                <c:pt idx="511">
                  <c:v>715.16320442659026</c:v>
                </c:pt>
                <c:pt idx="512">
                  <c:v>722.38622294067898</c:v>
                </c:pt>
                <c:pt idx="513">
                  <c:v>729.65488780974988</c:v>
                </c:pt>
                <c:pt idx="514">
                  <c:v>736.96915015318518</c:v>
                </c:pt>
                <c:pt idx="515">
                  <c:v>744.32896049193562</c:v>
                </c:pt>
                <c:pt idx="516">
                  <c:v>751.73426874357722</c:v>
                </c:pt>
                <c:pt idx="517">
                  <c:v>759.18502421736878</c:v>
                </c:pt>
                <c:pt idx="518">
                  <c:v>766.68117560928397</c:v>
                </c:pt>
                <c:pt idx="519">
                  <c:v>774.22267099704084</c:v>
                </c:pt>
                <c:pt idx="520">
                  <c:v>781.80945783510697</c:v>
                </c:pt>
                <c:pt idx="521">
                  <c:v>789.4414829496983</c:v>
                </c:pt>
                <c:pt idx="522">
                  <c:v>797.11869253376824</c:v>
                </c:pt>
                <c:pt idx="523">
                  <c:v>804.84103214197262</c:v>
                </c:pt>
                <c:pt idx="524">
                  <c:v>812.60844668563607</c:v>
                </c:pt>
                <c:pt idx="525">
                  <c:v>820.42088042770104</c:v>
                </c:pt>
                <c:pt idx="526">
                  <c:v>828.27827697766702</c:v>
                </c:pt>
                <c:pt idx="527">
                  <c:v>836.18057928651604</c:v>
                </c:pt>
                <c:pt idx="528">
                  <c:v>844.12772964162923</c:v>
                </c:pt>
                <c:pt idx="529">
                  <c:v>852.11966966170166</c:v>
                </c:pt>
                <c:pt idx="530">
                  <c:v>860.1563402916413</c:v>
                </c:pt>
                <c:pt idx="531">
                  <c:v>868.23768179744661</c:v>
                </c:pt>
                <c:pt idx="532">
                  <c:v>876.36363376110478</c:v>
                </c:pt>
                <c:pt idx="533">
                  <c:v>884.53413507545758</c:v>
                </c:pt>
                <c:pt idx="534">
                  <c:v>892.74912393906186</c:v>
                </c:pt>
                <c:pt idx="535">
                  <c:v>901.00853785106244</c:v>
                </c:pt>
                <c:pt idx="536">
                  <c:v>909.31231360603294</c:v>
                </c:pt>
                <c:pt idx="537">
                  <c:v>917.66038728882961</c:v>
                </c:pt>
                <c:pt idx="538">
                  <c:v>926.05269426942118</c:v>
                </c:pt>
                <c:pt idx="539">
                  <c:v>934.48916919773274</c:v>
                </c:pt>
                <c:pt idx="540">
                  <c:v>942.96974599847692</c:v>
                </c:pt>
                <c:pt idx="541">
                  <c:v>951.4943578659695</c:v>
                </c:pt>
                <c:pt idx="542">
                  <c:v>960.06293725896012</c:v>
                </c:pt>
                <c:pt idx="543">
                  <c:v>968.6754158954476</c:v>
                </c:pt>
                <c:pt idx="544">
                  <c:v>977.3317247474879</c:v>
                </c:pt>
                <c:pt idx="545">
                  <c:v>986.03179403601814</c:v>
                </c:pt>
                <c:pt idx="546">
                  <c:v>994.77555322565729</c:v>
                </c:pt>
                <c:pt idx="547">
                  <c:v>1003.5629310195212</c:v>
                </c:pt>
                <c:pt idx="548">
                  <c:v>1012.3938553540172</c:v>
                </c:pt>
                <c:pt idx="549">
                  <c:v>1021.2682533936666</c:v>
                </c:pt>
                <c:pt idx="550">
                  <c:v>1030.1860515259016</c:v>
                </c:pt>
                <c:pt idx="551">
                  <c:v>1039.1471753558669</c:v>
                </c:pt>
                <c:pt idx="552">
                  <c:v>1048.1515497012376</c:v>
                </c:pt>
                <c:pt idx="553">
                  <c:v>1057.1990985870229</c:v>
                </c:pt>
                <c:pt idx="554">
                  <c:v>1066.2897452403679</c:v>
                </c:pt>
                <c:pt idx="555">
                  <c:v>1075.4234120853762</c:v>
                </c:pt>
                <c:pt idx="556">
                  <c:v>1084.6000207379207</c:v>
                </c:pt>
                <c:pt idx="557">
                  <c:v>1093.8194920004612</c:v>
                </c:pt>
                <c:pt idx="558">
                  <c:v>1103.0817458568604</c:v>
                </c:pt>
                <c:pt idx="559">
                  <c:v>1112.3867014672171</c:v>
                </c:pt>
                <c:pt idx="560">
                  <c:v>1121.7342771626975</c:v>
                </c:pt>
                <c:pt idx="561">
                  <c:v>1131.1243904403573</c:v>
                </c:pt>
                <c:pt idx="562">
                  <c:v>1140.5569579579967</c:v>
                </c:pt>
                <c:pt idx="563">
                  <c:v>1150.0318955290065</c:v>
                </c:pt>
                <c:pt idx="564">
                  <c:v>1159.5491181172088</c:v>
                </c:pt>
                <c:pt idx="565">
                  <c:v>1169.1085398317359</c:v>
                </c:pt>
                <c:pt idx="566">
                  <c:v>1178.7100739218854</c:v>
                </c:pt>
                <c:pt idx="567">
                  <c:v>1188.3536327720078</c:v>
                </c:pt>
                <c:pt idx="568">
                  <c:v>1198.0391278963812</c:v>
                </c:pt>
                <c:pt idx="569">
                  <c:v>1207.7664699341194</c:v>
                </c:pt>
                <c:pt idx="570">
                  <c:v>1217.5355686440698</c:v>
                </c:pt>
                <c:pt idx="571">
                  <c:v>1227.3463328997261</c:v>
                </c:pt>
                <c:pt idx="572">
                  <c:v>1237.1986706841649</c:v>
                </c:pt>
                <c:pt idx="573">
                  <c:v>1247.0924890849794</c:v>
                </c:pt>
                <c:pt idx="574">
                  <c:v>1257.0276942892201</c:v>
                </c:pt>
                <c:pt idx="575">
                  <c:v>1267.0041915783775</c:v>
                </c:pt>
                <c:pt idx="576">
                  <c:v>1277.0218853233409</c:v>
                </c:pt>
                <c:pt idx="577">
                  <c:v>1287.0806789793996</c:v>
                </c:pt>
                <c:pt idx="578">
                  <c:v>1297.1804750812353</c:v>
                </c:pt>
                <c:pt idx="579">
                  <c:v>1307.3211752379527</c:v>
                </c:pt>
                <c:pt idx="580">
                  <c:v>1317.5026801281106</c:v>
                </c:pt>
                <c:pt idx="581">
                  <c:v>1327.7248894947611</c:v>
                </c:pt>
                <c:pt idx="582">
                  <c:v>1337.9877021405364</c:v>
                </c:pt>
                <c:pt idx="583">
                  <c:v>1348.2910159227192</c:v>
                </c:pt>
                <c:pt idx="584">
                  <c:v>1358.6347277483394</c:v>
                </c:pt>
                <c:pt idx="585">
                  <c:v>1369.0187335693086</c:v>
                </c:pt>
                <c:pt idx="586">
                  <c:v>1379.4429283775485</c:v>
                </c:pt>
                <c:pt idx="587">
                  <c:v>1389.9072062001528</c:v>
                </c:pt>
                <c:pt idx="588">
                  <c:v>1400.4114600945557</c:v>
                </c:pt>
                <c:pt idx="589">
                  <c:v>1410.9555821437461</c:v>
                </c:pt>
                <c:pt idx="590">
                  <c:v>1421.5394634514739</c:v>
                </c:pt>
                <c:pt idx="591">
                  <c:v>1432.1629941374908</c:v>
                </c:pt>
                <c:pt idx="592">
                  <c:v>1442.826063332823</c:v>
                </c:pt>
                <c:pt idx="593">
                  <c:v>1453.5285591750512</c:v>
                </c:pt>
                <c:pt idx="594">
                  <c:v>1464.2703688036136</c:v>
                </c:pt>
                <c:pt idx="595">
                  <c:v>1475.0513783551514</c:v>
                </c:pt>
                <c:pt idx="596">
                  <c:v>1485.8714729588578</c:v>
                </c:pt>
                <c:pt idx="597">
                  <c:v>1496.7305367318659</c:v>
                </c:pt>
                <c:pt idx="598">
                  <c:v>1507.62845277465</c:v>
                </c:pt>
                <c:pt idx="599">
                  <c:v>1518.565103166469</c:v>
                </c:pt>
                <c:pt idx="600">
                  <c:v>1529.540368960829</c:v>
                </c:pt>
                <c:pt idx="601">
                  <c:v>1540.5541301809606</c:v>
                </c:pt>
                <c:pt idx="602">
                  <c:v>1551.6062658153492</c:v>
                </c:pt>
                <c:pt idx="603">
                  <c:v>1562.6966538132774</c:v>
                </c:pt>
                <c:pt idx="604">
                  <c:v>1573.8251710803975</c:v>
                </c:pt>
                <c:pt idx="605">
                  <c:v>1584.9916934743392</c:v>
                </c:pt>
                <c:pt idx="606">
                  <c:v>1596.1960958003506</c:v>
                </c:pt>
                <c:pt idx="607">
                  <c:v>1607.4382518069574</c:v>
                </c:pt>
                <c:pt idx="608">
                  <c:v>1618.7180341816634</c:v>
                </c:pt>
                <c:pt idx="609">
                  <c:v>1630.0353145466868</c:v>
                </c:pt>
                <c:pt idx="610">
                  <c:v>1641.3899634547229</c:v>
                </c:pt>
                <c:pt idx="611">
                  <c:v>1652.7818503847318</c:v>
                </c:pt>
                <c:pt idx="612">
                  <c:v>1664.2108437377872</c:v>
                </c:pt>
                <c:pt idx="613">
                  <c:v>1675.6768108329352</c:v>
                </c:pt>
                <c:pt idx="614">
                  <c:v>1687.1796179030857</c:v>
                </c:pt>
                <c:pt idx="615">
                  <c:v>1698.7191300909692</c:v>
                </c:pt>
                <c:pt idx="616">
                  <c:v>1710.2952114450995</c:v>
                </c:pt>
                <c:pt idx="617">
                  <c:v>1721.9077249157913</c:v>
                </c:pt>
                <c:pt idx="618">
                  <c:v>1733.5565323511996</c:v>
                </c:pt>
                <c:pt idx="619">
                  <c:v>1745.2414944934201</c:v>
                </c:pt>
                <c:pt idx="620">
                  <c:v>1756.9624709746156</c:v>
                </c:pt>
                <c:pt idx="621">
                  <c:v>1768.7193203131658</c:v>
                </c:pt>
                <c:pt idx="622">
                  <c:v>1780.5118999098954</c:v>
                </c:pt>
                <c:pt idx="623">
                  <c:v>1792.3400660443153</c:v>
                </c:pt>
                <c:pt idx="624">
                  <c:v>1804.2036738708955</c:v>
                </c:pt>
                <c:pt idx="625">
                  <c:v>1816.1025774154264</c:v>
                </c:pt>
                <c:pt idx="626">
                  <c:v>1828.0366295713663</c:v>
                </c:pt>
                <c:pt idx="627">
                  <c:v>1840.0056820962755</c:v>
                </c:pt>
                <c:pt idx="628">
                  <c:v>1852.009585608261</c:v>
                </c:pt>
                <c:pt idx="629">
                  <c:v>1864.0481895825012</c:v>
                </c:pt>
                <c:pt idx="630">
                  <c:v>1876.1213423477866</c:v>
                </c:pt>
                <c:pt idx="631">
                  <c:v>1888.2288910831103</c:v>
                </c:pt>
                <c:pt idx="632">
                  <c:v>1900.3706818143255</c:v>
                </c:pt>
                <c:pt idx="633">
                  <c:v>1912.5465594108264</c:v>
                </c:pt>
                <c:pt idx="634">
                  <c:v>1924.756367582281</c:v>
                </c:pt>
                <c:pt idx="635">
                  <c:v>1936.9999488754306</c:v>
                </c:pt>
                <c:pt idx="636">
                  <c:v>1949.277144670913</c:v>
                </c:pt>
                <c:pt idx="637">
                  <c:v>1961.5877951801526</c:v>
                </c:pt>
                <c:pt idx="638">
                  <c:v>1973.9317394422837</c:v>
                </c:pt>
                <c:pt idx="639">
                  <c:v>1986.3088153211504</c:v>
                </c:pt>
                <c:pt idx="640">
                  <c:v>1998.7188595023356</c:v>
                </c:pt>
                <c:pt idx="641">
                  <c:v>2011.1617074902379</c:v>
                </c:pt>
                <c:pt idx="642">
                  <c:v>2023.6371936052296</c:v>
                </c:pt>
                <c:pt idx="643">
                  <c:v>2036.1451509808412</c:v>
                </c:pt>
                <c:pt idx="644">
                  <c:v>2048.6854115609995</c:v>
                </c:pt>
                <c:pt idx="645">
                  <c:v>2061.2578060973456</c:v>
                </c:pt>
                <c:pt idx="646">
                  <c:v>2073.8621641465757</c:v>
                </c:pt>
                <c:pt idx="647">
                  <c:v>2086.4983140678646</c:v>
                </c:pt>
                <c:pt idx="648">
                  <c:v>2099.1660830203173</c:v>
                </c:pt>
                <c:pt idx="649">
                  <c:v>2111.8652969605064</c:v>
                </c:pt>
                <c:pt idx="650">
                  <c:v>2124.5957806400497</c:v>
                </c:pt>
                <c:pt idx="651">
                  <c:v>2137.3573576032386</c:v>
                </c:pt>
                <c:pt idx="652">
                  <c:v>2150.1498501847523</c:v>
                </c:pt>
                <c:pt idx="653">
                  <c:v>2162.9730795074024</c:v>
                </c:pt>
                <c:pt idx="654">
                  <c:v>2175.8268654799449</c:v>
                </c:pt>
                <c:pt idx="655">
                  <c:v>2188.7110267949674</c:v>
                </c:pt>
                <c:pt idx="656">
                  <c:v>2201.6253809268201</c:v>
                </c:pt>
                <c:pt idx="657">
                  <c:v>2214.5697441296056</c:v>
                </c:pt>
                <c:pt idx="658">
                  <c:v>2227.5439314352525</c:v>
                </c:pt>
                <c:pt idx="659">
                  <c:v>2240.5477566516261</c:v>
                </c:pt>
                <c:pt idx="660">
                  <c:v>2253.5810323607229</c:v>
                </c:pt>
                <c:pt idx="661">
                  <c:v>2266.6435699169019</c:v>
                </c:pt>
                <c:pt idx="662">
                  <c:v>2279.7351794452193</c:v>
                </c:pt>
                <c:pt idx="663">
                  <c:v>2292.8556698397915</c:v>
                </c:pt>
                <c:pt idx="664">
                  <c:v>2306.0048487622375</c:v>
                </c:pt>
                <c:pt idx="665">
                  <c:v>2319.1825226401929</c:v>
                </c:pt>
                <c:pt idx="666">
                  <c:v>2332.3884966658893</c:v>
                </c:pt>
                <c:pt idx="667">
                  <c:v>2345.6225747947738</c:v>
                </c:pt>
                <c:pt idx="668">
                  <c:v>2358.8845597442469</c:v>
                </c:pt>
                <c:pt idx="669">
                  <c:v>2372.1742529924209</c:v>
                </c:pt>
                <c:pt idx="670">
                  <c:v>2385.4914547769727</c:v>
                </c:pt>
                <c:pt idx="671">
                  <c:v>2398.8359640940489</c:v>
                </c:pt>
                <c:pt idx="672">
                  <c:v>2412.2075786972682</c:v>
                </c:pt>
                <c:pt idx="673">
                  <c:v>2425.6060950967612</c:v>
                </c:pt>
                <c:pt idx="674">
                  <c:v>2439.0313085582961</c:v>
                </c:pt>
                <c:pt idx="675">
                  <c:v>2452.483013102486</c:v>
                </c:pt>
                <c:pt idx="676">
                  <c:v>2465.9610015040498</c:v>
                </c:pt>
                <c:pt idx="677">
                  <c:v>2479.4650652911473</c:v>
                </c:pt>
                <c:pt idx="678">
                  <c:v>2492.9949947448035</c:v>
                </c:pt>
                <c:pt idx="679">
                  <c:v>2506.5505788983924</c:v>
                </c:pt>
                <c:pt idx="680">
                  <c:v>2520.1316055371954</c:v>
                </c:pt>
                <c:pt idx="681">
                  <c:v>2533.7378611980303</c:v>
                </c:pt>
                <c:pt idx="682">
                  <c:v>2547.3691311689727</c:v>
                </c:pt>
                <c:pt idx="683">
                  <c:v>2561.0251994891391</c:v>
                </c:pt>
                <c:pt idx="684">
                  <c:v>2574.7058489485339</c:v>
                </c:pt>
                <c:pt idx="685">
                  <c:v>2588.4108610880035</c:v>
                </c:pt>
                <c:pt idx="686">
                  <c:v>2602.1400161992474</c:v>
                </c:pt>
                <c:pt idx="687">
                  <c:v>2615.8930933248957</c:v>
                </c:pt>
                <c:pt idx="688">
                  <c:v>2629.6698702586909</c:v>
                </c:pt>
                <c:pt idx="689">
                  <c:v>2643.4701235457378</c:v>
                </c:pt>
                <c:pt idx="690">
                  <c:v>2657.2936284828206</c:v>
                </c:pt>
                <c:pt idx="691">
                  <c:v>2671.1401591188028</c:v>
                </c:pt>
                <c:pt idx="692">
                  <c:v>2685.0094882551289</c:v>
                </c:pt>
                <c:pt idx="693">
                  <c:v>2698.9013874463812</c:v>
                </c:pt>
                <c:pt idx="694">
                  <c:v>2712.8156270009113</c:v>
                </c:pt>
                <c:pt idx="695">
                  <c:v>2726.7519759815882</c:v>
                </c:pt>
                <c:pt idx="696">
                  <c:v>2740.7102022065978</c:v>
                </c:pt>
                <c:pt idx="697">
                  <c:v>2754.6900722503178</c:v>
                </c:pt>
                <c:pt idx="698">
                  <c:v>2768.6913514443131</c:v>
                </c:pt>
                <c:pt idx="699">
                  <c:v>2782.7138038783737</c:v>
                </c:pt>
                <c:pt idx="700">
                  <c:v>2796.7571924016584</c:v>
                </c:pt>
                <c:pt idx="701">
                  <c:v>2810.8212786239073</c:v>
                </c:pt>
                <c:pt idx="702">
                  <c:v>2824.9058229167595</c:v>
                </c:pt>
                <c:pt idx="703">
                  <c:v>2839.0105844151344</c:v>
                </c:pt>
                <c:pt idx="704">
                  <c:v>2853.1353210186967</c:v>
                </c:pt>
                <c:pt idx="705">
                  <c:v>2867.2797893934362</c:v>
                </c:pt>
                <c:pt idx="706">
                  <c:v>2881.4437449732955</c:v>
                </c:pt>
                <c:pt idx="707">
                  <c:v>2895.626941961897</c:v>
                </c:pt>
                <c:pt idx="708">
                  <c:v>2909.8291333343741</c:v>
                </c:pt>
                <c:pt idx="709">
                  <c:v>2924.0500708392656</c:v>
                </c:pt>
                <c:pt idx="710">
                  <c:v>2938.2895050005031</c:v>
                </c:pt>
                <c:pt idx="711">
                  <c:v>2952.5471851194875</c:v>
                </c:pt>
                <c:pt idx="712">
                  <c:v>2966.8228592772616</c:v>
                </c:pt>
                <c:pt idx="713">
                  <c:v>2981.1162743367572</c:v>
                </c:pt>
                <c:pt idx="714">
                  <c:v>2995.4271759451281</c:v>
                </c:pt>
                <c:pt idx="715">
                  <c:v>3009.755308536196</c:v>
                </c:pt>
                <c:pt idx="716">
                  <c:v>3024.1004153329586</c:v>
                </c:pt>
                <c:pt idx="717">
                  <c:v>3038.4622383501933</c:v>
                </c:pt>
                <c:pt idx="718">
                  <c:v>3052.8405183971645</c:v>
                </c:pt>
                <c:pt idx="719">
                  <c:v>3067.2349950804064</c:v>
                </c:pt>
                <c:pt idx="720">
                  <c:v>3081.6454068066005</c:v>
                </c:pt>
                <c:pt idx="721">
                  <c:v>3096.0714907855349</c:v>
                </c:pt>
                <c:pt idx="722">
                  <c:v>3110.5129830331789</c:v>
                </c:pt>
                <c:pt idx="723">
                  <c:v>3124.9696183748265</c:v>
                </c:pt>
                <c:pt idx="724">
                  <c:v>3139.441130448321</c:v>
                </c:pt>
                <c:pt idx="725">
                  <c:v>3153.9272517074155</c:v>
                </c:pt>
                <c:pt idx="726">
                  <c:v>3168.4277134251765</c:v>
                </c:pt>
                <c:pt idx="727">
                  <c:v>3182.9422456975021</c:v>
                </c:pt>
                <c:pt idx="728">
                  <c:v>3197.4705774467416</c:v>
                </c:pt>
                <c:pt idx="729">
                  <c:v>3212.0124364253834</c:v>
                </c:pt>
                <c:pt idx="730">
                  <c:v>3226.5675492198634</c:v>
                </c:pt>
                <c:pt idx="731">
                  <c:v>3241.1356412544287</c:v>
                </c:pt>
                <c:pt idx="732">
                  <c:v>3255.7164367951432</c:v>
                </c:pt>
                <c:pt idx="733">
                  <c:v>3270.3096589539455</c:v>
                </c:pt>
                <c:pt idx="734">
                  <c:v>3284.9150296928137</c:v>
                </c:pt>
                <c:pt idx="735">
                  <c:v>3299.5322698280406</c:v>
                </c:pt>
                <c:pt idx="736">
                  <c:v>3314.1610990345753</c:v>
                </c:pt>
                <c:pt idx="737">
                  <c:v>3328.8012358504666</c:v>
                </c:pt>
                <c:pt idx="738">
                  <c:v>3343.4523976814276</c:v>
                </c:pt>
                <c:pt idx="739">
                  <c:v>3358.1143008054532</c:v>
                </c:pt>
                <c:pt idx="740">
                  <c:v>3372.7866603775619</c:v>
                </c:pt>
                <c:pt idx="741">
                  <c:v>3387.46919043461</c:v>
                </c:pt>
                <c:pt idx="742">
                  <c:v>3402.1616039002301</c:v>
                </c:pt>
                <c:pt idx="743">
                  <c:v>3416.8636125898402</c:v>
                </c:pt>
                <c:pt idx="744">
                  <c:v>3431.5749272157436</c:v>
                </c:pt>
                <c:pt idx="745">
                  <c:v>3446.2952573923558</c:v>
                </c:pt>
                <c:pt idx="746">
                  <c:v>3461.0243116414949</c:v>
                </c:pt>
                <c:pt idx="747">
                  <c:v>3475.7617973977717</c:v>
                </c:pt>
                <c:pt idx="748">
                  <c:v>3490.5074210141015</c:v>
                </c:pt>
                <c:pt idx="749">
                  <c:v>3505.2608877672751</c:v>
                </c:pt>
                <c:pt idx="750">
                  <c:v>3520.0219018636562</c:v>
                </c:pt>
                <c:pt idx="751">
                  <c:v>3534.7901664449419</c:v>
                </c:pt>
                <c:pt idx="752">
                  <c:v>3549.5653835940593</c:v>
                </c:pt>
                <c:pt idx="753">
                  <c:v>3564.3472543411294</c:v>
                </c:pt>
                <c:pt idx="754">
                  <c:v>3579.1354786695201</c:v>
                </c:pt>
                <c:pt idx="755">
                  <c:v>3593.9297555220301</c:v>
                </c:pt>
                <c:pt idx="756">
                  <c:v>3608.7297828071364</c:v>
                </c:pt>
                <c:pt idx="757">
                  <c:v>3623.5352574053422</c:v>
                </c:pt>
                <c:pt idx="758">
                  <c:v>3638.3458751756407</c:v>
                </c:pt>
                <c:pt idx="759">
                  <c:v>3653.1613309620557</c:v>
                </c:pt>
                <c:pt idx="760">
                  <c:v>3667.9813186002793</c:v>
                </c:pt>
                <c:pt idx="761">
                  <c:v>3682.8055309244064</c:v>
                </c:pt>
                <c:pt idx="762">
                  <c:v>3697.6336597737823</c:v>
                </c:pt>
                <c:pt idx="763">
                  <c:v>3712.4653959999218</c:v>
                </c:pt>
                <c:pt idx="764">
                  <c:v>3727.3004294735265</c:v>
                </c:pt>
                <c:pt idx="765">
                  <c:v>3742.1384490916198</c:v>
                </c:pt>
                <c:pt idx="766">
                  <c:v>3756.9791427847567</c:v>
                </c:pt>
                <c:pt idx="767">
                  <c:v>3771.822197524325</c:v>
                </c:pt>
                <c:pt idx="768">
                  <c:v>3786.6672993299694</c:v>
                </c:pt>
                <c:pt idx="769">
                  <c:v>3801.5141332770781</c:v>
                </c:pt>
                <c:pt idx="770">
                  <c:v>3816.3623835043886</c:v>
                </c:pt>
                <c:pt idx="771">
                  <c:v>3831.2117332216676</c:v>
                </c:pt>
                <c:pt idx="772">
                  <c:v>3846.0618647175133</c:v>
                </c:pt>
                <c:pt idx="773">
                  <c:v>3860.9124593672282</c:v>
                </c:pt>
                <c:pt idx="774">
                  <c:v>3875.763197640787</c:v>
                </c:pt>
                <c:pt idx="775">
                  <c:v>3890.6137591109218</c:v>
                </c:pt>
                <c:pt idx="776">
                  <c:v>3905.4638224612822</c:v>
                </c:pt>
                <c:pt idx="777">
                  <c:v>3920.313065494679</c:v>
                </c:pt>
                <c:pt idx="778">
                  <c:v>3935.1611651414592</c:v>
                </c:pt>
                <c:pt idx="779">
                  <c:v>3950.0077974679384</c:v>
                </c:pt>
                <c:pt idx="780">
                  <c:v>3964.8526376849454</c:v>
                </c:pt>
                <c:pt idx="781">
                  <c:v>3979.6953601564437</c:v>
                </c:pt>
                <c:pt idx="782">
                  <c:v>3994.5356384082775</c:v>
                </c:pt>
                <c:pt idx="783">
                  <c:v>4009.3731451369763</c:v>
                </c:pt>
                <c:pt idx="784">
                  <c:v>4024.2075522186669</c:v>
                </c:pt>
                <c:pt idx="785">
                  <c:v>4039.0385307180795</c:v>
                </c:pt>
                <c:pt idx="786">
                  <c:v>4053.8657508976535</c:v>
                </c:pt>
                <c:pt idx="787">
                  <c:v>4068.6888822266983</c:v>
                </c:pt>
                <c:pt idx="788">
                  <c:v>4083.5075933907051</c:v>
                </c:pt>
                <c:pt idx="789">
                  <c:v>4098.3215523006929</c:v>
                </c:pt>
                <c:pt idx="790">
                  <c:v>4113.1304261026862</c:v>
                </c:pt>
                <c:pt idx="791">
                  <c:v>4127.9338811872494</c:v>
                </c:pt>
                <c:pt idx="792">
                  <c:v>4142.73158319915</c:v>
                </c:pt>
                <c:pt idx="793">
                  <c:v>4157.5231970470768</c:v>
                </c:pt>
                <c:pt idx="794">
                  <c:v>4172.3083869134589</c:v>
                </c:pt>
                <c:pt idx="795">
                  <c:v>4187.0868162643947</c:v>
                </c:pt>
                <c:pt idx="796">
                  <c:v>4201.8581478596388</c:v>
                </c:pt>
                <c:pt idx="797">
                  <c:v>4216.6220437626862</c:v>
                </c:pt>
                <c:pt idx="798">
                  <c:v>4231.3781653509668</c:v>
                </c:pt>
                <c:pt idx="799">
                  <c:v>4246.1261733261017</c:v>
                </c:pt>
                <c:pt idx="800">
                  <c:v>4260.8657277242455</c:v>
                </c:pt>
                <c:pt idx="801">
                  <c:v>4275.5964879265439</c:v>
                </c:pt>
                <c:pt idx="802">
                  <c:v>4290.31811266965</c:v>
                </c:pt>
                <c:pt idx="803">
                  <c:v>4305.0302600563455</c:v>
                </c:pt>
                <c:pt idx="804">
                  <c:v>4319.7325875662182</c:v>
                </c:pt>
                <c:pt idx="805">
                  <c:v>4334.424752066474</c:v>
                </c:pt>
                <c:pt idx="806">
                  <c:v>4349.1064098227916</c:v>
                </c:pt>
                <c:pt idx="807">
                  <c:v>4363.7772165102651</c:v>
                </c:pt>
                <c:pt idx="808">
                  <c:v>4378.4368272244656</c:v>
                </c:pt>
                <c:pt idx="809">
                  <c:v>4393.0848964925499</c:v>
                </c:pt>
                <c:pt idx="810">
                  <c:v>4407.7210782844504</c:v>
                </c:pt>
                <c:pt idx="811">
                  <c:v>4422.3450260241889</c:v>
                </c:pt>
                <c:pt idx="812">
                  <c:v>4436.956392601227</c:v>
                </c:pt>
                <c:pt idx="813">
                  <c:v>4451.5548303819241</c:v>
                </c:pt>
                <c:pt idx="814">
                  <c:v>4466.1399912210554</c:v>
                </c:pt>
                <c:pt idx="815">
                  <c:v>4480.7115264734457</c:v>
                </c:pt>
                <c:pt idx="816">
                  <c:v>4495.2690870056458</c:v>
                </c:pt>
                <c:pt idx="817">
                  <c:v>4509.8123232076996</c:v>
                </c:pt>
                <c:pt idx="818">
                  <c:v>4524.3408850050091</c:v>
                </c:pt>
                <c:pt idx="819">
                  <c:v>4538.8544218702546</c:v>
                </c:pt>
                <c:pt idx="820">
                  <c:v>4553.3525828353932</c:v>
                </c:pt>
                <c:pt idx="821">
                  <c:v>4567.8350165037573</c:v>
                </c:pt>
                <c:pt idx="822">
                  <c:v>4582.3013710622035</c:v>
                </c:pt>
                <c:pt idx="823">
                  <c:v>4596.7512942933527</c:v>
                </c:pt>
                <c:pt idx="824">
                  <c:v>4611.1844335878905</c:v>
                </c:pt>
                <c:pt idx="825">
                  <c:v>4625.6004359569724</c:v>
                </c:pt>
                <c:pt idx="826">
                  <c:v>4639.9989480446675</c:v>
                </c:pt>
                <c:pt idx="827">
                  <c:v>4654.3796161404907</c:v>
                </c:pt>
                <c:pt idx="828">
                  <c:v>4668.7420861920218</c:v>
                </c:pt>
                <c:pt idx="829">
                  <c:v>4683.0860038175751</c:v>
                </c:pt>
                <c:pt idx="830">
                  <c:v>4697.4110143189391</c:v>
                </c:pt>
                <c:pt idx="831">
                  <c:v>4711.7167626942164</c:v>
                </c:pt>
                <c:pt idx="832">
                  <c:v>4726.0028936507006</c:v>
                </c:pt>
                <c:pt idx="833">
                  <c:v>4740.2690516178409</c:v>
                </c:pt>
                <c:pt idx="834">
                  <c:v>4754.51488076026</c:v>
                </c:pt>
                <c:pt idx="835">
                  <c:v>4768.7400249908706</c:v>
                </c:pt>
                <c:pt idx="836">
                  <c:v>4782.9441279840212</c:v>
                </c:pt>
                <c:pt idx="837">
                  <c:v>4797.1268331887286</c:v>
                </c:pt>
                <c:pt idx="838">
                  <c:v>4811.2877838419845</c:v>
                </c:pt>
                <c:pt idx="839">
                  <c:v>4825.4266229821069</c:v>
                </c:pt>
                <c:pt idx="840">
                  <c:v>4839.5429934621607</c:v>
                </c:pt>
                <c:pt idx="841">
                  <c:v>4853.6365379634635</c:v>
                </c:pt>
                <c:pt idx="842">
                  <c:v>4867.706899009122</c:v>
                </c:pt>
                <c:pt idx="843">
                  <c:v>4881.753718977654</c:v>
                </c:pt>
                <c:pt idx="844">
                  <c:v>4895.7766401166527</c:v>
                </c:pt>
                <c:pt idx="845">
                  <c:v>4909.775304556536</c:v>
                </c:pt>
                <c:pt idx="846">
                  <c:v>4923.7493543243363</c:v>
                </c:pt>
                <c:pt idx="847">
                  <c:v>4937.6984313575431</c:v>
                </c:pt>
                <c:pt idx="848">
                  <c:v>4951.6221775180329</c:v>
                </c:pt>
                <c:pt idx="849">
                  <c:v>4965.5202346060305</c:v>
                </c:pt>
                <c:pt idx="850">
                  <c:v>4979.3922443741267</c:v>
                </c:pt>
                <c:pt idx="851">
                  <c:v>4993.237848541371</c:v>
                </c:pt>
                <c:pt idx="852">
                  <c:v>5007.0566888074018</c:v>
                </c:pt>
                <c:pt idx="853">
                  <c:v>5020.8484068666376</c:v>
                </c:pt>
                <c:pt idx="854">
                  <c:v>5034.6126444225101</c:v>
                </c:pt>
                <c:pt idx="855">
                  <c:v>5048.349043201777</c:v>
                </c:pt>
                <c:pt idx="856">
                  <c:v>5062.0572449688552</c:v>
                </c:pt>
                <c:pt idx="857">
                  <c:v>5075.7368915402112</c:v>
                </c:pt>
                <c:pt idx="858">
                  <c:v>5089.387624798821</c:v>
                </c:pt>
                <c:pt idx="859">
                  <c:v>5103.009086708661</c:v>
                </c:pt>
                <c:pt idx="860">
                  <c:v>5116.6009193292348</c:v>
                </c:pt>
                <c:pt idx="861">
                  <c:v>5130.1627648301837</c:v>
                </c:pt>
                <c:pt idx="862">
                  <c:v>5143.6942655059056</c:v>
                </c:pt>
                <c:pt idx="863">
                  <c:v>5157.1950637902428</c:v>
                </c:pt>
                <c:pt idx="864">
                  <c:v>5170.6648022711934</c:v>
                </c:pt>
                <c:pt idx="865">
                  <c:v>5184.1031237056932</c:v>
                </c:pt>
                <c:pt idx="866">
                  <c:v>5197.5096710344151</c:v>
                </c:pt>
                <c:pt idx="867">
                  <c:v>5210.8840873966119</c:v>
                </c:pt>
                <c:pt idx="868">
                  <c:v>5224.226016145024</c:v>
                </c:pt>
                <c:pt idx="869">
                  <c:v>5237.5351008607922</c:v>
                </c:pt>
                <c:pt idx="870">
                  <c:v>5250.8109853684273</c:v>
                </c:pt>
                <c:pt idx="871">
                  <c:v>5264.0533137508246</c:v>
                </c:pt>
                <c:pt idx="872">
                  <c:v>5277.2617303642901</c:v>
                </c:pt>
                <c:pt idx="873">
                  <c:v>5290.4358798536323</c:v>
                </c:pt>
                <c:pt idx="874">
                  <c:v>5303.57540716725</c:v>
                </c:pt>
                <c:pt idx="875">
                  <c:v>5316.6799575723007</c:v>
                </c:pt>
                <c:pt idx="876">
                  <c:v>5329.7491766698631</c:v>
                </c:pt>
                <c:pt idx="877">
                  <c:v>5342.782710410138</c:v>
                </c:pt>
                <c:pt idx="878">
                  <c:v>5355.7802051077024</c:v>
                </c:pt>
                <c:pt idx="879">
                  <c:v>5368.7413074567694</c:v>
                </c:pt>
                <c:pt idx="880">
                  <c:v>5381.6656645464655</c:v>
                </c:pt>
                <c:pt idx="881">
                  <c:v>5394.5529238761837</c:v>
                </c:pt>
                <c:pt idx="882">
                  <c:v>5407.4027333709109</c:v>
                </c:pt>
                <c:pt idx="883">
                  <c:v>5420.2147413966031</c:v>
                </c:pt>
                <c:pt idx="884">
                  <c:v>5432.9885967755854</c:v>
                </c:pt>
                <c:pt idx="885">
                  <c:v>5445.7239488019786</c:v>
                </c:pt>
                <c:pt idx="886">
                  <c:v>5458.4204472571309</c:v>
                </c:pt>
                <c:pt idx="887">
                  <c:v>5471.0777424250819</c:v>
                </c:pt>
                <c:pt idx="888">
                  <c:v>5483.6954851080536</c:v>
                </c:pt>
                <c:pt idx="889">
                  <c:v>5496.27332664195</c:v>
                </c:pt>
                <c:pt idx="890">
                  <c:v>5508.8109189118622</c:v>
                </c:pt>
                <c:pt idx="891">
                  <c:v>5521.3079143676314</c:v>
                </c:pt>
                <c:pt idx="892">
                  <c:v>5533.7639660393697</c:v>
                </c:pt>
                <c:pt idx="893">
                  <c:v>5546.1787275530569</c:v>
                </c:pt>
                <c:pt idx="894">
                  <c:v>5558.5518531460857</c:v>
                </c:pt>
                <c:pt idx="895">
                  <c:v>5570.8829976828838</c:v>
                </c:pt>
                <c:pt idx="896">
                  <c:v>5583.1718166705023</c:v>
                </c:pt>
                <c:pt idx="897">
                  <c:v>5595.4179662742217</c:v>
                </c:pt>
                <c:pt idx="898">
                  <c:v>5607.6211033331865</c:v>
                </c:pt>
                <c:pt idx="899">
                  <c:v>5619.7808853760307</c:v>
                </c:pt>
                <c:pt idx="900">
                  <c:v>5631.8969706365051</c:v>
                </c:pt>
                <c:pt idx="901">
                  <c:v>5643.9690180691323</c:v>
                </c:pt>
                <c:pt idx="902">
                  <c:v>5655.9966873648409</c:v>
                </c:pt>
                <c:pt idx="903">
                  <c:v>5667.9796389666235</c:v>
                </c:pt>
                <c:pt idx="904">
                  <c:v>5679.9175340851752</c:v>
                </c:pt>
                <c:pt idx="905">
                  <c:v>5691.8100347145655</c:v>
                </c:pt>
                <c:pt idx="906">
                  <c:v>5703.6568036478729</c:v>
                </c:pt>
                <c:pt idx="907">
                  <c:v>5715.4575044928433</c:v>
                </c:pt>
                <c:pt idx="908">
                  <c:v>5727.2118016875402</c:v>
                </c:pt>
                <c:pt idx="909">
                  <c:v>5738.919360515988</c:v>
                </c:pt>
                <c:pt idx="910">
                  <c:v>5750.5798471238068</c:v>
                </c:pt>
                <c:pt idx="911">
                  <c:v>5762.1929285338629</c:v>
                </c:pt>
                <c:pt idx="912">
                  <c:v>5773.758272661883</c:v>
                </c:pt>
                <c:pt idx="913">
                  <c:v>5785.2755483320743</c:v>
                </c:pt>
                <c:pt idx="914">
                  <c:v>5796.744425292738</c:v>
                </c:pt>
                <c:pt idx="915">
                  <c:v>5808.1645742318779</c:v>
                </c:pt>
                <c:pt idx="916">
                  <c:v>5819.535666792779</c:v>
                </c:pt>
                <c:pt idx="917">
                  <c:v>5830.8573755895741</c:v>
                </c:pt>
                <c:pt idx="918">
                  <c:v>5842.1293742228354</c:v>
                </c:pt>
                <c:pt idx="919">
                  <c:v>5853.3513372950938</c:v>
                </c:pt>
                <c:pt idx="920">
                  <c:v>5864.5229404263819</c:v>
                </c:pt>
                <c:pt idx="921">
                  <c:v>5875.6438602697435</c:v>
                </c:pt>
                <c:pt idx="922">
                  <c:v>5886.7137745267364</c:v>
                </c:pt>
                <c:pt idx="923">
                  <c:v>5897.7323619628978</c:v>
                </c:pt>
                <c:pt idx="924">
                  <c:v>5908.6993024232033</c:v>
                </c:pt>
                <c:pt idx="925">
                  <c:v>5919.6142768475047</c:v>
                </c:pt>
                <c:pt idx="926">
                  <c:v>5930.4769672859284</c:v>
                </c:pt>
                <c:pt idx="927">
                  <c:v>5941.2870569142724</c:v>
                </c:pt>
                <c:pt idx="928">
                  <c:v>5952.0442300493569</c:v>
                </c:pt>
                <c:pt idx="929">
                  <c:v>5962.7481721643589</c:v>
                </c:pt>
                <c:pt idx="930">
                  <c:v>5973.3985699041286</c:v>
                </c:pt>
                <c:pt idx="931">
                  <c:v>5983.9951111004457</c:v>
                </c:pt>
                <c:pt idx="932">
                  <c:v>5994.5374847872799</c:v>
                </c:pt>
                <c:pt idx="933">
                  <c:v>6005.0253812160108</c:v>
                </c:pt>
                <c:pt idx="934">
                  <c:v>6015.4584918705868</c:v>
                </c:pt>
                <c:pt idx="935">
                  <c:v>6025.8365094826986</c:v>
                </c:pt>
                <c:pt idx="936">
                  <c:v>6036.159128046882</c:v>
                </c:pt>
                <c:pt idx="937">
                  <c:v>6046.4260428355983</c:v>
                </c:pt>
                <c:pt idx="938">
                  <c:v>6056.6369504142649</c:v>
                </c:pt>
                <c:pt idx="939">
                  <c:v>6066.791548656277</c:v>
                </c:pt>
                <c:pt idx="940">
                  <c:v>6076.8895367579626</c:v>
                </c:pt>
                <c:pt idx="941">
                  <c:v>6086.9306152534864</c:v>
                </c:pt>
                <c:pt idx="942">
                  <c:v>6096.9144860297638</c:v>
                </c:pt>
                <c:pt idx="943">
                  <c:v>6106.8408523412791</c:v>
                </c:pt>
                <c:pt idx="944">
                  <c:v>6116.709418824873</c:v>
                </c:pt>
                <c:pt idx="945">
                  <c:v>6126.5198915145102</c:v>
                </c:pt>
                <c:pt idx="946">
                  <c:v>6136.2719778559631</c:v>
                </c:pt>
                <c:pt idx="947">
                  <c:v>6145.9653867214865</c:v>
                </c:pt>
                <c:pt idx="948">
                  <c:v>6155.5998284243979</c:v>
                </c:pt>
                <c:pt idx="949">
                  <c:v>6165.1750147336561</c:v>
                </c:pt>
                <c:pt idx="950">
                  <c:v>6174.6906588883585</c:v>
                </c:pt>
                <c:pt idx="951">
                  <c:v>6184.146475612185</c:v>
                </c:pt>
                <c:pt idx="952">
                  <c:v>6193.5421811278175</c:v>
                </c:pt>
                <c:pt idx="953">
                  <c:v>6202.8774931712705</c:v>
                </c:pt>
                <c:pt idx="954">
                  <c:v>6212.1521310061789</c:v>
                </c:pt>
                <c:pt idx="955">
                  <c:v>6221.3658154380428</c:v>
                </c:pt>
                <c:pt idx="956">
                  <c:v>6230.5182688283976</c:v>
                </c:pt>
                <c:pt idx="957">
                  <c:v>6239.6092151089315</c:v>
                </c:pt>
                <c:pt idx="958">
                  <c:v>6248.6383797955395</c:v>
                </c:pt>
                <c:pt idx="959">
                  <c:v>6257.6054900023164</c:v>
                </c:pt>
                <c:pt idx="960">
                  <c:v>6266.5102744555079</c:v>
                </c:pt>
                <c:pt idx="961">
                  <c:v>6275.3524635073545</c:v>
                </c:pt>
                <c:pt idx="962">
                  <c:v>6284.1317891499166</c:v>
                </c:pt>
                <c:pt idx="963">
                  <c:v>6292.8479850288095</c:v>
                </c:pt>
                <c:pt idx="964">
                  <c:v>6301.5007864568688</c:v>
                </c:pt>
                <c:pt idx="965">
                  <c:v>6310.0899304277727</c:v>
                </c:pt>
                <c:pt idx="966">
                  <c:v>6318.6151556295608</c:v>
                </c:pt>
                <c:pt idx="967">
                  <c:v>6327.0762024581181</c:v>
                </c:pt>
                <c:pt idx="968">
                  <c:v>6335.472813030553</c:v>
                </c:pt>
                <c:pt idx="969">
                  <c:v>6343.8047311985374</c:v>
                </c:pt>
                <c:pt idx="970">
                  <c:v>6352.0717025615513</c:v>
                </c:pt>
                <c:pt idx="971">
                  <c:v>6360.2734744800573</c:v>
                </c:pt>
                <c:pt idx="972">
                  <c:v>6368.4097960886029</c:v>
                </c:pt>
                <c:pt idx="973">
                  <c:v>6376.4804183088545</c:v>
                </c:pt>
                <c:pt idx="974">
                  <c:v>6384.485093862525</c:v>
                </c:pt>
                <c:pt idx="975">
                  <c:v>6392.4235772842676</c:v>
                </c:pt>
                <c:pt idx="976">
                  <c:v>6400.295624934447</c:v>
                </c:pt>
                <c:pt idx="977">
                  <c:v>6408.1009950118605</c:v>
                </c:pt>
                <c:pt idx="978">
                  <c:v>6415.8394475663536</c:v>
                </c:pt>
                <c:pt idx="979">
                  <c:v>6423.5107445113808</c:v>
                </c:pt>
                <c:pt idx="980">
                  <c:v>6431.1146496364618</c:v>
                </c:pt>
                <c:pt idx="981">
                  <c:v>6438.6509286195424</c:v>
                </c:pt>
                <c:pt idx="982">
                  <c:v>6446.119349039318</c:v>
                </c:pt>
                <c:pt idx="983">
                  <c:v>6453.5196803874078</c:v>
                </c:pt>
                <c:pt idx="984">
                  <c:v>6460.8516940804939</c:v>
                </c:pt>
                <c:pt idx="985">
                  <c:v>6468.1151634723337</c:v>
                </c:pt>
                <c:pt idx="986">
                  <c:v>6475.3098638657202</c:v>
                </c:pt>
                <c:pt idx="987">
                  <c:v>6482.4355725243086</c:v>
                </c:pt>
                <c:pt idx="988">
                  <c:v>6489.4920686843825</c:v>
                </c:pt>
                <c:pt idx="989">
                  <c:v>6496.4791335665277</c:v>
                </c:pt>
                <c:pt idx="990">
                  <c:v>6503.3965503871905</c:v>
                </c:pt>
                <c:pt idx="991">
                  <c:v>6510.244104370161</c:v>
                </c:pt>
                <c:pt idx="992">
                  <c:v>6517.0215827579568</c:v>
                </c:pt>
                <c:pt idx="993">
                  <c:v>6523.7287748231038</c:v>
                </c:pt>
                <c:pt idx="994">
                  <c:v>6530.3654718793296</c:v>
                </c:pt>
                <c:pt idx="995">
                  <c:v>6536.9314672926494</c:v>
                </c:pt>
                <c:pt idx="996">
                  <c:v>6543.4265564923617</c:v>
                </c:pt>
                <c:pt idx="997">
                  <c:v>6549.850536981935</c:v>
                </c:pt>
                <c:pt idx="998">
                  <c:v>6556.203208349807</c:v>
                </c:pt>
                <c:pt idx="999">
                  <c:v>6562.4843722800606</c:v>
                </c:pt>
                <c:pt idx="1000">
                  <c:v>6568.6938325630263</c:v>
                </c:pt>
                <c:pt idx="1001">
                  <c:v>6574.8313951057507</c:v>
                </c:pt>
                <c:pt idx="1002">
                  <c:v>6580.8968679423806</c:v>
                </c:pt>
                <c:pt idx="1003">
                  <c:v>6586.8900612444468</c:v>
                </c:pt>
                <c:pt idx="1004">
                  <c:v>6592.81078733101</c:v>
                </c:pt>
                <c:pt idx="1005">
                  <c:v>6598.6588606787454</c:v>
                </c:pt>
                <c:pt idx="1006">
                  <c:v>6604.4340979318731</c:v>
                </c:pt>
                <c:pt idx="1007">
                  <c:v>6610.1363179120253</c:v>
                </c:pt>
                <c:pt idx="1008">
                  <c:v>6615.7653416279609</c:v>
                </c:pt>
                <c:pt idx="1009">
                  <c:v>6621.3209922851993</c:v>
                </c:pt>
                <c:pt idx="1010">
                  <c:v>6626.8030952955451</c:v>
                </c:pt>
                <c:pt idx="1011">
                  <c:v>6632.2114782864674</c:v>
                </c:pt>
                <c:pt idx="1012">
                  <c:v>6637.5459711104122</c:v>
                </c:pt>
                <c:pt idx="1013">
                  <c:v>6642.806405853963</c:v>
                </c:pt>
                <c:pt idx="1014">
                  <c:v>6647.9926168469065</c:v>
                </c:pt>
                <c:pt idx="1015">
                  <c:v>6653.1044406711926</c:v>
                </c:pt>
                <c:pt idx="1016">
                  <c:v>6658.14171616975</c:v>
                </c:pt>
                <c:pt idx="1017">
                  <c:v>6663.1042844552076</c:v>
                </c:pt>
                <c:pt idx="1018">
                  <c:v>6667.9919889184994</c:v>
                </c:pt>
                <c:pt idx="1019">
                  <c:v>6672.8046752373366</c:v>
                </c:pt>
                <c:pt idx="1020">
                  <c:v>6677.5421913845776</c:v>
                </c:pt>
                <c:pt idx="1021">
                  <c:v>6682.2043876364623</c:v>
                </c:pt>
                <c:pt idx="1022">
                  <c:v>6686.7911165807491</c:v>
                </c:pt>
                <c:pt idx="1023">
                  <c:v>6691.3022331247003</c:v>
                </c:pt>
                <c:pt idx="1024">
                  <c:v>6695.7375945029826</c:v>
                </c:pt>
                <c:pt idx="1025">
                  <c:v>6700.0970602854186</c:v>
                </c:pt>
                <c:pt idx="1026">
                  <c:v>6704.3804923846137</c:v>
                </c:pt>
                <c:pt idx="1027">
                  <c:v>6708.5877550634887</c:v>
                </c:pt>
                <c:pt idx="1028">
                  <c:v>6712.7187149426627</c:v>
                </c:pt>
                <c:pt idx="1029">
                  <c:v>6716.7732410077151</c:v>
                </c:pt>
                <c:pt idx="1030">
                  <c:v>6720.7512046163347</c:v>
                </c:pt>
                <c:pt idx="1031">
                  <c:v>6724.6524795053283</c:v>
                </c:pt>
                <c:pt idx="1032">
                  <c:v>6728.4769417975103</c:v>
                </c:pt>
                <c:pt idx="1033">
                  <c:v>6732.2244700084757</c:v>
                </c:pt>
                <c:pt idx="1034">
                  <c:v>6735.8949450532227</c:v>
                </c:pt>
                <c:pt idx="1035">
                  <c:v>6739.4882502526625</c:v>
                </c:pt>
                <c:pt idx="1036">
                  <c:v>6743.0042713400044</c:v>
                </c:pt>
                <c:pt idx="1037">
                  <c:v>6746.4428964670005</c:v>
                </c:pt>
                <c:pt idx="1038">
                  <c:v>6749.8040162100724</c:v>
                </c:pt>
                <c:pt idx="1039">
                  <c:v>6753.0875235762842</c:v>
                </c:pt>
                <c:pt idx="1040">
                  <c:v>6756.2933140092309</c:v>
                </c:pt>
                <c:pt idx="1041">
                  <c:v>6759.4212853947383</c:v>
                </c:pt>
                <c:pt idx="1042">
                  <c:v>6762.471338066478</c:v>
                </c:pt>
                <c:pt idx="1043">
                  <c:v>6765.4433748114288</c:v>
                </c:pt>
                <c:pt idx="1044">
                  <c:v>6768.3373008752051</c:v>
                </c:pt>
                <c:pt idx="1045">
                  <c:v>6771.1530239672693</c:v>
                </c:pt>
                <c:pt idx="1046">
                  <c:v>6773.8904542659748</c:v>
                </c:pt>
                <c:pt idx="1047">
                  <c:v>6776.5495044235249</c:v>
                </c:pt>
                <c:pt idx="1048">
                  <c:v>6779.1300895707582</c:v>
                </c:pt>
                <c:pt idx="1049">
                  <c:v>6781.6321273218091</c:v>
                </c:pt>
                <c:pt idx="1050">
                  <c:v>6784.0555377786504</c:v>
                </c:pt>
                <c:pt idx="1051">
                  <c:v>6786.4002435354741</c:v>
                </c:pt>
                <c:pt idx="1052">
                  <c:v>6788.6661696829542</c:v>
                </c:pt>
                <c:pt idx="1053">
                  <c:v>6790.8532438123711</c:v>
                </c:pt>
                <c:pt idx="1054">
                  <c:v>6792.9613960195911</c:v>
                </c:pt>
                <c:pt idx="1055">
                  <c:v>6794.990558908923</c:v>
                </c:pt>
                <c:pt idx="1056">
                  <c:v>6796.9406675968221</c:v>
                </c:pt>
                <c:pt idx="1057">
                  <c:v>6798.8116597154722</c:v>
                </c:pt>
                <c:pt idx="1058">
                  <c:v>6800.6034754162101</c:v>
                </c:pt>
                <c:pt idx="1059">
                  <c:v>6802.316057372841</c:v>
                </c:pt>
                <c:pt idx="1060">
                  <c:v>6803.949350784781</c:v>
                </c:pt>
                <c:pt idx="1061">
                  <c:v>6805.5033033800864</c:v>
                </c:pt>
                <c:pt idx="1062">
                  <c:v>6806.9778654183447</c:v>
                </c:pt>
                <c:pt idx="1063">
                  <c:v>6808.372989693401</c:v>
                </c:pt>
                <c:pt idx="1064">
                  <c:v>6809.6886315359789</c:v>
                </c:pt>
                <c:pt idx="1065">
                  <c:v>6810.9247488161327</c:v>
                </c:pt>
                <c:pt idx="1066">
                  <c:v>6812.0813019455818</c:v>
                </c:pt>
                <c:pt idx="1067">
                  <c:v>6813.1582538798912</c:v>
                </c:pt>
                <c:pt idx="1068">
                  <c:v>6814.1555701205134</c:v>
                </c:pt>
                <c:pt idx="1069">
                  <c:v>6815.0732187167023</c:v>
                </c:pt>
                <c:pt idx="1070">
                  <c:v>6815.911170267269</c:v>
                </c:pt>
                <c:pt idx="1071">
                  <c:v>6816.6693979222109</c:v>
                </c:pt>
                <c:pt idx="1072">
                  <c:v>6817.3478773841944</c:v>
                </c:pt>
                <c:pt idx="1073">
                  <c:v>6817.9465869098904</c:v>
                </c:pt>
                <c:pt idx="1074">
                  <c:v>6818.4655073111826</c:v>
                </c:pt>
                <c:pt idx="1075">
                  <c:v>6818.9046219562288</c:v>
                </c:pt>
                <c:pt idx="1076">
                  <c:v>6819.2639167703719</c:v>
                </c:pt>
                <c:pt idx="1077">
                  <c:v>6819.5433802369243</c:v>
                </c:pt>
                <c:pt idx="1078">
                  <c:v>6819.7430033978044</c:v>
                </c:pt>
                <c:pt idx="1079">
                  <c:v>6819.8627798540238</c:v>
                </c:pt>
                <c:pt idx="1080">
                  <c:v>6819.9027057660523</c:v>
                </c:pt>
                <c:pt idx="1081">
                  <c:v>6819.8627798540247</c:v>
                </c:pt>
                <c:pt idx="1082">
                  <c:v>6819.7430033978044</c:v>
                </c:pt>
                <c:pt idx="1083">
                  <c:v>6819.5433802369243</c:v>
                </c:pt>
                <c:pt idx="1084">
                  <c:v>6819.2639167703701</c:v>
                </c:pt>
                <c:pt idx="1085">
                  <c:v>6818.9046219562306</c:v>
                </c:pt>
                <c:pt idx="1086">
                  <c:v>6818.4655073111826</c:v>
                </c:pt>
                <c:pt idx="1087">
                  <c:v>6817.9465869098922</c:v>
                </c:pt>
                <c:pt idx="1088">
                  <c:v>6817.3478773841953</c:v>
                </c:pt>
                <c:pt idx="1089">
                  <c:v>6816.6693979222136</c:v>
                </c:pt>
                <c:pt idx="1090">
                  <c:v>6815.9111702672717</c:v>
                </c:pt>
                <c:pt idx="1091">
                  <c:v>6815.073218716705</c:v>
                </c:pt>
                <c:pt idx="1092">
                  <c:v>6814.1555701205161</c:v>
                </c:pt>
                <c:pt idx="1093">
                  <c:v>6813.158253879893</c:v>
                </c:pt>
                <c:pt idx="1094">
                  <c:v>6812.0813019455854</c:v>
                </c:pt>
                <c:pt idx="1095">
                  <c:v>6810.9247488161382</c:v>
                </c:pt>
                <c:pt idx="1096">
                  <c:v>6809.6886315359816</c:v>
                </c:pt>
                <c:pt idx="1097">
                  <c:v>6808.3729896934055</c:v>
                </c:pt>
                <c:pt idx="1098">
                  <c:v>6806.9778654183492</c:v>
                </c:pt>
                <c:pt idx="1099">
                  <c:v>6805.503303380091</c:v>
                </c:pt>
                <c:pt idx="1100">
                  <c:v>6803.9493507847856</c:v>
                </c:pt>
                <c:pt idx="1101">
                  <c:v>6802.3160573728464</c:v>
                </c:pt>
                <c:pt idx="1102">
                  <c:v>6800.6034754162174</c:v>
                </c:pt>
                <c:pt idx="1103">
                  <c:v>6798.8116597154785</c:v>
                </c:pt>
                <c:pt idx="1104">
                  <c:v>6796.9406675968294</c:v>
                </c:pt>
                <c:pt idx="1105">
                  <c:v>6794.9905589089294</c:v>
                </c:pt>
                <c:pt idx="1106">
                  <c:v>6792.9613960195966</c:v>
                </c:pt>
                <c:pt idx="1107">
                  <c:v>6790.8532438123766</c:v>
                </c:pt>
                <c:pt idx="1108">
                  <c:v>6788.6661696829624</c:v>
                </c:pt>
                <c:pt idx="1109">
                  <c:v>6786.4002435354823</c:v>
                </c:pt>
                <c:pt idx="1110">
                  <c:v>6784.0555377786577</c:v>
                </c:pt>
                <c:pt idx="1111">
                  <c:v>6781.6321273218191</c:v>
                </c:pt>
                <c:pt idx="1112">
                  <c:v>6779.1300895707654</c:v>
                </c:pt>
                <c:pt idx="1113">
                  <c:v>6776.549504423534</c:v>
                </c:pt>
                <c:pt idx="1114">
                  <c:v>6773.8904542659848</c:v>
                </c:pt>
                <c:pt idx="1115">
                  <c:v>6771.1530239672775</c:v>
                </c:pt>
                <c:pt idx="1116">
                  <c:v>6768.337300875216</c:v>
                </c:pt>
                <c:pt idx="1117">
                  <c:v>6765.4433748114388</c:v>
                </c:pt>
                <c:pt idx="1118">
                  <c:v>6762.4713380664862</c:v>
                </c:pt>
                <c:pt idx="1119">
                  <c:v>6759.4212853947492</c:v>
                </c:pt>
                <c:pt idx="1120">
                  <c:v>6756.2933140092418</c:v>
                </c:pt>
                <c:pt idx="1121">
                  <c:v>6753.087523576296</c:v>
                </c:pt>
                <c:pt idx="1122">
                  <c:v>6749.8040162100833</c:v>
                </c:pt>
                <c:pt idx="1123">
                  <c:v>6746.4428964670124</c:v>
                </c:pt>
                <c:pt idx="1124">
                  <c:v>6743.0042713400162</c:v>
                </c:pt>
                <c:pt idx="1125">
                  <c:v>6739.4882502526762</c:v>
                </c:pt>
                <c:pt idx="1126">
                  <c:v>6735.8949450532327</c:v>
                </c:pt>
                <c:pt idx="1127">
                  <c:v>6732.2244700084875</c:v>
                </c:pt>
                <c:pt idx="1128">
                  <c:v>6728.4769417975231</c:v>
                </c:pt>
                <c:pt idx="1129">
                  <c:v>6724.652479505341</c:v>
                </c:pt>
                <c:pt idx="1130">
                  <c:v>6720.7512046163474</c:v>
                </c:pt>
                <c:pt idx="1131">
                  <c:v>6716.7732410077297</c:v>
                </c:pt>
                <c:pt idx="1132">
                  <c:v>6712.7187149426763</c:v>
                </c:pt>
                <c:pt idx="1133">
                  <c:v>6708.5877550635014</c:v>
                </c:pt>
                <c:pt idx="1134">
                  <c:v>6704.3804923846265</c:v>
                </c:pt>
                <c:pt idx="1135">
                  <c:v>6700.0970602854313</c:v>
                </c:pt>
                <c:pt idx="1136">
                  <c:v>6695.7375945029989</c:v>
                </c:pt>
                <c:pt idx="1137">
                  <c:v>6691.3022331247139</c:v>
                </c:pt>
                <c:pt idx="1138">
                  <c:v>6686.7911165807636</c:v>
                </c:pt>
                <c:pt idx="1139">
                  <c:v>6682.2043876364778</c:v>
                </c:pt>
                <c:pt idx="1140">
                  <c:v>6677.542191384593</c:v>
                </c:pt>
                <c:pt idx="1141">
                  <c:v>6672.804675237353</c:v>
                </c:pt>
                <c:pt idx="1142">
                  <c:v>6667.9919889185148</c:v>
                </c:pt>
                <c:pt idx="1143">
                  <c:v>6663.1042844552239</c:v>
                </c:pt>
                <c:pt idx="1144">
                  <c:v>6658.1417161697664</c:v>
                </c:pt>
                <c:pt idx="1145">
                  <c:v>6653.1044406712108</c:v>
                </c:pt>
                <c:pt idx="1146">
                  <c:v>6647.9926168469237</c:v>
                </c:pt>
                <c:pt idx="1147">
                  <c:v>6642.8064058539785</c:v>
                </c:pt>
                <c:pt idx="1148">
                  <c:v>6637.5459711104313</c:v>
                </c:pt>
                <c:pt idx="1149">
                  <c:v>6632.2114782864883</c:v>
                </c:pt>
                <c:pt idx="1150">
                  <c:v>6626.8030952955633</c:v>
                </c:pt>
                <c:pt idx="1151">
                  <c:v>6621.3209922852175</c:v>
                </c:pt>
                <c:pt idx="1152">
                  <c:v>6615.7653416279773</c:v>
                </c:pt>
                <c:pt idx="1153">
                  <c:v>6610.1363179120426</c:v>
                </c:pt>
                <c:pt idx="1154">
                  <c:v>6604.4340979318931</c:v>
                </c:pt>
                <c:pt idx="1155">
                  <c:v>6598.6588606787636</c:v>
                </c:pt>
                <c:pt idx="1156">
                  <c:v>6592.8107873310291</c:v>
                </c:pt>
                <c:pt idx="1157">
                  <c:v>6586.890061244465</c:v>
                </c:pt>
                <c:pt idx="1158">
                  <c:v>6580.8968679424015</c:v>
                </c:pt>
                <c:pt idx="1159">
                  <c:v>6574.8313951057698</c:v>
                </c:pt>
                <c:pt idx="1160">
                  <c:v>6568.6938325630454</c:v>
                </c:pt>
                <c:pt idx="1161">
                  <c:v>6562.4843722800815</c:v>
                </c:pt>
                <c:pt idx="1162">
                  <c:v>6556.2032083498279</c:v>
                </c:pt>
                <c:pt idx="1163">
                  <c:v>6549.850536981955</c:v>
                </c:pt>
                <c:pt idx="1164">
                  <c:v>6543.4265564923817</c:v>
                </c:pt>
                <c:pt idx="1165">
                  <c:v>6536.9314672926694</c:v>
                </c:pt>
                <c:pt idx="1166">
                  <c:v>6530.3654718793496</c:v>
                </c:pt>
                <c:pt idx="1167">
                  <c:v>6523.7287748231256</c:v>
                </c:pt>
                <c:pt idx="1168">
                  <c:v>6517.0215827579796</c:v>
                </c:pt>
                <c:pt idx="1169">
                  <c:v>6510.2441043701829</c:v>
                </c:pt>
                <c:pt idx="1170">
                  <c:v>6503.3965503872123</c:v>
                </c:pt>
                <c:pt idx="1171">
                  <c:v>6496.4791335665504</c:v>
                </c:pt>
                <c:pt idx="1172">
                  <c:v>6489.4920686844052</c:v>
                </c:pt>
                <c:pt idx="1173">
                  <c:v>6482.4355725243295</c:v>
                </c:pt>
                <c:pt idx="1174">
                  <c:v>6475.309863865743</c:v>
                </c:pt>
                <c:pt idx="1175">
                  <c:v>6468.1151634723583</c:v>
                </c:pt>
                <c:pt idx="1176">
                  <c:v>6460.8516940805157</c:v>
                </c:pt>
                <c:pt idx="1177">
                  <c:v>6453.5196803874314</c:v>
                </c:pt>
                <c:pt idx="1178">
                  <c:v>6446.1193490393425</c:v>
                </c:pt>
                <c:pt idx="1179">
                  <c:v>6438.6509286195669</c:v>
                </c:pt>
                <c:pt idx="1180">
                  <c:v>6431.1146496364863</c:v>
                </c:pt>
                <c:pt idx="1181">
                  <c:v>6423.5107445114063</c:v>
                </c:pt>
                <c:pt idx="1182">
                  <c:v>6415.8394475663799</c:v>
                </c:pt>
                <c:pt idx="1183">
                  <c:v>6408.1009950118851</c:v>
                </c:pt>
                <c:pt idx="1184">
                  <c:v>6400.2956249344734</c:v>
                </c:pt>
                <c:pt idx="1185">
                  <c:v>6392.4235772842949</c:v>
                </c:pt>
                <c:pt idx="1186">
                  <c:v>6384.4850938625505</c:v>
                </c:pt>
                <c:pt idx="1187">
                  <c:v>6376.48041830888</c:v>
                </c:pt>
                <c:pt idx="1188">
                  <c:v>6368.409796088632</c:v>
                </c:pt>
                <c:pt idx="1189">
                  <c:v>6360.2734744800837</c:v>
                </c:pt>
                <c:pt idx="1190">
                  <c:v>6352.0717025615768</c:v>
                </c:pt>
                <c:pt idx="1191">
                  <c:v>6343.8047311985629</c:v>
                </c:pt>
                <c:pt idx="1192">
                  <c:v>6335.4728130305812</c:v>
                </c:pt>
                <c:pt idx="1193">
                  <c:v>6327.0762024581454</c:v>
                </c:pt>
                <c:pt idx="1194">
                  <c:v>6318.6151556295881</c:v>
                </c:pt>
                <c:pt idx="1195">
                  <c:v>6310.0899304278009</c:v>
                </c:pt>
                <c:pt idx="1196">
                  <c:v>6301.5007864568961</c:v>
                </c:pt>
                <c:pt idx="1197">
                  <c:v>6292.8479850288368</c:v>
                </c:pt>
                <c:pt idx="1198">
                  <c:v>6284.1317891499466</c:v>
                </c:pt>
                <c:pt idx="1199">
                  <c:v>6275.3524635073818</c:v>
                </c:pt>
                <c:pt idx="1200">
                  <c:v>6266.5102744555361</c:v>
                </c:pt>
                <c:pt idx="1201">
                  <c:v>6257.6054900023464</c:v>
                </c:pt>
                <c:pt idx="1202">
                  <c:v>6248.6383797955677</c:v>
                </c:pt>
                <c:pt idx="1203">
                  <c:v>6239.6092151089588</c:v>
                </c:pt>
                <c:pt idx="1204">
                  <c:v>6230.5182688284276</c:v>
                </c:pt>
                <c:pt idx="1205">
                  <c:v>6221.3658154380728</c:v>
                </c:pt>
                <c:pt idx="1206">
                  <c:v>6212.1521310062071</c:v>
                </c:pt>
                <c:pt idx="1207">
                  <c:v>6202.8774931713006</c:v>
                </c:pt>
                <c:pt idx="1208">
                  <c:v>6193.5421811278493</c:v>
                </c:pt>
                <c:pt idx="1209">
                  <c:v>6184.146475612215</c:v>
                </c:pt>
                <c:pt idx="1210">
                  <c:v>6174.6906588883885</c:v>
                </c:pt>
                <c:pt idx="1211">
                  <c:v>6165.1750147336879</c:v>
                </c:pt>
                <c:pt idx="1212">
                  <c:v>6155.5998284244297</c:v>
                </c:pt>
                <c:pt idx="1213">
                  <c:v>6145.9653867215166</c:v>
                </c:pt>
                <c:pt idx="1214">
                  <c:v>6136.2719778559967</c:v>
                </c:pt>
                <c:pt idx="1215">
                  <c:v>6126.5198915145438</c:v>
                </c:pt>
                <c:pt idx="1216">
                  <c:v>6116.7094188249039</c:v>
                </c:pt>
                <c:pt idx="1217">
                  <c:v>6106.8408523413109</c:v>
                </c:pt>
                <c:pt idx="1218">
                  <c:v>6096.9144860297965</c:v>
                </c:pt>
                <c:pt idx="1219">
                  <c:v>6086.9306152535182</c:v>
                </c:pt>
                <c:pt idx="1220">
                  <c:v>6076.8895367579944</c:v>
                </c:pt>
                <c:pt idx="1221">
                  <c:v>6066.7915486563115</c:v>
                </c:pt>
                <c:pt idx="1222">
                  <c:v>6056.6369504142995</c:v>
                </c:pt>
                <c:pt idx="1223">
                  <c:v>6046.4260428356301</c:v>
                </c:pt>
                <c:pt idx="1224">
                  <c:v>6036.1591280469147</c:v>
                </c:pt>
                <c:pt idx="1225">
                  <c:v>6025.8365094827332</c:v>
                </c:pt>
                <c:pt idx="1226">
                  <c:v>6015.4584918706196</c:v>
                </c:pt>
                <c:pt idx="1227">
                  <c:v>6005.0253812160427</c:v>
                </c:pt>
                <c:pt idx="1228">
                  <c:v>5994.5374847873154</c:v>
                </c:pt>
                <c:pt idx="1229">
                  <c:v>5983.9951111004784</c:v>
                </c:pt>
                <c:pt idx="1230">
                  <c:v>5973.3985699041614</c:v>
                </c:pt>
                <c:pt idx="1231">
                  <c:v>5962.7481721643944</c:v>
                </c:pt>
                <c:pt idx="1232">
                  <c:v>5952.0442300493924</c:v>
                </c:pt>
                <c:pt idx="1233">
                  <c:v>5941.287056914306</c:v>
                </c:pt>
                <c:pt idx="1234">
                  <c:v>5930.4769672859647</c:v>
                </c:pt>
                <c:pt idx="1235">
                  <c:v>5919.6142768475411</c:v>
                </c:pt>
                <c:pt idx="1236">
                  <c:v>5908.6993024232379</c:v>
                </c:pt>
                <c:pt idx="1237">
                  <c:v>5897.7323619629333</c:v>
                </c:pt>
                <c:pt idx="1238">
                  <c:v>5886.7137745267737</c:v>
                </c:pt>
                <c:pt idx="1239">
                  <c:v>5875.643860269779</c:v>
                </c:pt>
                <c:pt idx="1240">
                  <c:v>5864.5229404264164</c:v>
                </c:pt>
                <c:pt idx="1241">
                  <c:v>5853.3513372951311</c:v>
                </c:pt>
                <c:pt idx="1242">
                  <c:v>5842.1293742228736</c:v>
                </c:pt>
                <c:pt idx="1243">
                  <c:v>5830.8573755896095</c:v>
                </c:pt>
                <c:pt idx="1244">
                  <c:v>5819.5356667928136</c:v>
                </c:pt>
                <c:pt idx="1245">
                  <c:v>5808.1645742319179</c:v>
                </c:pt>
                <c:pt idx="1246">
                  <c:v>5796.7444252927744</c:v>
                </c:pt>
                <c:pt idx="1247">
                  <c:v>5785.2755483321116</c:v>
                </c:pt>
                <c:pt idx="1248">
                  <c:v>5773.7582726619212</c:v>
                </c:pt>
                <c:pt idx="1249">
                  <c:v>5762.1929285339002</c:v>
                </c:pt>
                <c:pt idx="1250">
                  <c:v>5750.579847123844</c:v>
                </c:pt>
                <c:pt idx="1251">
                  <c:v>5738.9193605160244</c:v>
                </c:pt>
                <c:pt idx="1252">
                  <c:v>5727.2118016875793</c:v>
                </c:pt>
                <c:pt idx="1253">
                  <c:v>5715.4575044928806</c:v>
                </c:pt>
                <c:pt idx="1254">
                  <c:v>5703.6568036479111</c:v>
                </c:pt>
                <c:pt idx="1255">
                  <c:v>5691.8100347146055</c:v>
                </c:pt>
                <c:pt idx="1256">
                  <c:v>5679.9175340852134</c:v>
                </c:pt>
                <c:pt idx="1257">
                  <c:v>5667.9796389666608</c:v>
                </c:pt>
                <c:pt idx="1258">
                  <c:v>5655.9966873648818</c:v>
                </c:pt>
                <c:pt idx="1259">
                  <c:v>5643.9690180691705</c:v>
                </c:pt>
                <c:pt idx="1260">
                  <c:v>5631.8969706365442</c:v>
                </c:pt>
                <c:pt idx="1261">
                  <c:v>5619.7808853760698</c:v>
                </c:pt>
                <c:pt idx="1262">
                  <c:v>5607.6211033332274</c:v>
                </c:pt>
                <c:pt idx="1263">
                  <c:v>5595.417966274259</c:v>
                </c:pt>
                <c:pt idx="1264">
                  <c:v>5583.1718166705414</c:v>
                </c:pt>
                <c:pt idx="1265">
                  <c:v>5570.8829976829256</c:v>
                </c:pt>
                <c:pt idx="1266">
                  <c:v>5558.5518531461248</c:v>
                </c:pt>
                <c:pt idx="1267">
                  <c:v>5546.178727553096</c:v>
                </c:pt>
                <c:pt idx="1268">
                  <c:v>5533.7639660394125</c:v>
                </c:pt>
                <c:pt idx="1269">
                  <c:v>5521.3079143676705</c:v>
                </c:pt>
                <c:pt idx="1270">
                  <c:v>5508.8109189119023</c:v>
                </c:pt>
                <c:pt idx="1271">
                  <c:v>5496.2733266419891</c:v>
                </c:pt>
                <c:pt idx="1272">
                  <c:v>5483.6954851080955</c:v>
                </c:pt>
                <c:pt idx="1273">
                  <c:v>5471.0777424251219</c:v>
                </c:pt>
                <c:pt idx="1274">
                  <c:v>5458.420447257171</c:v>
                </c:pt>
                <c:pt idx="1275">
                  <c:v>5445.7239488020223</c:v>
                </c:pt>
                <c:pt idx="1276">
                  <c:v>5432.9885967756263</c:v>
                </c:pt>
                <c:pt idx="1277">
                  <c:v>5420.2147413966422</c:v>
                </c:pt>
                <c:pt idx="1278">
                  <c:v>5407.4027333709528</c:v>
                </c:pt>
                <c:pt idx="1279">
                  <c:v>5394.5529238762238</c:v>
                </c:pt>
                <c:pt idx="1280">
                  <c:v>5381.6656645465064</c:v>
                </c:pt>
                <c:pt idx="1281">
                  <c:v>5368.7413074568103</c:v>
                </c:pt>
                <c:pt idx="1282">
                  <c:v>5355.780205107746</c:v>
                </c:pt>
                <c:pt idx="1283">
                  <c:v>5342.7827104101789</c:v>
                </c:pt>
                <c:pt idx="1284">
                  <c:v>5329.749176669904</c:v>
                </c:pt>
                <c:pt idx="1285">
                  <c:v>5316.6799575723444</c:v>
                </c:pt>
                <c:pt idx="1286">
                  <c:v>5303.5754071672918</c:v>
                </c:pt>
                <c:pt idx="1287">
                  <c:v>5290.4358798536741</c:v>
                </c:pt>
                <c:pt idx="1288">
                  <c:v>5277.2617303643347</c:v>
                </c:pt>
                <c:pt idx="1289">
                  <c:v>5264.0533137508664</c:v>
                </c:pt>
                <c:pt idx="1290">
                  <c:v>5250.81098536847</c:v>
                </c:pt>
                <c:pt idx="1291">
                  <c:v>5237.5351008608341</c:v>
                </c:pt>
                <c:pt idx="1292">
                  <c:v>5224.2260161450677</c:v>
                </c:pt>
                <c:pt idx="1293">
                  <c:v>5210.8840873966546</c:v>
                </c:pt>
                <c:pt idx="1294">
                  <c:v>5197.5096710344578</c:v>
                </c:pt>
                <c:pt idx="1295">
                  <c:v>5184.1031237057387</c:v>
                </c:pt>
                <c:pt idx="1296">
                  <c:v>5170.6648022712361</c:v>
                </c:pt>
                <c:pt idx="1297">
                  <c:v>5157.1950637902864</c:v>
                </c:pt>
                <c:pt idx="1298">
                  <c:v>5143.6942655059511</c:v>
                </c:pt>
                <c:pt idx="1299">
                  <c:v>5130.1627648302265</c:v>
                </c:pt>
                <c:pt idx="1300">
                  <c:v>5116.6009193292775</c:v>
                </c:pt>
                <c:pt idx="1301">
                  <c:v>5103.0090867087038</c:v>
                </c:pt>
                <c:pt idx="1302">
                  <c:v>5089.3876247988637</c:v>
                </c:pt>
                <c:pt idx="1303">
                  <c:v>5075.736891540254</c:v>
                </c:pt>
                <c:pt idx="1304">
                  <c:v>5062.0572449688989</c:v>
                </c:pt>
                <c:pt idx="1305">
                  <c:v>5048.3490432018234</c:v>
                </c:pt>
                <c:pt idx="1306">
                  <c:v>5034.6126444225547</c:v>
                </c:pt>
                <c:pt idx="1307">
                  <c:v>5020.8484068666812</c:v>
                </c:pt>
                <c:pt idx="1308">
                  <c:v>5007.0566888074491</c:v>
                </c:pt>
                <c:pt idx="1309">
                  <c:v>4993.2378485414147</c:v>
                </c:pt>
                <c:pt idx="1310">
                  <c:v>4979.3922443741722</c:v>
                </c:pt>
                <c:pt idx="1311">
                  <c:v>4965.5202346060751</c:v>
                </c:pt>
                <c:pt idx="1312">
                  <c:v>4951.6221775180775</c:v>
                </c:pt>
                <c:pt idx="1313">
                  <c:v>4937.6984313575858</c:v>
                </c:pt>
                <c:pt idx="1314">
                  <c:v>4923.7493543243809</c:v>
                </c:pt>
                <c:pt idx="1315">
                  <c:v>4909.7753045565833</c:v>
                </c:pt>
                <c:pt idx="1316">
                  <c:v>4895.7766401166973</c:v>
                </c:pt>
                <c:pt idx="1317">
                  <c:v>4881.7537189776986</c:v>
                </c:pt>
                <c:pt idx="1318">
                  <c:v>4867.7068990091702</c:v>
                </c:pt>
                <c:pt idx="1319">
                  <c:v>4853.636537963509</c:v>
                </c:pt>
                <c:pt idx="1320">
                  <c:v>4839.5429934622052</c:v>
                </c:pt>
                <c:pt idx="1321">
                  <c:v>4825.4266229821515</c:v>
                </c:pt>
                <c:pt idx="1322">
                  <c:v>4811.28778384203</c:v>
                </c:pt>
                <c:pt idx="1323">
                  <c:v>4797.1268331887732</c:v>
                </c:pt>
                <c:pt idx="1324">
                  <c:v>4782.9441279840667</c:v>
                </c:pt>
                <c:pt idx="1325">
                  <c:v>4768.7400249909178</c:v>
                </c:pt>
                <c:pt idx="1326">
                  <c:v>4754.5148807603064</c:v>
                </c:pt>
                <c:pt idx="1327">
                  <c:v>4740.2690516178845</c:v>
                </c:pt>
                <c:pt idx="1328">
                  <c:v>4726.0028936507488</c:v>
                </c:pt>
                <c:pt idx="1329">
                  <c:v>4711.7167626942619</c:v>
                </c:pt>
                <c:pt idx="1330">
                  <c:v>4697.4110143189855</c:v>
                </c:pt>
                <c:pt idx="1331">
                  <c:v>4683.0860038176206</c:v>
                </c:pt>
                <c:pt idx="1332">
                  <c:v>4668.7420861920673</c:v>
                </c:pt>
                <c:pt idx="1333">
                  <c:v>4654.3796161405362</c:v>
                </c:pt>
                <c:pt idx="1334">
                  <c:v>4639.998948044713</c:v>
                </c:pt>
                <c:pt idx="1335">
                  <c:v>4625.6004359570206</c:v>
                </c:pt>
                <c:pt idx="1336">
                  <c:v>4611.1844335879368</c:v>
                </c:pt>
                <c:pt idx="1337">
                  <c:v>4596.7512942933981</c:v>
                </c:pt>
                <c:pt idx="1338">
                  <c:v>4582.3013710622517</c:v>
                </c:pt>
                <c:pt idx="1339">
                  <c:v>4567.8350165038037</c:v>
                </c:pt>
                <c:pt idx="1340">
                  <c:v>4553.3525828354395</c:v>
                </c:pt>
                <c:pt idx="1341">
                  <c:v>4538.8544218703</c:v>
                </c:pt>
                <c:pt idx="1342">
                  <c:v>4524.3408850050564</c:v>
                </c:pt>
                <c:pt idx="1343">
                  <c:v>4509.812323207746</c:v>
                </c:pt>
                <c:pt idx="1344">
                  <c:v>4495.2690870056922</c:v>
                </c:pt>
                <c:pt idx="1345">
                  <c:v>4480.7115264734957</c:v>
                </c:pt>
                <c:pt idx="1346">
                  <c:v>4466.1399912211027</c:v>
                </c:pt>
                <c:pt idx="1347">
                  <c:v>4451.5548303819696</c:v>
                </c:pt>
                <c:pt idx="1348">
                  <c:v>4436.9563926012761</c:v>
                </c:pt>
                <c:pt idx="1349">
                  <c:v>4422.3450260242353</c:v>
                </c:pt>
                <c:pt idx="1350">
                  <c:v>4407.7210782844968</c:v>
                </c:pt>
                <c:pt idx="1351">
                  <c:v>4393.0848964925954</c:v>
                </c:pt>
                <c:pt idx="1352">
                  <c:v>4378.4368272245129</c:v>
                </c:pt>
                <c:pt idx="1353">
                  <c:v>4363.7772165103106</c:v>
                </c:pt>
                <c:pt idx="1354">
                  <c:v>4349.1064098228362</c:v>
                </c:pt>
                <c:pt idx="1355">
                  <c:v>4334.4247520665231</c:v>
                </c:pt>
                <c:pt idx="1356">
                  <c:v>4319.7325875662655</c:v>
                </c:pt>
                <c:pt idx="1357">
                  <c:v>4305.0302600563919</c:v>
                </c:pt>
                <c:pt idx="1358">
                  <c:v>4290.3181126697009</c:v>
                </c:pt>
                <c:pt idx="1359">
                  <c:v>4275.5964879265903</c:v>
                </c:pt>
                <c:pt idx="1360">
                  <c:v>4260.865727724291</c:v>
                </c:pt>
                <c:pt idx="1361">
                  <c:v>4246.126173326149</c:v>
                </c:pt>
                <c:pt idx="1362">
                  <c:v>4231.3781653510141</c:v>
                </c:pt>
                <c:pt idx="1363">
                  <c:v>4216.6220437627335</c:v>
                </c:pt>
                <c:pt idx="1364">
                  <c:v>4201.8581478596852</c:v>
                </c:pt>
                <c:pt idx="1365">
                  <c:v>4187.0868162644447</c:v>
                </c:pt>
                <c:pt idx="1366">
                  <c:v>4172.3083869135062</c:v>
                </c:pt>
                <c:pt idx="1367">
                  <c:v>4157.5231970471232</c:v>
                </c:pt>
                <c:pt idx="1368">
                  <c:v>4142.7315831992</c:v>
                </c:pt>
                <c:pt idx="1369">
                  <c:v>4127.9338811872967</c:v>
                </c:pt>
                <c:pt idx="1370">
                  <c:v>4113.1304261027344</c:v>
                </c:pt>
                <c:pt idx="1371">
                  <c:v>4098.321552300743</c:v>
                </c:pt>
                <c:pt idx="1372">
                  <c:v>4083.5075933907506</c:v>
                </c:pt>
                <c:pt idx="1373">
                  <c:v>4068.6888822267456</c:v>
                </c:pt>
                <c:pt idx="1374">
                  <c:v>4053.8657508976989</c:v>
                </c:pt>
                <c:pt idx="1375">
                  <c:v>4039.0385307181305</c:v>
                </c:pt>
                <c:pt idx="1376">
                  <c:v>4024.2075522187138</c:v>
                </c:pt>
                <c:pt idx="1377">
                  <c:v>4009.3731451370231</c:v>
                </c:pt>
                <c:pt idx="1378">
                  <c:v>3994.535638408327</c:v>
                </c:pt>
                <c:pt idx="1379">
                  <c:v>3979.6953601564901</c:v>
                </c:pt>
                <c:pt idx="1380">
                  <c:v>3964.8526376849923</c:v>
                </c:pt>
                <c:pt idx="1381">
                  <c:v>3950.0077974679884</c:v>
                </c:pt>
                <c:pt idx="1382">
                  <c:v>3935.161165141506</c:v>
                </c:pt>
                <c:pt idx="1383">
                  <c:v>3920.3130654947249</c:v>
                </c:pt>
                <c:pt idx="1384">
                  <c:v>3905.46382246133</c:v>
                </c:pt>
                <c:pt idx="1385">
                  <c:v>3890.6137591109723</c:v>
                </c:pt>
                <c:pt idx="1386">
                  <c:v>3875.7631976408338</c:v>
                </c:pt>
                <c:pt idx="1387">
                  <c:v>3860.9124593672755</c:v>
                </c:pt>
                <c:pt idx="1388">
                  <c:v>3846.061864717562</c:v>
                </c:pt>
                <c:pt idx="1389">
                  <c:v>3831.2117332217144</c:v>
                </c:pt>
                <c:pt idx="1390">
                  <c:v>3816.3623835044364</c:v>
                </c:pt>
                <c:pt idx="1391">
                  <c:v>3801.5141332771273</c:v>
                </c:pt>
                <c:pt idx="1392">
                  <c:v>3786.6672993300162</c:v>
                </c:pt>
                <c:pt idx="1393">
                  <c:v>3771.8221975243719</c:v>
                </c:pt>
                <c:pt idx="1394">
                  <c:v>3756.9791427848036</c:v>
                </c:pt>
                <c:pt idx="1395">
                  <c:v>3742.1384490916698</c:v>
                </c:pt>
                <c:pt idx="1396">
                  <c:v>3727.3004294735729</c:v>
                </c:pt>
                <c:pt idx="1397">
                  <c:v>3712.4653959999691</c:v>
                </c:pt>
                <c:pt idx="1398">
                  <c:v>3697.6336597738327</c:v>
                </c:pt>
                <c:pt idx="1399">
                  <c:v>3682.8055309244546</c:v>
                </c:pt>
                <c:pt idx="1400">
                  <c:v>3667.9813186003266</c:v>
                </c:pt>
                <c:pt idx="1401">
                  <c:v>3653.1613309621061</c:v>
                </c:pt>
                <c:pt idx="1402">
                  <c:v>3638.3458751756884</c:v>
                </c:pt>
                <c:pt idx="1403">
                  <c:v>3623.5352574053886</c:v>
                </c:pt>
                <c:pt idx="1404">
                  <c:v>3608.7297828071842</c:v>
                </c:pt>
                <c:pt idx="1405">
                  <c:v>3593.9297555220805</c:v>
                </c:pt>
                <c:pt idx="1406">
                  <c:v>3579.1354786695661</c:v>
                </c:pt>
                <c:pt idx="1407">
                  <c:v>3564.3472543411758</c:v>
                </c:pt>
                <c:pt idx="1408">
                  <c:v>3549.5653835941084</c:v>
                </c:pt>
                <c:pt idx="1409">
                  <c:v>3534.7901664449873</c:v>
                </c:pt>
                <c:pt idx="1410">
                  <c:v>3520.0219018637031</c:v>
                </c:pt>
                <c:pt idx="1411">
                  <c:v>3505.2608877673256</c:v>
                </c:pt>
                <c:pt idx="1412">
                  <c:v>3490.5074210141483</c:v>
                </c:pt>
                <c:pt idx="1413">
                  <c:v>3475.7617973978186</c:v>
                </c:pt>
                <c:pt idx="1414">
                  <c:v>3461.0243116415413</c:v>
                </c:pt>
                <c:pt idx="1415">
                  <c:v>3446.2952573924063</c:v>
                </c:pt>
                <c:pt idx="1416">
                  <c:v>3431.5749272157914</c:v>
                </c:pt>
                <c:pt idx="1417">
                  <c:v>3416.8636125898865</c:v>
                </c:pt>
                <c:pt idx="1418">
                  <c:v>3402.1616039002797</c:v>
                </c:pt>
                <c:pt idx="1419">
                  <c:v>3387.4691904346569</c:v>
                </c:pt>
                <c:pt idx="1420">
                  <c:v>3372.7866603776088</c:v>
                </c:pt>
                <c:pt idx="1421">
                  <c:v>3358.1143008055019</c:v>
                </c:pt>
                <c:pt idx="1422">
                  <c:v>3343.4523976814735</c:v>
                </c:pt>
                <c:pt idx="1423">
                  <c:v>3328.8012358505125</c:v>
                </c:pt>
                <c:pt idx="1424">
                  <c:v>3314.1610990346212</c:v>
                </c:pt>
                <c:pt idx="1425">
                  <c:v>3299.5322698280897</c:v>
                </c:pt>
                <c:pt idx="1426">
                  <c:v>3284.9150296928592</c:v>
                </c:pt>
                <c:pt idx="1427">
                  <c:v>3270.3096589539914</c:v>
                </c:pt>
                <c:pt idx="1428">
                  <c:v>3255.7164367951909</c:v>
                </c:pt>
                <c:pt idx="1429">
                  <c:v>3241.1356412544742</c:v>
                </c:pt>
                <c:pt idx="1430">
                  <c:v>3226.5675492199102</c:v>
                </c:pt>
                <c:pt idx="1431">
                  <c:v>3212.012436425433</c:v>
                </c:pt>
                <c:pt idx="1432">
                  <c:v>3197.470577446787</c:v>
                </c:pt>
                <c:pt idx="1433">
                  <c:v>3182.942245697549</c:v>
                </c:pt>
                <c:pt idx="1434">
                  <c:v>3168.4277134252229</c:v>
                </c:pt>
                <c:pt idx="1435">
                  <c:v>3153.9272517074637</c:v>
                </c:pt>
                <c:pt idx="1436">
                  <c:v>3139.4411304483679</c:v>
                </c:pt>
                <c:pt idx="1437">
                  <c:v>3124.9696183748715</c:v>
                </c:pt>
                <c:pt idx="1438">
                  <c:v>3110.5129830332285</c:v>
                </c:pt>
                <c:pt idx="1439">
                  <c:v>3096.0714907855804</c:v>
                </c:pt>
                <c:pt idx="1440">
                  <c:v>3081.6454068066455</c:v>
                </c:pt>
              </c:numCache>
            </c:numRef>
          </c:xVal>
          <c:yVal>
            <c:numRef>
              <c:f>Průběhy!$J$2:$J$36020</c:f>
              <c:numCache>
                <c:formatCode>General</c:formatCode>
                <c:ptCount val="36019"/>
                <c:pt idx="0">
                  <c:v>196.14135947105507</c:v>
                </c:pt>
                <c:pt idx="1">
                  <c:v>194.1003201494282</c:v>
                </c:pt>
                <c:pt idx="2">
                  <c:v>196.16916757182386</c:v>
                </c:pt>
                <c:pt idx="3">
                  <c:v>194.0883129404408</c:v>
                </c:pt>
                <c:pt idx="4">
                  <c:v>196.20325250324541</c:v>
                </c:pt>
                <c:pt idx="5">
                  <c:v>194.07269689435742</c:v>
                </c:pt>
                <c:pt idx="6">
                  <c:v>196.24315540029286</c:v>
                </c:pt>
                <c:pt idx="7">
                  <c:v>194.04514935228241</c:v>
                </c:pt>
                <c:pt idx="8">
                  <c:v>196.30123967053933</c:v>
                </c:pt>
                <c:pt idx="9">
                  <c:v>194.03135259237376</c:v>
                </c:pt>
                <c:pt idx="10">
                  <c:v>196.33734909192742</c:v>
                </c:pt>
                <c:pt idx="11">
                  <c:v>194.02283077303494</c:v>
                </c:pt>
                <c:pt idx="12">
                  <c:v>196.36519664276497</c:v>
                </c:pt>
                <c:pt idx="13">
                  <c:v>194.01602465480559</c:v>
                </c:pt>
                <c:pt idx="14">
                  <c:v>196.39043342842996</c:v>
                </c:pt>
                <c:pt idx="15">
                  <c:v>194.01204735769352</c:v>
                </c:pt>
                <c:pt idx="16">
                  <c:v>196.41153173439176</c:v>
                </c:pt>
                <c:pt idx="17">
                  <c:v>194.01915937191032</c:v>
                </c:pt>
                <c:pt idx="18">
                  <c:v>196.41606677365402</c:v>
                </c:pt>
                <c:pt idx="19">
                  <c:v>194.01423478336733</c:v>
                </c:pt>
                <c:pt idx="20">
                  <c:v>196.43784711575563</c:v>
                </c:pt>
                <c:pt idx="21">
                  <c:v>194.00358611959317</c:v>
                </c:pt>
                <c:pt idx="22">
                  <c:v>196.46836949347286</c:v>
                </c:pt>
                <c:pt idx="23">
                  <c:v>193.98965253784377</c:v>
                </c:pt>
                <c:pt idx="24">
                  <c:v>196.50358741408976</c:v>
                </c:pt>
                <c:pt idx="25">
                  <c:v>193.97414738363696</c:v>
                </c:pt>
                <c:pt idx="26">
                  <c:v>196.5409051279139</c:v>
                </c:pt>
                <c:pt idx="27">
                  <c:v>193.9573463033957</c:v>
                </c:pt>
                <c:pt idx="28">
                  <c:v>196.57984323062692</c:v>
                </c:pt>
                <c:pt idx="29">
                  <c:v>193.93827748877385</c:v>
                </c:pt>
                <c:pt idx="30">
                  <c:v>196.62161172039947</c:v>
                </c:pt>
                <c:pt idx="31">
                  <c:v>193.9075171012864</c:v>
                </c:pt>
                <c:pt idx="32">
                  <c:v>196.67778503161503</c:v>
                </c:pt>
                <c:pt idx="33">
                  <c:v>193.88869043774471</c:v>
                </c:pt>
                <c:pt idx="34">
                  <c:v>196.7189793832363</c:v>
                </c:pt>
                <c:pt idx="35">
                  <c:v>193.87892782904214</c:v>
                </c:pt>
                <c:pt idx="36">
                  <c:v>196.74934348529581</c:v>
                </c:pt>
                <c:pt idx="37">
                  <c:v>193.87628270760078</c:v>
                </c:pt>
                <c:pt idx="38">
                  <c:v>196.77119789801591</c:v>
                </c:pt>
                <c:pt idx="39">
                  <c:v>193.88580435478735</c:v>
                </c:pt>
                <c:pt idx="40">
                  <c:v>196.77792916855697</c:v>
                </c:pt>
                <c:pt idx="41">
                  <c:v>193.88074620814965</c:v>
                </c:pt>
                <c:pt idx="42">
                  <c:v>196.80187914361051</c:v>
                </c:pt>
                <c:pt idx="43">
                  <c:v>193.86804616125332</c:v>
                </c:pt>
                <c:pt idx="44">
                  <c:v>196.83523239032502</c:v>
                </c:pt>
                <c:pt idx="45">
                  <c:v>193.85142445955378</c:v>
                </c:pt>
                <c:pt idx="46">
                  <c:v>196.8732305997504</c:v>
                </c:pt>
                <c:pt idx="47">
                  <c:v>193.83319744424264</c:v>
                </c:pt>
                <c:pt idx="48">
                  <c:v>196.91311666428535</c:v>
                </c:pt>
                <c:pt idx="49">
                  <c:v>193.81415217266766</c:v>
                </c:pt>
                <c:pt idx="50">
                  <c:v>196.95396465062569</c:v>
                </c:pt>
                <c:pt idx="51">
                  <c:v>193.79464425549855</c:v>
                </c:pt>
                <c:pt idx="52">
                  <c:v>196.99537813033729</c:v>
                </c:pt>
                <c:pt idx="53">
                  <c:v>193.77489505825565</c:v>
                </c:pt>
                <c:pt idx="54">
                  <c:v>197.03712302664201</c:v>
                </c:pt>
                <c:pt idx="55">
                  <c:v>193.75519288408469</c:v>
                </c:pt>
                <c:pt idx="56">
                  <c:v>197.07890440779727</c:v>
                </c:pt>
                <c:pt idx="57">
                  <c:v>193.73612183668985</c:v>
                </c:pt>
                <c:pt idx="58">
                  <c:v>197.12012833365122</c:v>
                </c:pt>
                <c:pt idx="59">
                  <c:v>193.71878766451553</c:v>
                </c:pt>
                <c:pt idx="60">
                  <c:v>197.15967972054551</c:v>
                </c:pt>
                <c:pt idx="61">
                  <c:v>193.70405258815981</c:v>
                </c:pt>
                <c:pt idx="62">
                  <c:v>197.19670776763755</c:v>
                </c:pt>
                <c:pt idx="63">
                  <c:v>193.69087145264587</c:v>
                </c:pt>
                <c:pt idx="64">
                  <c:v>197.23228284507809</c:v>
                </c:pt>
                <c:pt idx="65">
                  <c:v>193.67719749819477</c:v>
                </c:pt>
                <c:pt idx="66">
                  <c:v>197.26843052261941</c:v>
                </c:pt>
                <c:pt idx="67">
                  <c:v>193.66159565469965</c:v>
                </c:pt>
                <c:pt idx="68">
                  <c:v>197.30662509882561</c:v>
                </c:pt>
                <c:pt idx="69">
                  <c:v>193.64389592571013</c:v>
                </c:pt>
                <c:pt idx="70">
                  <c:v>197.34717770375968</c:v>
                </c:pt>
                <c:pt idx="71">
                  <c:v>193.62461256068568</c:v>
                </c:pt>
                <c:pt idx="72">
                  <c:v>197.38930737188301</c:v>
                </c:pt>
                <c:pt idx="73">
                  <c:v>193.60429703081584</c:v>
                </c:pt>
                <c:pt idx="74">
                  <c:v>197.43141510121816</c:v>
                </c:pt>
                <c:pt idx="75">
                  <c:v>193.58290548994782</c:v>
                </c:pt>
                <c:pt idx="76">
                  <c:v>197.47542291950276</c:v>
                </c:pt>
                <c:pt idx="77">
                  <c:v>193.56121133548476</c:v>
                </c:pt>
                <c:pt idx="78">
                  <c:v>197.52024608653491</c:v>
                </c:pt>
                <c:pt idx="79">
                  <c:v>193.53942511846694</c:v>
                </c:pt>
                <c:pt idx="80">
                  <c:v>197.56545979243541</c:v>
                </c:pt>
                <c:pt idx="81">
                  <c:v>193.51777085052751</c:v>
                </c:pt>
                <c:pt idx="82">
                  <c:v>197.61082927170517</c:v>
                </c:pt>
                <c:pt idx="83">
                  <c:v>193.49639323546864</c:v>
                </c:pt>
                <c:pt idx="84">
                  <c:v>197.65622426116369</c:v>
                </c:pt>
                <c:pt idx="85">
                  <c:v>193.47527821683562</c:v>
                </c:pt>
                <c:pt idx="86">
                  <c:v>197.70166275973793</c:v>
                </c:pt>
                <c:pt idx="87">
                  <c:v>193.45423425235481</c:v>
                </c:pt>
                <c:pt idx="88">
                  <c:v>197.74731312535565</c:v>
                </c:pt>
                <c:pt idx="89">
                  <c:v>193.4329353984468</c:v>
                </c:pt>
                <c:pt idx="90">
                  <c:v>197.7934369531697</c:v>
                </c:pt>
                <c:pt idx="91">
                  <c:v>193.41104497239695</c:v>
                </c:pt>
                <c:pt idx="92">
                  <c:v>197.84031117807541</c:v>
                </c:pt>
                <c:pt idx="93">
                  <c:v>193.38829859490531</c:v>
                </c:pt>
                <c:pt idx="94">
                  <c:v>197.88815027476721</c:v>
                </c:pt>
                <c:pt idx="95">
                  <c:v>193.36454067255926</c:v>
                </c:pt>
                <c:pt idx="96">
                  <c:v>197.93708086143937</c:v>
                </c:pt>
                <c:pt idx="97">
                  <c:v>193.33971972117692</c:v>
                </c:pt>
                <c:pt idx="98">
                  <c:v>197.98714777230737</c:v>
                </c:pt>
                <c:pt idx="99">
                  <c:v>193.31386876573524</c:v>
                </c:pt>
                <c:pt idx="100">
                  <c:v>198.03833251564609</c:v>
                </c:pt>
                <c:pt idx="101">
                  <c:v>193.28708739051373</c:v>
                </c:pt>
                <c:pt idx="102">
                  <c:v>198.09056759174095</c:v>
                </c:pt>
                <c:pt idx="103">
                  <c:v>193.2595350703306</c:v>
                </c:pt>
                <c:pt idx="104">
                  <c:v>198.14374294207792</c:v>
                </c:pt>
                <c:pt idx="105">
                  <c:v>193.2314355212724</c:v>
                </c:pt>
                <c:pt idx="106">
                  <c:v>198.19770145221293</c:v>
                </c:pt>
                <c:pt idx="107">
                  <c:v>193.2030916088375</c:v>
                </c:pt>
                <c:pt idx="108">
                  <c:v>198.25223021340452</c:v>
                </c:pt>
                <c:pt idx="109">
                  <c:v>193.17490175516124</c:v>
                </c:pt>
                <c:pt idx="110">
                  <c:v>198.30704804529901</c:v>
                </c:pt>
                <c:pt idx="111">
                  <c:v>193.14736982352616</c:v>
                </c:pt>
                <c:pt idx="112">
                  <c:v>198.36180137561752</c:v>
                </c:pt>
                <c:pt idx="113">
                  <c:v>193.12112581740928</c:v>
                </c:pt>
                <c:pt idx="114">
                  <c:v>198.4160547744172</c:v>
                </c:pt>
                <c:pt idx="115">
                  <c:v>193.09719646920141</c:v>
                </c:pt>
                <c:pt idx="116">
                  <c:v>198.46911288852817</c:v>
                </c:pt>
                <c:pt idx="117">
                  <c:v>193.08019558924263</c:v>
                </c:pt>
                <c:pt idx="118">
                  <c:v>198.51788623264571</c:v>
                </c:pt>
                <c:pt idx="119">
                  <c:v>193.08067857597021</c:v>
                </c:pt>
                <c:pt idx="120">
                  <c:v>198.55491490592829</c:v>
                </c:pt>
                <c:pt idx="121">
                  <c:v>193.05286782533523</c:v>
                </c:pt>
                <c:pt idx="122">
                  <c:v>198.60964166107308</c:v>
                </c:pt>
                <c:pt idx="123">
                  <c:v>193.01558571334957</c:v>
                </c:pt>
                <c:pt idx="124">
                  <c:v>198.67142445845892</c:v>
                </c:pt>
                <c:pt idx="125">
                  <c:v>192.9741156488374</c:v>
                </c:pt>
                <c:pt idx="126">
                  <c:v>198.73681003830256</c:v>
                </c:pt>
                <c:pt idx="127">
                  <c:v>192.92877394246298</c:v>
                </c:pt>
                <c:pt idx="128">
                  <c:v>198.80554800790085</c:v>
                </c:pt>
                <c:pt idx="129">
                  <c:v>192.87451176137264</c:v>
                </c:pt>
                <c:pt idx="130">
                  <c:v>198.88096891048448</c:v>
                </c:pt>
                <c:pt idx="131">
                  <c:v>192.69604244281999</c:v>
                </c:pt>
                <c:pt idx="132">
                  <c:v>199.03486327286998</c:v>
                </c:pt>
                <c:pt idx="133">
                  <c:v>192.63584338987502</c:v>
                </c:pt>
                <c:pt idx="134">
                  <c:v>199.1059491678576</c:v>
                </c:pt>
                <c:pt idx="135">
                  <c:v>192.64658821036656</c:v>
                </c:pt>
                <c:pt idx="136">
                  <c:v>199.13401998130763</c:v>
                </c:pt>
                <c:pt idx="137">
                  <c:v>192.65712074710851</c:v>
                </c:pt>
                <c:pt idx="138">
                  <c:v>199.16107392728136</c:v>
                </c:pt>
                <c:pt idx="139">
                  <c:v>192.67375282686814</c:v>
                </c:pt>
                <c:pt idx="140">
                  <c:v>199.1839232296353</c:v>
                </c:pt>
                <c:pt idx="141">
                  <c:v>192.74603648681122</c:v>
                </c:pt>
                <c:pt idx="142">
                  <c:v>199.16962148634573</c:v>
                </c:pt>
                <c:pt idx="143">
                  <c:v>192.86201616137126</c:v>
                </c:pt>
                <c:pt idx="144">
                  <c:v>199.12781070225665</c:v>
                </c:pt>
                <c:pt idx="145">
                  <c:v>192.8465645667093</c:v>
                </c:pt>
                <c:pt idx="146">
                  <c:v>199.15924708117575</c:v>
                </c:pt>
                <c:pt idx="147">
                  <c:v>192.83168502430723</c:v>
                </c:pt>
                <c:pt idx="148">
                  <c:v>199.1928961757462</c:v>
                </c:pt>
                <c:pt idx="149">
                  <c:v>192.81865280117083</c:v>
                </c:pt>
                <c:pt idx="150">
                  <c:v>199.23195950080421</c:v>
                </c:pt>
                <c:pt idx="151">
                  <c:v>192.81008458501708</c:v>
                </c:pt>
                <c:pt idx="152">
                  <c:v>199.2674261193896</c:v>
                </c:pt>
                <c:pt idx="153">
                  <c:v>192.7976256162826</c:v>
                </c:pt>
                <c:pt idx="154">
                  <c:v>199.30524911681275</c:v>
                </c:pt>
                <c:pt idx="155">
                  <c:v>192.78458427247494</c:v>
                </c:pt>
                <c:pt idx="156">
                  <c:v>199.34383434015507</c:v>
                </c:pt>
                <c:pt idx="157">
                  <c:v>192.77108467148557</c:v>
                </c:pt>
                <c:pt idx="158">
                  <c:v>199.38378552426892</c:v>
                </c:pt>
                <c:pt idx="159">
                  <c:v>192.75757871202882</c:v>
                </c:pt>
                <c:pt idx="160">
                  <c:v>199.42491575460485</c:v>
                </c:pt>
                <c:pt idx="161">
                  <c:v>192.74356759134776</c:v>
                </c:pt>
                <c:pt idx="162">
                  <c:v>199.46748277915776</c:v>
                </c:pt>
                <c:pt idx="163">
                  <c:v>192.72801047795917</c:v>
                </c:pt>
                <c:pt idx="164">
                  <c:v>199.5121217868045</c:v>
                </c:pt>
                <c:pt idx="165">
                  <c:v>192.70655054975273</c:v>
                </c:pt>
                <c:pt idx="166">
                  <c:v>199.56157570303625</c:v>
                </c:pt>
                <c:pt idx="167">
                  <c:v>192.60996762607809</c:v>
                </c:pt>
                <c:pt idx="168">
                  <c:v>199.66280340376812</c:v>
                </c:pt>
                <c:pt idx="169">
                  <c:v>192.51783938652775</c:v>
                </c:pt>
                <c:pt idx="170">
                  <c:v>199.75016224076478</c:v>
                </c:pt>
                <c:pt idx="171">
                  <c:v>192.53853590943658</c:v>
                </c:pt>
                <c:pt idx="172">
                  <c:v>199.78051842823641</c:v>
                </c:pt>
                <c:pt idx="173">
                  <c:v>192.56287170558286</c:v>
                </c:pt>
                <c:pt idx="174">
                  <c:v>199.80650942499651</c:v>
                </c:pt>
                <c:pt idx="175">
                  <c:v>192.6211769043295</c:v>
                </c:pt>
                <c:pt idx="176">
                  <c:v>199.8089634290136</c:v>
                </c:pt>
                <c:pt idx="177">
                  <c:v>192.8096777085413</c:v>
                </c:pt>
                <c:pt idx="178">
                  <c:v>199.71703396765557</c:v>
                </c:pt>
                <c:pt idx="179">
                  <c:v>192.79245691264475</c:v>
                </c:pt>
                <c:pt idx="180">
                  <c:v>199.75433886412759</c:v>
                </c:pt>
                <c:pt idx="181">
                  <c:v>192.77418375785572</c:v>
                </c:pt>
                <c:pt idx="182">
                  <c:v>199.79447978927513</c:v>
                </c:pt>
                <c:pt idx="183">
                  <c:v>192.75490319617194</c:v>
                </c:pt>
                <c:pt idx="184">
                  <c:v>199.83612912413892</c:v>
                </c:pt>
                <c:pt idx="185">
                  <c:v>192.73715296121972</c:v>
                </c:pt>
                <c:pt idx="186">
                  <c:v>199.87824455383608</c:v>
                </c:pt>
                <c:pt idx="187">
                  <c:v>192.7174445027259</c:v>
                </c:pt>
                <c:pt idx="188">
                  <c:v>199.92223809094398</c:v>
                </c:pt>
                <c:pt idx="189">
                  <c:v>192.69999140556789</c:v>
                </c:pt>
                <c:pt idx="190">
                  <c:v>199.96649670231903</c:v>
                </c:pt>
                <c:pt idx="191">
                  <c:v>192.68004715732604</c:v>
                </c:pt>
                <c:pt idx="192">
                  <c:v>200.01286255786101</c:v>
                </c:pt>
                <c:pt idx="193">
                  <c:v>192.6620060971793</c:v>
                </c:pt>
                <c:pt idx="194">
                  <c:v>200.06001439440806</c:v>
                </c:pt>
                <c:pt idx="195">
                  <c:v>192.64038447449812</c:v>
                </c:pt>
                <c:pt idx="196">
                  <c:v>200.11001099652279</c:v>
                </c:pt>
                <c:pt idx="197">
                  <c:v>192.61716083731062</c:v>
                </c:pt>
                <c:pt idx="198">
                  <c:v>200.16292856491501</c:v>
                </c:pt>
                <c:pt idx="199">
                  <c:v>192.55595363893485</c:v>
                </c:pt>
                <c:pt idx="200">
                  <c:v>200.24473549639228</c:v>
                </c:pt>
                <c:pt idx="201">
                  <c:v>192.439451480716</c:v>
                </c:pt>
                <c:pt idx="202">
                  <c:v>200.35677223768531</c:v>
                </c:pt>
                <c:pt idx="203">
                  <c:v>192.4277326922963</c:v>
                </c:pt>
                <c:pt idx="204">
                  <c:v>200.40623185782079</c:v>
                </c:pt>
                <c:pt idx="205">
                  <c:v>192.66318009500523</c:v>
                </c:pt>
                <c:pt idx="206">
                  <c:v>200.29540177625282</c:v>
                </c:pt>
                <c:pt idx="207">
                  <c:v>192.73327055044339</c:v>
                </c:pt>
                <c:pt idx="208">
                  <c:v>200.27572781979791</c:v>
                </c:pt>
                <c:pt idx="209">
                  <c:v>192.70438575130137</c:v>
                </c:pt>
                <c:pt idx="210">
                  <c:v>200.3259974769575</c:v>
                </c:pt>
                <c:pt idx="211">
                  <c:v>192.68251614998357</c:v>
                </c:pt>
                <c:pt idx="212">
                  <c:v>200.37447326597126</c:v>
                </c:pt>
                <c:pt idx="213">
                  <c:v>192.6597154521817</c:v>
                </c:pt>
                <c:pt idx="214">
                  <c:v>200.42511539946952</c:v>
                </c:pt>
                <c:pt idx="215">
                  <c:v>192.63508647286096</c:v>
                </c:pt>
                <c:pt idx="216">
                  <c:v>200.47876500596115</c:v>
                </c:pt>
                <c:pt idx="217">
                  <c:v>192.60324679377214</c:v>
                </c:pt>
                <c:pt idx="218">
                  <c:v>200.53975888938541</c:v>
                </c:pt>
                <c:pt idx="219">
                  <c:v>192.53529852552975</c:v>
                </c:pt>
                <c:pt idx="220">
                  <c:v>200.63039707263624</c:v>
                </c:pt>
                <c:pt idx="221">
                  <c:v>192.51217421049304</c:v>
                </c:pt>
                <c:pt idx="222">
                  <c:v>200.68897662596106</c:v>
                </c:pt>
                <c:pt idx="223">
                  <c:v>192.54274528129795</c:v>
                </c:pt>
                <c:pt idx="224">
                  <c:v>200.70913199647438</c:v>
                </c:pt>
                <c:pt idx="225">
                  <c:v>192.6786974430174</c:v>
                </c:pt>
                <c:pt idx="226">
                  <c:v>200.64203114317041</c:v>
                </c:pt>
                <c:pt idx="227">
                  <c:v>192.67895728358465</c:v>
                </c:pt>
                <c:pt idx="228">
                  <c:v>200.67198639850324</c:v>
                </c:pt>
                <c:pt idx="229">
                  <c:v>192.64432319584452</c:v>
                </c:pt>
                <c:pt idx="230">
                  <c:v>200.73320179291431</c:v>
                </c:pt>
                <c:pt idx="231">
                  <c:v>192.56120291775409</c:v>
                </c:pt>
                <c:pt idx="232">
                  <c:v>200.83627231445411</c:v>
                </c:pt>
                <c:pt idx="233">
                  <c:v>192.55883161340839</c:v>
                </c:pt>
                <c:pt idx="234">
                  <c:v>200.88029165723214</c:v>
                </c:pt>
                <c:pt idx="235">
                  <c:v>192.60291042355553</c:v>
                </c:pt>
                <c:pt idx="236">
                  <c:v>200.88602738248355</c:v>
                </c:pt>
                <c:pt idx="237">
                  <c:v>192.69857920227537</c:v>
                </c:pt>
                <c:pt idx="238">
                  <c:v>200.84287457645846</c:v>
                </c:pt>
                <c:pt idx="239">
                  <c:v>192.66668477716414</c:v>
                </c:pt>
                <c:pt idx="240">
                  <c:v>200.89937585306589</c:v>
                </c:pt>
                <c:pt idx="241">
                  <c:v>192.59190534954737</c:v>
                </c:pt>
                <c:pt idx="242">
                  <c:v>200.99705070546295</c:v>
                </c:pt>
                <c:pt idx="243">
                  <c:v>192.61797943982876</c:v>
                </c:pt>
                <c:pt idx="244">
                  <c:v>201.01718267319987</c:v>
                </c:pt>
                <c:pt idx="245">
                  <c:v>192.67286493648947</c:v>
                </c:pt>
                <c:pt idx="246">
                  <c:v>201.00830399929086</c:v>
                </c:pt>
                <c:pt idx="247">
                  <c:v>192.72932664406991</c:v>
                </c:pt>
                <c:pt idx="248">
                  <c:v>200.99127623393122</c:v>
                </c:pt>
                <c:pt idx="249">
                  <c:v>192.65615208823814</c:v>
                </c:pt>
                <c:pt idx="250">
                  <c:v>201.08376201974167</c:v>
                </c:pt>
                <c:pt idx="251">
                  <c:v>192.68883678708241</c:v>
                </c:pt>
                <c:pt idx="252">
                  <c:v>201.09446080236751</c:v>
                </c:pt>
                <c:pt idx="253">
                  <c:v>192.73081399406834</c:v>
                </c:pt>
                <c:pt idx="254">
                  <c:v>201.09096482336591</c:v>
                </c:pt>
                <c:pt idx="255">
                  <c:v>192.74848732740651</c:v>
                </c:pt>
                <c:pt idx="256">
                  <c:v>201.10521944396314</c:v>
                </c:pt>
                <c:pt idx="257">
                  <c:v>192.76275134454511</c:v>
                </c:pt>
                <c:pt idx="258">
                  <c:v>201.12248728783487</c:v>
                </c:pt>
                <c:pt idx="259">
                  <c:v>192.7882649230454</c:v>
                </c:pt>
                <c:pt idx="260">
                  <c:v>201.12894516695846</c:v>
                </c:pt>
                <c:pt idx="261">
                  <c:v>192.81576786396036</c:v>
                </c:pt>
                <c:pt idx="262">
                  <c:v>201.13140112135753</c:v>
                </c:pt>
                <c:pt idx="263">
                  <c:v>192.84330545147256</c:v>
                </c:pt>
                <c:pt idx="264">
                  <c:v>201.13184678686633</c:v>
                </c:pt>
                <c:pt idx="265">
                  <c:v>192.87369290846229</c:v>
                </c:pt>
                <c:pt idx="266">
                  <c:v>201.12776991408177</c:v>
                </c:pt>
                <c:pt idx="267">
                  <c:v>192.90701560946715</c:v>
                </c:pt>
                <c:pt idx="268">
                  <c:v>201.11867860047221</c:v>
                </c:pt>
                <c:pt idx="269">
                  <c:v>192.94273788577112</c:v>
                </c:pt>
                <c:pt idx="270">
                  <c:v>201.10475322141858</c:v>
                </c:pt>
                <c:pt idx="271">
                  <c:v>192.98113680891197</c:v>
                </c:pt>
                <c:pt idx="272">
                  <c:v>201.08538002819611</c:v>
                </c:pt>
                <c:pt idx="273">
                  <c:v>193.02252786295065</c:v>
                </c:pt>
                <c:pt idx="274">
                  <c:v>201.06012789255263</c:v>
                </c:pt>
                <c:pt idx="275">
                  <c:v>193.06675727906824</c:v>
                </c:pt>
                <c:pt idx="276">
                  <c:v>201.02872637072826</c:v>
                </c:pt>
                <c:pt idx="277">
                  <c:v>193.11398847570908</c:v>
                </c:pt>
                <c:pt idx="278">
                  <c:v>200.99059682399459</c:v>
                </c:pt>
                <c:pt idx="279">
                  <c:v>193.16442202394222</c:v>
                </c:pt>
                <c:pt idx="280">
                  <c:v>200.9451117411601</c:v>
                </c:pt>
                <c:pt idx="281">
                  <c:v>193.21808494314786</c:v>
                </c:pt>
                <c:pt idx="282">
                  <c:v>200.89138181529472</c:v>
                </c:pt>
                <c:pt idx="283">
                  <c:v>193.27530114648971</c:v>
                </c:pt>
                <c:pt idx="284">
                  <c:v>200.82845974553848</c:v>
                </c:pt>
                <c:pt idx="285">
                  <c:v>193.33605523767062</c:v>
                </c:pt>
                <c:pt idx="286">
                  <c:v>200.75557959641273</c:v>
                </c:pt>
                <c:pt idx="287">
                  <c:v>193.40034917932954</c:v>
                </c:pt>
                <c:pt idx="288">
                  <c:v>200.67181725612787</c:v>
                </c:pt>
                <c:pt idx="289">
                  <c:v>193.4683538126377</c:v>
                </c:pt>
                <c:pt idx="290">
                  <c:v>200.57579472318901</c:v>
                </c:pt>
                <c:pt idx="291">
                  <c:v>193.5402918450057</c:v>
                </c:pt>
                <c:pt idx="292">
                  <c:v>200.46566360210423</c:v>
                </c:pt>
                <c:pt idx="293">
                  <c:v>193.61646271737109</c:v>
                </c:pt>
                <c:pt idx="294">
                  <c:v>200.33882416569406</c:v>
                </c:pt>
                <c:pt idx="295">
                  <c:v>193.69765923470439</c:v>
                </c:pt>
                <c:pt idx="296">
                  <c:v>200.19055681318761</c:v>
                </c:pt>
                <c:pt idx="297">
                  <c:v>193.78740210954709</c:v>
                </c:pt>
                <c:pt idx="298">
                  <c:v>200.00499458658408</c:v>
                </c:pt>
                <c:pt idx="299">
                  <c:v>193.93200231763157</c:v>
                </c:pt>
                <c:pt idx="300">
                  <c:v>199.67725314527951</c:v>
                </c:pt>
                <c:pt idx="301">
                  <c:v>193.99602140414393</c:v>
                </c:pt>
                <c:pt idx="302">
                  <c:v>199.4793076071966</c:v>
                </c:pt>
                <c:pt idx="303">
                  <c:v>193.88857592199741</c:v>
                </c:pt>
                <c:pt idx="304">
                  <c:v>199.6994882887231</c:v>
                </c:pt>
                <c:pt idx="305">
                  <c:v>193.99743098624268</c:v>
                </c:pt>
                <c:pt idx="306">
                  <c:v>199.4661195215875</c:v>
                </c:pt>
                <c:pt idx="307">
                  <c:v>194.44057565863227</c:v>
                </c:pt>
                <c:pt idx="308">
                  <c:v>196.61689249762694</c:v>
                </c:pt>
                <c:pt idx="309">
                  <c:v>194.67204763731812</c:v>
                </c:pt>
                <c:pt idx="310">
                  <c:v>195.88618638625158</c:v>
                </c:pt>
                <c:pt idx="311">
                  <c:v>194.81350794758583</c:v>
                </c:pt>
                <c:pt idx="312">
                  <c:v>195.60807355643993</c:v>
                </c:pt>
                <c:pt idx="313">
                  <c:v>194.94762159540028</c:v>
                </c:pt>
                <c:pt idx="314">
                  <c:v>195.43874001044091</c:v>
                </c:pt>
                <c:pt idx="315">
                  <c:v>195.07518011856891</c:v>
                </c:pt>
                <c:pt idx="316">
                  <c:v>195.32660857990018</c:v>
                </c:pt>
                <c:pt idx="317">
                  <c:v>195.18540826456498</c:v>
                </c:pt>
                <c:pt idx="318">
                  <c:v>195.26163359464837</c:v>
                </c:pt>
                <c:pt idx="319">
                  <c:v>195.27204867684418</c:v>
                </c:pt>
                <c:pt idx="320">
                  <c:v>195.23633603461883</c:v>
                </c:pt>
                <c:pt idx="321">
                  <c:v>195.33572520073031</c:v>
                </c:pt>
                <c:pt idx="322">
                  <c:v>195.24168103104557</c:v>
                </c:pt>
                <c:pt idx="323">
                  <c:v>195.38248294589926</c:v>
                </c:pt>
                <c:pt idx="324">
                  <c:v>195.26843871114204</c:v>
                </c:pt>
                <c:pt idx="325">
                  <c:v>195.42054355679338</c:v>
                </c:pt>
                <c:pt idx="326">
                  <c:v>195.30898140260132</c:v>
                </c:pt>
                <c:pt idx="327">
                  <c:v>195.45724891227755</c:v>
                </c:pt>
                <c:pt idx="328">
                  <c:v>195.35835484455626</c:v>
                </c:pt>
                <c:pt idx="329">
                  <c:v>195.49763296608339</c:v>
                </c:pt>
                <c:pt idx="330">
                  <c:v>195.41428471588844</c:v>
                </c:pt>
                <c:pt idx="331">
                  <c:v>195.54460948923253</c:v>
                </c:pt>
                <c:pt idx="332">
                  <c:v>195.47647083490094</c:v>
                </c:pt>
                <c:pt idx="333">
                  <c:v>195.59987830404566</c:v>
                </c:pt>
                <c:pt idx="334">
                  <c:v>195.54578983007912</c:v>
                </c:pt>
                <c:pt idx="335">
                  <c:v>195.66477606818268</c:v>
                </c:pt>
                <c:pt idx="336">
                  <c:v>195.62378531768042</c:v>
                </c:pt>
                <c:pt idx="337">
                  <c:v>195.74080937063675</c:v>
                </c:pt>
                <c:pt idx="338">
                  <c:v>195.71248573040833</c:v>
                </c:pt>
                <c:pt idx="339">
                  <c:v>195.82994372493164</c:v>
                </c:pt>
                <c:pt idx="340">
                  <c:v>195.81443924954914</c:v>
                </c:pt>
                <c:pt idx="341">
                  <c:v>195.93479572465233</c:v>
                </c:pt>
                <c:pt idx="342">
                  <c:v>195.93286819727047</c:v>
                </c:pt>
                <c:pt idx="343">
                  <c:v>196.05883110304566</c:v>
                </c:pt>
                <c:pt idx="344">
                  <c:v>196.07190319321234</c:v>
                </c:pt>
                <c:pt idx="345">
                  <c:v>196.20662326929892</c:v>
                </c:pt>
                <c:pt idx="346">
                  <c:v>196.23689871135528</c:v>
                </c:pt>
                <c:pt idx="347">
                  <c:v>196.38420544494096</c:v>
                </c:pt>
                <c:pt idx="348">
                  <c:v>196.43485135004704</c:v>
                </c:pt>
                <c:pt idx="349">
                  <c:v>196.59954605684968</c:v>
                </c:pt>
                <c:pt idx="350">
                  <c:v>196.67494981723581</c:v>
                </c:pt>
                <c:pt idx="351">
                  <c:v>196.86317870503734</c:v>
                </c:pt>
                <c:pt idx="352">
                  <c:v>196.96928560372896</c:v>
                </c:pt>
                <c:pt idx="353">
                  <c:v>197.18901535500297</c:v>
                </c:pt>
                <c:pt idx="354">
                  <c:v>197.33374017268153</c:v>
                </c:pt>
                <c:pt idx="355">
                  <c:v>197.59535478208349</c:v>
                </c:pt>
                <c:pt idx="356">
                  <c:v>197.78902446367954</c:v>
                </c:pt>
                <c:pt idx="357">
                  <c:v>198.08474046391939</c:v>
                </c:pt>
                <c:pt idx="358">
                  <c:v>198.19089705845599</c:v>
                </c:pt>
                <c:pt idx="359">
                  <c:v>198.34917396839592</c:v>
                </c:pt>
                <c:pt idx="360">
                  <c:v>198.35623680694903</c:v>
                </c:pt>
                <c:pt idx="361">
                  <c:v>198.40473361369163</c:v>
                </c:pt>
                <c:pt idx="362">
                  <c:v>198.33326762023037</c:v>
                </c:pt>
                <c:pt idx="363">
                  <c:v>198.29781128044453</c:v>
                </c:pt>
                <c:pt idx="364">
                  <c:v>198.1604741660876</c:v>
                </c:pt>
                <c:pt idx="365">
                  <c:v>198.06041341149611</c:v>
                </c:pt>
                <c:pt idx="366">
                  <c:v>197.86826149274864</c:v>
                </c:pt>
                <c:pt idx="367">
                  <c:v>197.7174755207395</c:v>
                </c:pt>
                <c:pt idx="368">
                  <c:v>197.48126142415279</c:v>
                </c:pt>
                <c:pt idx="369">
                  <c:v>197.29100916887026</c:v>
                </c:pt>
                <c:pt idx="370">
                  <c:v>197.02111110793848</c:v>
                </c:pt>
                <c:pt idx="371">
                  <c:v>196.80174927397647</c:v>
                </c:pt>
                <c:pt idx="372">
                  <c:v>196.50808794597137</c:v>
                </c:pt>
                <c:pt idx="373">
                  <c:v>196.27042758637316</c:v>
                </c:pt>
                <c:pt idx="374">
                  <c:v>195.96390861731348</c:v>
                </c:pt>
                <c:pt idx="375">
                  <c:v>195.71865074156011</c:v>
                </c:pt>
                <c:pt idx="376">
                  <c:v>195.41159126872799</c:v>
                </c:pt>
                <c:pt idx="377">
                  <c:v>195.17195493177135</c:v>
                </c:pt>
                <c:pt idx="378">
                  <c:v>194.8793699534489</c:v>
                </c:pt>
                <c:pt idx="379">
                  <c:v>194.66478663792248</c:v>
                </c:pt>
                <c:pt idx="380">
                  <c:v>194.41031903540386</c:v>
                </c:pt>
                <c:pt idx="381">
                  <c:v>194.26699548362288</c:v>
                </c:pt>
                <c:pt idx="382">
                  <c:v>194.21732890633339</c:v>
                </c:pt>
                <c:pt idx="383">
                  <c:v>194.1717509314839</c:v>
                </c:pt>
                <c:pt idx="384">
                  <c:v>194.06856386471443</c:v>
                </c:pt>
                <c:pt idx="385">
                  <c:v>194.01868546831838</c:v>
                </c:pt>
                <c:pt idx="386">
                  <c:v>193.88849330265808</c:v>
                </c:pt>
                <c:pt idx="387">
                  <c:v>194.09441179088171</c:v>
                </c:pt>
                <c:pt idx="388">
                  <c:v>200.53905743126415</c:v>
                </c:pt>
                <c:pt idx="389">
                  <c:v>210.45558505803842</c:v>
                </c:pt>
                <c:pt idx="390">
                  <c:v>225.42756713502135</c:v>
                </c:pt>
                <c:pt idx="391">
                  <c:v>245.1076660876694</c:v>
                </c:pt>
                <c:pt idx="392">
                  <c:v>269.2518883633403</c:v>
                </c:pt>
                <c:pt idx="393">
                  <c:v>297.63150261917667</c:v>
                </c:pt>
                <c:pt idx="394">
                  <c:v>330.03338548857579</c:v>
                </c:pt>
                <c:pt idx="395">
                  <c:v>366.23459095981872</c:v>
                </c:pt>
                <c:pt idx="396">
                  <c:v>405.93590398748427</c:v>
                </c:pt>
                <c:pt idx="397">
                  <c:v>448.81181078182726</c:v>
                </c:pt>
                <c:pt idx="398">
                  <c:v>494.5343070630546</c:v>
                </c:pt>
                <c:pt idx="399">
                  <c:v>542.78830273656445</c:v>
                </c:pt>
                <c:pt idx="400">
                  <c:v>593.26170247480343</c:v>
                </c:pt>
                <c:pt idx="401">
                  <c:v>645.66058308091522</c:v>
                </c:pt>
                <c:pt idx="402">
                  <c:v>699.60696365409035</c:v>
                </c:pt>
                <c:pt idx="403">
                  <c:v>753.81475860128933</c:v>
                </c:pt>
                <c:pt idx="404">
                  <c:v>806.54784512305162</c:v>
                </c:pt>
                <c:pt idx="405">
                  <c:v>855.89895161918525</c:v>
                </c:pt>
                <c:pt idx="406">
                  <c:v>899.91523457287633</c:v>
                </c:pt>
                <c:pt idx="407">
                  <c:v>936.81229159747193</c:v>
                </c:pt>
                <c:pt idx="408">
                  <c:v>965.24597718903738</c:v>
                </c:pt>
                <c:pt idx="409">
                  <c:v>984.70960058571416</c:v>
                </c:pt>
                <c:pt idx="410">
                  <c:v>995.96282826038134</c:v>
                </c:pt>
                <c:pt idx="411">
                  <c:v>1001.3251472524927</c:v>
                </c:pt>
                <c:pt idx="412">
                  <c:v>1003.9481140957633</c:v>
                </c:pt>
                <c:pt idx="413">
                  <c:v>1005.7523095725327</c:v>
                </c:pt>
                <c:pt idx="414">
                  <c:v>1007.3498164578887</c:v>
                </c:pt>
                <c:pt idx="415">
                  <c:v>1008.8216593009799</c:v>
                </c:pt>
                <c:pt idx="416">
                  <c:v>1010.1643858488408</c:v>
                </c:pt>
                <c:pt idx="417">
                  <c:v>1011.3743476125454</c:v>
                </c:pt>
                <c:pt idx="418">
                  <c:v>1012.4493082683474</c:v>
                </c:pt>
                <c:pt idx="419">
                  <c:v>1013.3874847159876</c:v>
                </c:pt>
                <c:pt idx="420">
                  <c:v>1014.1857395190872</c:v>
                </c:pt>
                <c:pt idx="421">
                  <c:v>1014.83781897812</c:v>
                </c:pt>
                <c:pt idx="422">
                  <c:v>1015.3321403200206</c:v>
                </c:pt>
                <c:pt idx="423">
                  <c:v>1015.6653872766291</c:v>
                </c:pt>
                <c:pt idx="424">
                  <c:v>1015.8912036841334</c:v>
                </c:pt>
                <c:pt idx="425">
                  <c:v>1016.0862642698452</c:v>
                </c:pt>
                <c:pt idx="426">
                  <c:v>1016.2595784178001</c:v>
                </c:pt>
                <c:pt idx="427">
                  <c:v>1016.4465571918855</c:v>
                </c:pt>
                <c:pt idx="428">
                  <c:v>1016.5844878304462</c:v>
                </c:pt>
                <c:pt idx="429">
                  <c:v>1016.8343063911041</c:v>
                </c:pt>
                <c:pt idx="430">
                  <c:v>1016.7690154834113</c:v>
                </c:pt>
                <c:pt idx="431">
                  <c:v>1018.1739457758831</c:v>
                </c:pt>
                <c:pt idx="432">
                  <c:v>1013.4977996155701</c:v>
                </c:pt>
                <c:pt idx="433">
                  <c:v>1025.0127682182647</c:v>
                </c:pt>
                <c:pt idx="434">
                  <c:v>979.35240296506845</c:v>
                </c:pt>
                <c:pt idx="435">
                  <c:v>1035.0039301840511</c:v>
                </c:pt>
                <c:pt idx="436">
                  <c:v>968.98564992058493</c:v>
                </c:pt>
                <c:pt idx="437">
                  <c:v>1034.229211232984</c:v>
                </c:pt>
                <c:pt idx="438">
                  <c:v>968.88764074147616</c:v>
                </c:pt>
                <c:pt idx="439">
                  <c:v>1035.2694141869995</c:v>
                </c:pt>
                <c:pt idx="440">
                  <c:v>967.87687522330225</c:v>
                </c:pt>
                <c:pt idx="441">
                  <c:v>1036.0740568793697</c:v>
                </c:pt>
                <c:pt idx="442">
                  <c:v>967.10768031988641</c:v>
                </c:pt>
                <c:pt idx="443">
                  <c:v>1036.8670149400862</c:v>
                </c:pt>
                <c:pt idx="444">
                  <c:v>966.42094777861905</c:v>
                </c:pt>
                <c:pt idx="445">
                  <c:v>1037.6070603862088</c:v>
                </c:pt>
                <c:pt idx="446">
                  <c:v>965.82534300035195</c:v>
                </c:pt>
                <c:pt idx="447">
                  <c:v>1038.2941243262258</c:v>
                </c:pt>
                <c:pt idx="448">
                  <c:v>965.31194850933286</c:v>
                </c:pt>
                <c:pt idx="449">
                  <c:v>1038.9272359053766</c:v>
                </c:pt>
                <c:pt idx="450">
                  <c:v>964.87498500729157</c:v>
                </c:pt>
                <c:pt idx="451">
                  <c:v>1039.5074921400383</c:v>
                </c:pt>
                <c:pt idx="452">
                  <c:v>964.50903733982636</c:v>
                </c:pt>
                <c:pt idx="453">
                  <c:v>1040.0364418079885</c:v>
                </c:pt>
                <c:pt idx="454">
                  <c:v>964.20939698857649</c:v>
                </c:pt>
                <c:pt idx="455">
                  <c:v>1040.5164823750979</c:v>
                </c:pt>
                <c:pt idx="456">
                  <c:v>963.9719615533329</c:v>
                </c:pt>
                <c:pt idx="457">
                  <c:v>1040.95094094721</c:v>
                </c:pt>
                <c:pt idx="458">
                  <c:v>963.79235633042379</c:v>
                </c:pt>
                <c:pt idx="459">
                  <c:v>1041.3419310759239</c:v>
                </c:pt>
                <c:pt idx="460">
                  <c:v>963.66662619224519</c:v>
                </c:pt>
                <c:pt idx="461">
                  <c:v>1041.691487902033</c:v>
                </c:pt>
                <c:pt idx="462">
                  <c:v>963.591039256724</c:v>
                </c:pt>
                <c:pt idx="463">
                  <c:v>1042.001656616241</c:v>
                </c:pt>
                <c:pt idx="464">
                  <c:v>963.56207184468019</c:v>
                </c:pt>
                <c:pt idx="465">
                  <c:v>1042.2744511921283</c:v>
                </c:pt>
                <c:pt idx="466">
                  <c:v>963.57625466971103</c:v>
                </c:pt>
                <c:pt idx="467">
                  <c:v>1042.5117795077015</c:v>
                </c:pt>
                <c:pt idx="468">
                  <c:v>963.63009609243124</c:v>
                </c:pt>
                <c:pt idx="469">
                  <c:v>1042.7153334878803</c:v>
                </c:pt>
                <c:pt idx="470">
                  <c:v>998.54710910773167</c:v>
                </c:pt>
                <c:pt idx="471">
                  <c:v>1009.5444432165974</c:v>
                </c:pt>
                <c:pt idx="472">
                  <c:v>1010.1586581447359</c:v>
                </c:pt>
                <c:pt idx="473">
                  <c:v>1011.8538248900281</c:v>
                </c:pt>
                <c:pt idx="474">
                  <c:v>1010.5101940796097</c:v>
                </c:pt>
                <c:pt idx="475">
                  <c:v>1011.9148114950294</c:v>
                </c:pt>
                <c:pt idx="476">
                  <c:v>1010.3206499799289</c:v>
                </c:pt>
                <c:pt idx="477">
                  <c:v>1011.6762019276997</c:v>
                </c:pt>
                <c:pt idx="478">
                  <c:v>1010.140638726027</c:v>
                </c:pt>
                <c:pt idx="479">
                  <c:v>1011.4149515092814</c:v>
                </c:pt>
                <c:pt idx="480">
                  <c:v>1009.9430563391287</c:v>
                </c:pt>
                <c:pt idx="481">
                  <c:v>1011.1472727237539</c:v>
                </c:pt>
                <c:pt idx="482">
                  <c:v>1009.7365497548933</c:v>
                </c:pt>
                <c:pt idx="483">
                  <c:v>1010.876349400948</c:v>
                </c:pt>
                <c:pt idx="484">
                  <c:v>1009.5239210350006</c:v>
                </c:pt>
                <c:pt idx="485">
                  <c:v>1010.6026738397898</c:v>
                </c:pt>
                <c:pt idx="486">
                  <c:v>1009.3060387789228</c:v>
                </c:pt>
                <c:pt idx="487">
                  <c:v>1010.3256871785817</c:v>
                </c:pt>
                <c:pt idx="488">
                  <c:v>1009.0832453474508</c:v>
                </c:pt>
                <c:pt idx="489">
                  <c:v>1010.0434505951033</c:v>
                </c:pt>
                <c:pt idx="490">
                  <c:v>1008.8555840400996</c:v>
                </c:pt>
                <c:pt idx="491">
                  <c:v>1009.7306850624554</c:v>
                </c:pt>
                <c:pt idx="492">
                  <c:v>1008.620374490446</c:v>
                </c:pt>
                <c:pt idx="493">
                  <c:v>1009.4514176893548</c:v>
                </c:pt>
                <c:pt idx="494">
                  <c:v>1008.3889410743934</c:v>
                </c:pt>
                <c:pt idx="495">
                  <c:v>1009.1720684810381</c:v>
                </c:pt>
                <c:pt idx="496">
                  <c:v>1008.1531368530557</c:v>
                </c:pt>
                <c:pt idx="497">
                  <c:v>1008.8925726398666</c:v>
                </c:pt>
                <c:pt idx="498">
                  <c:v>1007.9129321366187</c:v>
                </c:pt>
                <c:pt idx="499">
                  <c:v>1008.6118971707066</c:v>
                </c:pt>
                <c:pt idx="500">
                  <c:v>1007.6685008816064</c:v>
                </c:pt>
                <c:pt idx="501">
                  <c:v>1008.3297460935785</c:v>
                </c:pt>
                <c:pt idx="502">
                  <c:v>1007.4201438350152</c:v>
                </c:pt>
                <c:pt idx="503">
                  <c:v>1008.0460104636306</c:v>
                </c:pt>
                <c:pt idx="504">
                  <c:v>1007.1681379861249</c:v>
                </c:pt>
                <c:pt idx="505">
                  <c:v>1007.7606294056898</c:v>
                </c:pt>
                <c:pt idx="506">
                  <c:v>1006.9127093576158</c:v>
                </c:pt>
                <c:pt idx="507">
                  <c:v>1007.4735551299297</c:v>
                </c:pt>
                <c:pt idx="508">
                  <c:v>1006.6540395762084</c:v>
                </c:pt>
                <c:pt idx="509">
                  <c:v>1007.1847443265169</c:v>
                </c:pt>
                <c:pt idx="510">
                  <c:v>1006.3922772919223</c:v>
                </c:pt>
                <c:pt idx="511">
                  <c:v>1006.8941567005014</c:v>
                </c:pt>
                <c:pt idx="512">
                  <c:v>1006.1275477108586</c:v>
                </c:pt>
                <c:pt idx="513">
                  <c:v>1006.601755038675</c:v>
                </c:pt>
                <c:pt idx="514">
                  <c:v>1005.8599595295974</c:v>
                </c:pt>
                <c:pt idx="515">
                  <c:v>1006.3075042474475</c:v>
                </c:pt>
                <c:pt idx="516">
                  <c:v>1005.5896100317856</c:v>
                </c:pt>
                <c:pt idx="517">
                  <c:v>1006.0113713116414</c:v>
                </c:pt>
                <c:pt idx="518">
                  <c:v>1005.3165886308079</c:v>
                </c:pt>
                <c:pt idx="519">
                  <c:v>1005.7133240948089</c:v>
                </c:pt>
                <c:pt idx="520">
                  <c:v>1005.0409795688211</c:v>
                </c:pt>
                <c:pt idx="521">
                  <c:v>1005.4133299067601</c:v>
                </c:pt>
                <c:pt idx="522">
                  <c:v>1004.7628640984352</c:v>
                </c:pt>
                <c:pt idx="523">
                  <c:v>1005.111353455425</c:v>
                </c:pt>
                <c:pt idx="524">
                  <c:v>1004.482322421387</c:v>
                </c:pt>
                <c:pt idx="525">
                  <c:v>1004.8073538801607</c:v>
                </c:pt>
                <c:pt idx="526">
                  <c:v>1004.1994356440691</c:v>
                </c:pt>
                <c:pt idx="527">
                  <c:v>1004.501280266104</c:v>
                </c:pt>
                <c:pt idx="528">
                  <c:v>1003.9142880506764</c:v>
                </c:pt>
                <c:pt idx="529">
                  <c:v>1004.193064468692</c:v>
                </c:pt>
                <c:pt idx="530">
                  <c:v>1003.6269701433245</c:v>
                </c:pt>
                <c:pt idx="531">
                  <c:v>1003.8826088314377</c:v>
                </c:pt>
                <c:pt idx="532">
                  <c:v>1003.3375832642762</c:v>
                </c:pt>
                <c:pt idx="533">
                  <c:v>1003.569761064427</c:v>
                </c:pt>
                <c:pt idx="534">
                  <c:v>1003.0462268673753</c:v>
                </c:pt>
                <c:pt idx="535">
                  <c:v>1003.2542274293608</c:v>
                </c:pt>
                <c:pt idx="536">
                  <c:v>1002.7530028854023</c:v>
                </c:pt>
                <c:pt idx="537">
                  <c:v>1002.9355089793966</c:v>
                </c:pt>
                <c:pt idx="538">
                  <c:v>1002.4581103818256</c:v>
                </c:pt>
                <c:pt idx="539">
                  <c:v>1002.6125666712342</c:v>
                </c:pt>
                <c:pt idx="540">
                  <c:v>1002.1619286133887</c:v>
                </c:pt>
                <c:pt idx="541">
                  <c:v>1002.2821570493556</c:v>
                </c:pt>
                <c:pt idx="542">
                  <c:v>1001.8654470321002</c:v>
                </c:pt>
                <c:pt idx="543">
                  <c:v>1001.90027319997</c:v>
                </c:pt>
                <c:pt idx="544">
                  <c:v>1001.581848619655</c:v>
                </c:pt>
                <c:pt idx="545">
                  <c:v>1001.5676892733534</c:v>
                </c:pt>
                <c:pt idx="546">
                  <c:v>1001.2977526964721</c:v>
                </c:pt>
                <c:pt idx="547">
                  <c:v>1001.2381092280857</c:v>
                </c:pt>
                <c:pt idx="548">
                  <c:v>1001.0094503886658</c:v>
                </c:pt>
                <c:pt idx="549">
                  <c:v>1000.9127532907671</c:v>
                </c:pt>
                <c:pt idx="550">
                  <c:v>1000.7142197461523</c:v>
                </c:pt>
                <c:pt idx="551">
                  <c:v>1000.5902089262884</c:v>
                </c:pt>
                <c:pt idx="552">
                  <c:v>1000.4111455853857</c:v>
                </c:pt>
                <c:pt idx="553">
                  <c:v>1000.2691961436763</c:v>
                </c:pt>
                <c:pt idx="554">
                  <c:v>1000.1009137667049</c:v>
                </c:pt>
                <c:pt idx="555">
                  <c:v>999.9485831487774</c:v>
                </c:pt>
                <c:pt idx="556">
                  <c:v>999.78514408584715</c:v>
                </c:pt>
                <c:pt idx="557">
                  <c:v>999.62743708216271</c:v>
                </c:pt>
                <c:pt idx="558">
                  <c:v>999.4655069118744</c:v>
                </c:pt>
                <c:pt idx="559">
                  <c:v>999.30513883913216</c:v>
                </c:pt>
                <c:pt idx="560">
                  <c:v>999.14319874000341</c:v>
                </c:pt>
                <c:pt idx="561">
                  <c:v>998.98139866400288</c:v>
                </c:pt>
                <c:pt idx="562">
                  <c:v>998.81890469837276</c:v>
                </c:pt>
                <c:pt idx="563">
                  <c:v>998.6561576890133</c:v>
                </c:pt>
                <c:pt idx="564">
                  <c:v>998.49297733658102</c:v>
                </c:pt>
                <c:pt idx="565">
                  <c:v>998.3294679679276</c:v>
                </c:pt>
                <c:pt idx="566">
                  <c:v>998.16560446246626</c:v>
                </c:pt>
                <c:pt idx="567">
                  <c:v>998.00141494764409</c:v>
                </c:pt>
                <c:pt idx="568">
                  <c:v>997.83690425784368</c:v>
                </c:pt>
                <c:pt idx="569">
                  <c:v>997.6720852149989</c:v>
                </c:pt>
                <c:pt idx="570">
                  <c:v>997.5069667884934</c:v>
                </c:pt>
                <c:pt idx="571">
                  <c:v>997.34155867392656</c:v>
                </c:pt>
                <c:pt idx="572">
                  <c:v>997.1758698179101</c:v>
                </c:pt>
                <c:pt idx="573">
                  <c:v>997.0099090261225</c:v>
                </c:pt>
                <c:pt idx="574">
                  <c:v>996.84368484943559</c:v>
                </c:pt>
                <c:pt idx="575">
                  <c:v>996.67720568141397</c:v>
                </c:pt>
                <c:pt idx="576">
                  <c:v>996.51047977732844</c:v>
                </c:pt>
                <c:pt idx="577">
                  <c:v>996.34351528539491</c:v>
                </c:pt>
                <c:pt idx="578">
                  <c:v>996.17632026660442</c:v>
                </c:pt>
                <c:pt idx="579">
                  <c:v>996.00890271159869</c:v>
                </c:pt>
                <c:pt idx="580">
                  <c:v>995.84127055366844</c:v>
                </c:pt>
                <c:pt idx="581">
                  <c:v>995.67343167921933</c:v>
                </c:pt>
                <c:pt idx="582">
                  <c:v>995.50539393608904</c:v>
                </c:pt>
                <c:pt idx="583">
                  <c:v>995.33716514030198</c:v>
                </c:pt>
                <c:pt idx="584">
                  <c:v>995.1687530815293</c:v>
                </c:pt>
                <c:pt idx="585">
                  <c:v>995.00016552754573</c:v>
                </c:pt>
                <c:pt idx="586">
                  <c:v>994.83141022789812</c:v>
                </c:pt>
                <c:pt idx="587">
                  <c:v>994.66249491696453</c:v>
                </c:pt>
                <c:pt idx="588">
                  <c:v>994.49342731651279</c:v>
                </c:pt>
                <c:pt idx="589">
                  <c:v>994.32421513783891</c:v>
                </c:pt>
                <c:pt idx="590">
                  <c:v>994.15486608361937</c:v>
                </c:pt>
                <c:pt idx="591">
                  <c:v>993.9853878494788</c:v>
                </c:pt>
                <c:pt idx="592">
                  <c:v>993.815788125376</c:v>
                </c:pt>
                <c:pt idx="593">
                  <c:v>993.6460745968094</c:v>
                </c:pt>
                <c:pt idx="594">
                  <c:v>993.47625494590363</c:v>
                </c:pt>
                <c:pt idx="595">
                  <c:v>993.30633685236103</c:v>
                </c:pt>
                <c:pt idx="596">
                  <c:v>993.13632799435936</c:v>
                </c:pt>
                <c:pt idx="597">
                  <c:v>992.96623604935189</c:v>
                </c:pt>
                <c:pt idx="598">
                  <c:v>992.79606869481768</c:v>
                </c:pt>
                <c:pt idx="599">
                  <c:v>992.6258329493545</c:v>
                </c:pt>
                <c:pt idx="600">
                  <c:v>992.45553732422184</c:v>
                </c:pt>
                <c:pt idx="601">
                  <c:v>992.28518946023519</c:v>
                </c:pt>
                <c:pt idx="602">
                  <c:v>992.1147970149508</c:v>
                </c:pt>
                <c:pt idx="603">
                  <c:v>991.94436765422256</c:v>
                </c:pt>
                <c:pt idx="604">
                  <c:v>991.77390905178527</c:v>
                </c:pt>
                <c:pt idx="605">
                  <c:v>991.60342888902824</c:v>
                </c:pt>
                <c:pt idx="606">
                  <c:v>991.4329348548838</c:v>
                </c:pt>
                <c:pt idx="607">
                  <c:v>991.2624346458233</c:v>
                </c:pt>
                <c:pt idx="608">
                  <c:v>991.09193596593843</c:v>
                </c:pt>
                <c:pt idx="609">
                  <c:v>990.92144652708441</c:v>
                </c:pt>
                <c:pt idx="610">
                  <c:v>990.75097404906899</c:v>
                </c:pt>
                <c:pt idx="611">
                  <c:v>990.58052625988796</c:v>
                </c:pt>
                <c:pt idx="612">
                  <c:v>990.41011089598214</c:v>
                </c:pt>
                <c:pt idx="613">
                  <c:v>990.23973570250484</c:v>
                </c:pt>
                <c:pt idx="614">
                  <c:v>990.06940843362531</c:v>
                </c:pt>
                <c:pt idx="615">
                  <c:v>989.89913685281317</c:v>
                </c:pt>
                <c:pt idx="616">
                  <c:v>989.72892873314629</c:v>
                </c:pt>
                <c:pt idx="617">
                  <c:v>989.55879185760216</c:v>
                </c:pt>
                <c:pt idx="618">
                  <c:v>989.38873401935246</c:v>
                </c:pt>
                <c:pt idx="619">
                  <c:v>989.2187630220518</c:v>
                </c:pt>
                <c:pt idx="620">
                  <c:v>989.04888668010494</c:v>
                </c:pt>
                <c:pt idx="621">
                  <c:v>988.87911281894696</c:v>
                </c:pt>
                <c:pt idx="622">
                  <c:v>988.70944927528399</c:v>
                </c:pt>
                <c:pt idx="623">
                  <c:v>988.53990389732701</c:v>
                </c:pt>
                <c:pt idx="624">
                  <c:v>988.37048454503986</c:v>
                </c:pt>
                <c:pt idx="625">
                  <c:v>988.20119909031325</c:v>
                </c:pt>
                <c:pt idx="626">
                  <c:v>988.0320554171717</c:v>
                </c:pt>
                <c:pt idx="627">
                  <c:v>987.86306142194121</c:v>
                </c:pt>
                <c:pt idx="628">
                  <c:v>987.69422501340728</c:v>
                </c:pt>
                <c:pt idx="629">
                  <c:v>987.52555411294748</c:v>
                </c:pt>
                <c:pt idx="630">
                  <c:v>987.357056654639</c:v>
                </c:pt>
                <c:pt idx="631">
                  <c:v>987.18874058537506</c:v>
                </c:pt>
                <c:pt idx="632">
                  <c:v>987.02061386493256</c:v>
                </c:pt>
                <c:pt idx="633">
                  <c:v>986.85268446603618</c:v>
                </c:pt>
                <c:pt idx="634">
                  <c:v>986.68496037439274</c:v>
                </c:pt>
                <c:pt idx="635">
                  <c:v>986.51744958872825</c:v>
                </c:pt>
                <c:pt idx="636">
                  <c:v>986.35016018550675</c:v>
                </c:pt>
                <c:pt idx="637">
                  <c:v>986.18310011963479</c:v>
                </c:pt>
                <c:pt idx="638">
                  <c:v>986.01627742004337</c:v>
                </c:pt>
                <c:pt idx="639">
                  <c:v>985.84970013828502</c:v>
                </c:pt>
                <c:pt idx="640">
                  <c:v>985.68337634002557</c:v>
                </c:pt>
                <c:pt idx="641">
                  <c:v>985.51731410358445</c:v>
                </c:pt>
                <c:pt idx="642">
                  <c:v>985.35177282706809</c:v>
                </c:pt>
                <c:pt idx="643">
                  <c:v>985.18755509435312</c:v>
                </c:pt>
                <c:pt idx="644">
                  <c:v>985.0255564857332</c:v>
                </c:pt>
                <c:pt idx="645">
                  <c:v>984.86672604683451</c:v>
                </c:pt>
                <c:pt idx="646">
                  <c:v>984.71201913381094</c:v>
                </c:pt>
                <c:pt idx="647">
                  <c:v>984.56234509321757</c:v>
                </c:pt>
                <c:pt idx="648">
                  <c:v>984.41855281587209</c:v>
                </c:pt>
                <c:pt idx="649">
                  <c:v>984.28164969961051</c:v>
                </c:pt>
                <c:pt idx="650">
                  <c:v>984.16055055882828</c:v>
                </c:pt>
                <c:pt idx="651">
                  <c:v>984.04479729761908</c:v>
                </c:pt>
                <c:pt idx="652">
                  <c:v>983.92736521133304</c:v>
                </c:pt>
                <c:pt idx="653">
                  <c:v>983.80735071131073</c:v>
                </c:pt>
                <c:pt idx="654">
                  <c:v>983.68481558152507</c:v>
                </c:pt>
                <c:pt idx="655">
                  <c:v>983.56003087273734</c:v>
                </c:pt>
                <c:pt idx="656">
                  <c:v>983.43325848717825</c:v>
                </c:pt>
                <c:pt idx="657">
                  <c:v>983.30473166843649</c:v>
                </c:pt>
                <c:pt idx="658">
                  <c:v>983.17465587079346</c:v>
                </c:pt>
                <c:pt idx="659">
                  <c:v>982.9345229721946</c:v>
                </c:pt>
                <c:pt idx="660">
                  <c:v>982.5210408129268</c:v>
                </c:pt>
                <c:pt idx="661">
                  <c:v>981.95100966493794</c:v>
                </c:pt>
                <c:pt idx="662">
                  <c:v>981.23709167513027</c:v>
                </c:pt>
                <c:pt idx="663">
                  <c:v>980.3891704298818</c:v>
                </c:pt>
                <c:pt idx="664">
                  <c:v>979.41492853976911</c:v>
                </c:pt>
                <c:pt idx="665">
                  <c:v>978.32023724851535</c:v>
                </c:pt>
                <c:pt idx="666">
                  <c:v>977.10944009702132</c:v>
                </c:pt>
                <c:pt idx="667">
                  <c:v>975.78556966071653</c:v>
                </c:pt>
                <c:pt idx="668">
                  <c:v>974.3505439674658</c:v>
                </c:pt>
                <c:pt idx="669">
                  <c:v>972.80530591157265</c:v>
                </c:pt>
                <c:pt idx="670">
                  <c:v>971.15001365972864</c:v>
                </c:pt>
                <c:pt idx="671">
                  <c:v>969.38400086817001</c:v>
                </c:pt>
                <c:pt idx="672">
                  <c:v>967.50643546409265</c:v>
                </c:pt>
                <c:pt idx="673">
                  <c:v>965.51402149919295</c:v>
                </c:pt>
                <c:pt idx="674">
                  <c:v>963.40854757989507</c:v>
                </c:pt>
                <c:pt idx="675">
                  <c:v>961.17073938463784</c:v>
                </c:pt>
                <c:pt idx="676">
                  <c:v>958.82781280327242</c:v>
                </c:pt>
                <c:pt idx="677">
                  <c:v>956.33970320386823</c:v>
                </c:pt>
                <c:pt idx="678">
                  <c:v>953.74350134077474</c:v>
                </c:pt>
                <c:pt idx="679">
                  <c:v>950.99596046089141</c:v>
                </c:pt>
                <c:pt idx="680">
                  <c:v>948.13092677751672</c:v>
                </c:pt>
                <c:pt idx="681">
                  <c:v>945.10652291204099</c:v>
                </c:pt>
                <c:pt idx="682">
                  <c:v>941.9550400759606</c:v>
                </c:pt>
                <c:pt idx="683">
                  <c:v>938.63534607453164</c:v>
                </c:pt>
                <c:pt idx="684">
                  <c:v>935.17853891175332</c:v>
                </c:pt>
                <c:pt idx="685">
                  <c:v>931.54369140201175</c:v>
                </c:pt>
                <c:pt idx="686">
                  <c:v>927.76221894924265</c:v>
                </c:pt>
                <c:pt idx="687">
                  <c:v>923.79031070066151</c:v>
                </c:pt>
                <c:pt idx="688">
                  <c:v>919.67123422336829</c:v>
                </c:pt>
                <c:pt idx="689">
                  <c:v>915.31844729258046</c:v>
                </c:pt>
                <c:pt idx="690">
                  <c:v>910.90406815614813</c:v>
                </c:pt>
                <c:pt idx="691">
                  <c:v>906.06963821029512</c:v>
                </c:pt>
                <c:pt idx="692">
                  <c:v>901.33000009015063</c:v>
                </c:pt>
                <c:pt idx="693">
                  <c:v>896.04700723521796</c:v>
                </c:pt>
                <c:pt idx="694">
                  <c:v>891.08218363821004</c:v>
                </c:pt>
                <c:pt idx="695">
                  <c:v>885.79072742136566</c:v>
                </c:pt>
                <c:pt idx="696">
                  <c:v>880.91419691430417</c:v>
                </c:pt>
                <c:pt idx="697">
                  <c:v>875.71587038574592</c:v>
                </c:pt>
                <c:pt idx="698">
                  <c:v>870.92789904055041</c:v>
                </c:pt>
                <c:pt idx="699">
                  <c:v>865.82013939657077</c:v>
                </c:pt>
                <c:pt idx="700">
                  <c:v>861.117300810247</c:v>
                </c:pt>
                <c:pt idx="701">
                  <c:v>856.09698005271707</c:v>
                </c:pt>
                <c:pt idx="702">
                  <c:v>851.47702937567669</c:v>
                </c:pt>
                <c:pt idx="703">
                  <c:v>846.54172187770166</c:v>
                </c:pt>
                <c:pt idx="704">
                  <c:v>842.00262993786737</c:v>
                </c:pt>
                <c:pt idx="705">
                  <c:v>837.15021712874886</c:v>
                </c:pt>
                <c:pt idx="706">
                  <c:v>832.69014602462732</c:v>
                </c:pt>
                <c:pt idx="707">
                  <c:v>827.91873427574239</c:v>
                </c:pt>
                <c:pt idx="708">
                  <c:v>823.53596825907255</c:v>
                </c:pt>
                <c:pt idx="709">
                  <c:v>818.84381704131181</c:v>
                </c:pt>
                <c:pt idx="710">
                  <c:v>814.53673006229826</c:v>
                </c:pt>
                <c:pt idx="711">
                  <c:v>809.92686366096746</c:v>
                </c:pt>
                <c:pt idx="712">
                  <c:v>805.69006231015214</c:v>
                </c:pt>
                <c:pt idx="713">
                  <c:v>801.15750526659963</c:v>
                </c:pt>
                <c:pt idx="714">
                  <c:v>796.9936350953468</c:v>
                </c:pt>
                <c:pt idx="715">
                  <c:v>792.53548522111851</c:v>
                </c:pt>
                <c:pt idx="716">
                  <c:v>788.44284081345734</c:v>
                </c:pt>
                <c:pt idx="717">
                  <c:v>784.05762399993068</c:v>
                </c:pt>
                <c:pt idx="718">
                  <c:v>780.0347648262873</c:v>
                </c:pt>
                <c:pt idx="719">
                  <c:v>775.72110783121718</c:v>
                </c:pt>
                <c:pt idx="720">
                  <c:v>771.76666507246011</c:v>
                </c:pt>
                <c:pt idx="721">
                  <c:v>767.52322758983473</c:v>
                </c:pt>
                <c:pt idx="722">
                  <c:v>763.63586954325319</c:v>
                </c:pt>
                <c:pt idx="723">
                  <c:v>759.46134456253867</c:v>
                </c:pt>
                <c:pt idx="724">
                  <c:v>755.63977283337556</c:v>
                </c:pt>
                <c:pt idx="725">
                  <c:v>751.53288391277511</c:v>
                </c:pt>
                <c:pt idx="726">
                  <c:v>747.77583155691377</c:v>
                </c:pt>
                <c:pt idx="727">
                  <c:v>743.73533051831237</c:v>
                </c:pt>
                <c:pt idx="728">
                  <c:v>740.04156052038036</c:v>
                </c:pt>
                <c:pt idx="729">
                  <c:v>736.0662261434785</c:v>
                </c:pt>
                <c:pt idx="730">
                  <c:v>732.43453017024933</c:v>
                </c:pt>
                <c:pt idx="731">
                  <c:v>728.52316719057433</c:v>
                </c:pt>
                <c:pt idx="732">
                  <c:v>724.95236230809496</c:v>
                </c:pt>
                <c:pt idx="733">
                  <c:v>721.10380026688551</c:v>
                </c:pt>
                <c:pt idx="734">
                  <c:v>717.59273746273811</c:v>
                </c:pt>
                <c:pt idx="735">
                  <c:v>713.80583117787</c:v>
                </c:pt>
                <c:pt idx="736">
                  <c:v>710.35338197389251</c:v>
                </c:pt>
                <c:pt idx="737">
                  <c:v>706.62700879538772</c:v>
                </c:pt>
                <c:pt idx="738">
                  <c:v>703.2320712264742</c:v>
                </c:pt>
                <c:pt idx="739">
                  <c:v>699.56513179241881</c:v>
                </c:pt>
                <c:pt idx="740">
                  <c:v>696.22662826086594</c:v>
                </c:pt>
                <c:pt idx="741">
                  <c:v>692.61804568420212</c:v>
                </c:pt>
                <c:pt idx="742">
                  <c:v>689.33492242974762</c:v>
                </c:pt>
                <c:pt idx="743">
                  <c:v>685.78364181948803</c:v>
                </c:pt>
                <c:pt idx="744">
                  <c:v>682.55486830128007</c:v>
                </c:pt>
                <c:pt idx="745">
                  <c:v>679.05985628073915</c:v>
                </c:pt>
                <c:pt idx="746">
                  <c:v>675.88442457927476</c:v>
                </c:pt>
                <c:pt idx="747">
                  <c:v>672.44466882309302</c:v>
                </c:pt>
                <c:pt idx="748">
                  <c:v>669.32159306476547</c:v>
                </c:pt>
                <c:pt idx="749">
                  <c:v>665.93610185305442</c:v>
                </c:pt>
                <c:pt idx="750">
                  <c:v>662.86441766935786</c:v>
                </c:pt>
                <c:pt idx="751">
                  <c:v>659.53221945724317</c:v>
                </c:pt>
                <c:pt idx="752">
                  <c:v>656.51098341179022</c:v>
                </c:pt>
                <c:pt idx="753">
                  <c:v>653.2311264068054</c:v>
                </c:pt>
                <c:pt idx="754">
                  <c:v>650.25941552524853</c:v>
                </c:pt>
                <c:pt idx="755">
                  <c:v>647.03096728537946</c:v>
                </c:pt>
                <c:pt idx="756">
                  <c:v>644.10787854140881</c:v>
                </c:pt>
                <c:pt idx="757">
                  <c:v>640.92992557347918</c:v>
                </c:pt>
                <c:pt idx="758">
                  <c:v>638.05457540828195</c:v>
                </c:pt>
                <c:pt idx="759">
                  <c:v>634.92622277830935</c:v>
                </c:pt>
                <c:pt idx="760">
                  <c:v>632.09774663416101</c:v>
                </c:pt>
                <c:pt idx="761">
                  <c:v>629.01811758566669</c:v>
                </c:pt>
                <c:pt idx="762">
                  <c:v>626.23566945339041</c:v>
                </c:pt>
                <c:pt idx="763">
                  <c:v>623.20390503334693</c:v>
                </c:pt>
                <c:pt idx="764">
                  <c:v>620.46665701281813</c:v>
                </c:pt>
                <c:pt idx="765">
                  <c:v>617.48191570494214</c:v>
                </c:pt>
                <c:pt idx="766">
                  <c:v>614.78905757790642</c:v>
                </c:pt>
                <c:pt idx="767">
                  <c:v>611.85051494305412</c:v>
                </c:pt>
                <c:pt idx="768">
                  <c:v>609.20125437293336</c:v>
                </c:pt>
                <c:pt idx="769">
                  <c:v>606.30810629437497</c:v>
                </c:pt>
                <c:pt idx="770">
                  <c:v>603.70167675111088</c:v>
                </c:pt>
                <c:pt idx="771">
                  <c:v>600.85314304943597</c:v>
                </c:pt>
                <c:pt idx="772">
                  <c:v>598.28879552989838</c:v>
                </c:pt>
                <c:pt idx="773">
                  <c:v>595.48411127581414</c:v>
                </c:pt>
                <c:pt idx="774">
                  <c:v>592.96111228399957</c:v>
                </c:pt>
                <c:pt idx="775">
                  <c:v>590.19952769185556</c:v>
                </c:pt>
                <c:pt idx="776">
                  <c:v>587.71715889349127</c:v>
                </c:pt>
                <c:pt idx="777">
                  <c:v>584.99793903516843</c:v>
                </c:pt>
                <c:pt idx="778">
                  <c:v>582.55549691410681</c:v>
                </c:pt>
                <c:pt idx="779">
                  <c:v>579.87792144169248</c:v>
                </c:pt>
                <c:pt idx="780">
                  <c:v>577.47471693671912</c:v>
                </c:pt>
                <c:pt idx="781">
                  <c:v>574.83807981483585</c:v>
                </c:pt>
                <c:pt idx="782">
                  <c:v>572.47343783687711</c:v>
                </c:pt>
                <c:pt idx="783">
                  <c:v>569.87704711603249</c:v>
                </c:pt>
                <c:pt idx="784">
                  <c:v>567.55030310572681</c:v>
                </c:pt>
                <c:pt idx="785">
                  <c:v>564.99348164745652</c:v>
                </c:pt>
                <c:pt idx="786">
                  <c:v>562.70399234608567</c:v>
                </c:pt>
                <c:pt idx="787">
                  <c:v>560.18607529061865</c:v>
                </c:pt>
                <c:pt idx="788">
                  <c:v>557.93320716621383</c:v>
                </c:pt>
                <c:pt idx="789">
                  <c:v>555.45354254671679</c:v>
                </c:pt>
                <c:pt idx="790">
                  <c:v>553.23667518043851</c:v>
                </c:pt>
                <c:pt idx="791">
                  <c:v>550.79462371978241</c:v>
                </c:pt>
                <c:pt idx="792">
                  <c:v>548.61314931659172</c:v>
                </c:pt>
                <c:pt idx="793">
                  <c:v>546.20808426715655</c:v>
                </c:pt>
                <c:pt idx="794">
                  <c:v>544.06140740097192</c:v>
                </c:pt>
                <c:pt idx="795">
                  <c:v>541.69271453438205</c:v>
                </c:pt>
                <c:pt idx="796">
                  <c:v>539.58025184172482</c:v>
                </c:pt>
                <c:pt idx="797">
                  <c:v>537.24732914893207</c:v>
                </c:pt>
                <c:pt idx="798">
                  <c:v>535.16850911695894</c:v>
                </c:pt>
                <c:pt idx="799">
                  <c:v>532.87076661011224</c:v>
                </c:pt>
                <c:pt idx="800">
                  <c:v>530.82502932651141</c:v>
                </c:pt>
                <c:pt idx="801">
                  <c:v>528.56188875753628</c:v>
                </c:pt>
                <c:pt idx="802">
                  <c:v>526.54868568181075</c:v>
                </c:pt>
                <c:pt idx="803">
                  <c:v>524.31958026316215</c:v>
                </c:pt>
                <c:pt idx="804">
                  <c:v>522.33837399648132</c:v>
                </c:pt>
                <c:pt idx="805">
                  <c:v>520.14274814028965</c:v>
                </c:pt>
                <c:pt idx="806">
                  <c:v>518.19302057537277</c:v>
                </c:pt>
                <c:pt idx="807">
                  <c:v>516.03035010554652</c:v>
                </c:pt>
                <c:pt idx="808">
                  <c:v>514.11160315766756</c:v>
                </c:pt>
                <c:pt idx="809">
                  <c:v>511.98136388449154</c:v>
                </c:pt>
                <c:pt idx="810">
                  <c:v>510.09310025854518</c:v>
                </c:pt>
                <c:pt idx="811">
                  <c:v>507.99477675991625</c:v>
                </c:pt>
                <c:pt idx="812">
                  <c:v>506.13650920170539</c:v>
                </c:pt>
                <c:pt idx="813">
                  <c:v>504.06959617307103</c:v>
                </c:pt>
                <c:pt idx="814">
                  <c:v>502.24084726084141</c:v>
                </c:pt>
                <c:pt idx="815">
                  <c:v>500.20484931610241</c:v>
                </c:pt>
                <c:pt idx="816">
                  <c:v>498.40515125678462</c:v>
                </c:pt>
                <c:pt idx="817">
                  <c:v>496.39958273171288</c:v>
                </c:pt>
                <c:pt idx="818">
                  <c:v>494.6284771605612</c:v>
                </c:pt>
                <c:pt idx="819">
                  <c:v>492.65286056909935</c:v>
                </c:pt>
                <c:pt idx="820">
                  <c:v>490.90989416292183</c:v>
                </c:pt>
                <c:pt idx="821">
                  <c:v>488.96375676460076</c:v>
                </c:pt>
                <c:pt idx="822">
                  <c:v>487.24848293921218</c:v>
                </c:pt>
                <c:pt idx="823">
                  <c:v>485.33136006939179</c:v>
                </c:pt>
                <c:pt idx="824">
                  <c:v>483.64334002598667</c:v>
                </c:pt>
                <c:pt idx="825">
                  <c:v>481.75477494023687</c:v>
                </c:pt>
                <c:pt idx="826">
                  <c:v>480.09357751471543</c:v>
                </c:pt>
                <c:pt idx="827">
                  <c:v>478.2331212442781</c:v>
                </c:pt>
                <c:pt idx="828">
                  <c:v>476.59832276507115</c:v>
                </c:pt>
                <c:pt idx="829">
                  <c:v>474.76553398050925</c:v>
                </c:pt>
                <c:pt idx="830">
                  <c:v>473.15671813512296</c:v>
                </c:pt>
                <c:pt idx="831">
                  <c:v>471.35116301834836</c:v>
                </c:pt>
                <c:pt idx="832">
                  <c:v>469.76792072871194</c:v>
                </c:pt>
                <c:pt idx="833">
                  <c:v>467.98917285347773</c:v>
                </c:pt>
                <c:pt idx="834">
                  <c:v>466.43110216015202</c:v>
                </c:pt>
                <c:pt idx="835">
                  <c:v>464.67874238108237</c:v>
                </c:pt>
                <c:pt idx="836">
                  <c:v>463.1454483362653</c:v>
                </c:pt>
                <c:pt idx="837">
                  <c:v>461.41906468637563</c:v>
                </c:pt>
                <c:pt idx="838">
                  <c:v>459.91015925564733</c:v>
                </c:pt>
                <c:pt idx="839">
                  <c:v>458.20934685229122</c:v>
                </c:pt>
                <c:pt idx="840">
                  <c:v>456.72444882487406</c:v>
                </c:pt>
                <c:pt idx="841">
                  <c:v>455.04880978381948</c:v>
                </c:pt>
                <c:pt idx="842">
                  <c:v>453.58754469132344</c:v>
                </c:pt>
                <c:pt idx="843">
                  <c:v>451.93668804918656</c:v>
                </c:pt>
                <c:pt idx="844">
                  <c:v>450.49868809229611</c:v>
                </c:pt>
                <c:pt idx="845">
                  <c:v>448.872229736213</c:v>
                </c:pt>
                <c:pt idx="846">
                  <c:v>447.45713371890508</c:v>
                </c:pt>
                <c:pt idx="847">
                  <c:v>445.85469632361679</c:v>
                </c:pt>
                <c:pt idx="848">
                  <c:v>444.46214959459201</c:v>
                </c:pt>
                <c:pt idx="849">
                  <c:v>442.88336256626957</c:v>
                </c:pt>
                <c:pt idx="850">
                  <c:v>441.51301696695339</c:v>
                </c:pt>
                <c:pt idx="851">
                  <c:v>439.95751639315444</c:v>
                </c:pt>
                <c:pt idx="852">
                  <c:v>438.60903021161209</c:v>
                </c:pt>
                <c:pt idx="853">
                  <c:v>437.07645881670697</c:v>
                </c:pt>
                <c:pt idx="854">
                  <c:v>435.74949674674809</c:v>
                </c:pt>
                <c:pt idx="855">
                  <c:v>434.23950385206342</c:v>
                </c:pt>
                <c:pt idx="856">
                  <c:v>432.9337369567279</c:v>
                </c:pt>
                <c:pt idx="857">
                  <c:v>431.44597844456825</c:v>
                </c:pt>
                <c:pt idx="858">
                  <c:v>430.16108412313247</c:v>
                </c:pt>
                <c:pt idx="859">
                  <c:v>428.69522240379894</c:v>
                </c:pt>
                <c:pt idx="860">
                  <c:v>427.430884361361</c:v>
                </c:pt>
                <c:pt idx="861">
                  <c:v>425.9865883422238</c:v>
                </c:pt>
                <c:pt idx="862">
                  <c:v>424.74249656089518</c:v>
                </c:pt>
                <c:pt idx="863">
                  <c:v>423.31944161651995</c:v>
                </c:pt>
                <c:pt idx="864">
                  <c:v>422.09529232723514</c:v>
                </c:pt>
                <c:pt idx="865">
                  <c:v>420.69316026955943</c:v>
                </c:pt>
                <c:pt idx="866">
                  <c:v>419.48865592344765</c:v>
                </c:pt>
                <c:pt idx="867">
                  <c:v>418.107134970956</c:v>
                </c:pt>
                <c:pt idx="868">
                  <c:v>416.92198420927014</c:v>
                </c:pt>
                <c:pt idx="869">
                  <c:v>415.56076895415742</c:v>
                </c:pt>
                <c:pt idx="870">
                  <c:v>414.39468657573661</c:v>
                </c:pt>
                <c:pt idx="871">
                  <c:v>413.05347794805272</c:v>
                </c:pt>
                <c:pt idx="872">
                  <c:v>411.90618487338111</c:v>
                </c:pt>
                <c:pt idx="873">
                  <c:v>410.58469010118171</c:v>
                </c:pt>
                <c:pt idx="874">
                  <c:v>409.45591333214333</c:v>
                </c:pt>
                <c:pt idx="875">
                  <c:v>408.15384589680508</c:v>
                </c:pt>
                <c:pt idx="876">
                  <c:v>407.0433184714326</c:v>
                </c:pt>
                <c:pt idx="877">
                  <c:v>405.76039805738208</c:v>
                </c:pt>
                <c:pt idx="878">
                  <c:v>404.66785899914947</c:v>
                </c:pt>
                <c:pt idx="879">
                  <c:v>403.4038114375183</c:v>
                </c:pt>
                <c:pt idx="880">
                  <c:v>402.3290056992235</c:v>
                </c:pt>
                <c:pt idx="881">
                  <c:v>401.0835629054373</c:v>
                </c:pt>
                <c:pt idx="882">
                  <c:v>400.02624130920373</c:v>
                </c:pt>
                <c:pt idx="883">
                  <c:v>398.79914123978864</c:v>
                </c:pt>
                <c:pt idx="884">
                  <c:v>397.75906056744901</c:v>
                </c:pt>
                <c:pt idx="885">
                  <c:v>396.55004751498359</c:v>
                </c:pt>
                <c:pt idx="886">
                  <c:v>395.52697092762406</c:v>
                </c:pt>
                <c:pt idx="887">
                  <c:v>394.33579578237942</c:v>
                </c:pt>
                <c:pt idx="888">
                  <c:v>393.32949332250104</c:v>
                </c:pt>
                <c:pt idx="889">
                  <c:v>392.15591386892896</c:v>
                </c:pt>
                <c:pt idx="890">
                  <c:v>391.16616209210281</c:v>
                </c:pt>
                <c:pt idx="891">
                  <c:v>390.0099435566147</c:v>
                </c:pt>
                <c:pt idx="892">
                  <c:v>389.03652494878543</c:v>
                </c:pt>
                <c:pt idx="893">
                  <c:v>387.89743598178109</c:v>
                </c:pt>
                <c:pt idx="894">
                  <c:v>386.94013378432714</c:v>
                </c:pt>
                <c:pt idx="895">
                  <c:v>385.81794467382906</c:v>
                </c:pt>
                <c:pt idx="896">
                  <c:v>384.87654622777461</c:v>
                </c:pt>
                <c:pt idx="897">
                  <c:v>383.77103241637997</c:v>
                </c:pt>
                <c:pt idx="898">
                  <c:v>382.84533018071562</c:v>
                </c:pt>
                <c:pt idx="899">
                  <c:v>381.75627232939041</c:v>
                </c:pt>
                <c:pt idx="900">
                  <c:v>380.8460530530549</c:v>
                </c:pt>
                <c:pt idx="901">
                  <c:v>379.7731985889273</c:v>
                </c:pt>
                <c:pt idx="902">
                  <c:v>378.87820475731075</c:v>
                </c:pt>
                <c:pt idx="903">
                  <c:v>377.82128280174067</c:v>
                </c:pt>
                <c:pt idx="904">
                  <c:v>376.94126498800745</c:v>
                </c:pt>
                <c:pt idx="905">
                  <c:v>375.90001836455161</c:v>
                </c:pt>
                <c:pt idx="906">
                  <c:v>375.03473857197508</c:v>
                </c:pt>
                <c:pt idx="907">
                  <c:v>374.00891993983851</c:v>
                </c:pt>
                <c:pt idx="908">
                  <c:v>373.1581484556055</c:v>
                </c:pt>
                <c:pt idx="909">
                  <c:v>372.14752189668963</c:v>
                </c:pt>
                <c:pt idx="910">
                  <c:v>371.31104602942486</c:v>
                </c:pt>
                <c:pt idx="911">
                  <c:v>370.31538472485033</c:v>
                </c:pt>
                <c:pt idx="912">
                  <c:v>369.49298324407823</c:v>
                </c:pt>
                <c:pt idx="913">
                  <c:v>368.51204955582796</c:v>
                </c:pt>
                <c:pt idx="914">
                  <c:v>367.70349970583192</c:v>
                </c:pt>
                <c:pt idx="915">
                  <c:v>366.73705900001858</c:v>
                </c:pt>
                <c:pt idx="916">
                  <c:v>365.94213950645582</c:v>
                </c:pt>
                <c:pt idx="917">
                  <c:v>364.98995833174575</c:v>
                </c:pt>
                <c:pt idx="918">
                  <c:v>364.2084504486395</c:v>
                </c:pt>
                <c:pt idx="919">
                  <c:v>363.27029732225009</c:v>
                </c:pt>
                <c:pt idx="920">
                  <c:v>362.50198370698712</c:v>
                </c:pt>
                <c:pt idx="921">
                  <c:v>361.57762866684396</c:v>
                </c:pt>
                <c:pt idx="922">
                  <c:v>360.82229249782318</c:v>
                </c:pt>
                <c:pt idx="923">
                  <c:v>359.91150596839287</c:v>
                </c:pt>
                <c:pt idx="924">
                  <c:v>359.16893057347454</c:v>
                </c:pt>
                <c:pt idx="925">
                  <c:v>358.27148306632756</c:v>
                </c:pt>
                <c:pt idx="926">
                  <c:v>357.54145157327639</c:v>
                </c:pt>
                <c:pt idx="927">
                  <c:v>356.65711340583937</c:v>
                </c:pt>
                <c:pt idx="928">
                  <c:v>355.93940839485902</c:v>
                </c:pt>
                <c:pt idx="929">
                  <c:v>355.06795002812464</c:v>
                </c:pt>
                <c:pt idx="930">
                  <c:v>354.36235183629998</c:v>
                </c:pt>
                <c:pt idx="931">
                  <c:v>353.50354709842406</c:v>
                </c:pt>
                <c:pt idx="932">
                  <c:v>352.80983342252404</c:v>
                </c:pt>
                <c:pt idx="933">
                  <c:v>351.96344621802899</c:v>
                </c:pt>
                <c:pt idx="934">
                  <c:v>351.28139832975825</c:v>
                </c:pt>
                <c:pt idx="935">
                  <c:v>350.44720938929123</c:v>
                </c:pt>
                <c:pt idx="936">
                  <c:v>349.77666675471107</c:v>
                </c:pt>
                <c:pt idx="937">
                  <c:v>348.95453671311719</c:v>
                </c:pt>
                <c:pt idx="938">
                  <c:v>348.29538381857066</c:v>
                </c:pt>
                <c:pt idx="939">
                  <c:v>347.48518635053546</c:v>
                </c:pt>
                <c:pt idx="940">
                  <c:v>346.83730968371373</c:v>
                </c:pt>
                <c:pt idx="941">
                  <c:v>346.03892015199443</c:v>
                </c:pt>
                <c:pt idx="942">
                  <c:v>345.4022075996499</c:v>
                </c:pt>
                <c:pt idx="943">
                  <c:v>344.61550290582699</c:v>
                </c:pt>
                <c:pt idx="944">
                  <c:v>343.98984358964094</c:v>
                </c:pt>
                <c:pt idx="945">
                  <c:v>343.21470188468311</c:v>
                </c:pt>
                <c:pt idx="946">
                  <c:v>342.59998587018822</c:v>
                </c:pt>
                <c:pt idx="947">
                  <c:v>341.83628626969886</c:v>
                </c:pt>
                <c:pt idx="948">
                  <c:v>341.23240432702778</c:v>
                </c:pt>
                <c:pt idx="949">
                  <c:v>340.48002673042726</c:v>
                </c:pt>
                <c:pt idx="950">
                  <c:v>339.88687025664763</c:v>
                </c:pt>
                <c:pt idx="951">
                  <c:v>339.14569537722537</c:v>
                </c:pt>
                <c:pt idx="952">
                  <c:v>338.56315705469314</c:v>
                </c:pt>
                <c:pt idx="953">
                  <c:v>337.83306675196837</c:v>
                </c:pt>
                <c:pt idx="954">
                  <c:v>337.26103956427835</c:v>
                </c:pt>
                <c:pt idx="955">
                  <c:v>336.54191717392274</c:v>
                </c:pt>
                <c:pt idx="956">
                  <c:v>335.9802958174057</c:v>
                </c:pt>
                <c:pt idx="957">
                  <c:v>335.2720261774387</c:v>
                </c:pt>
                <c:pt idx="958">
                  <c:v>334.72070694252716</c:v>
                </c:pt>
                <c:pt idx="959">
                  <c:v>334.02317674089807</c:v>
                </c:pt>
                <c:pt idx="960">
                  <c:v>333.48205721716516</c:v>
                </c:pt>
                <c:pt idx="961">
                  <c:v>332.79515491801345</c:v>
                </c:pt>
                <c:pt idx="962">
                  <c:v>332.26413663806181</c:v>
                </c:pt>
                <c:pt idx="963">
                  <c:v>331.58775538412954</c:v>
                </c:pt>
                <c:pt idx="964">
                  <c:v>331.06674184385577</c:v>
                </c:pt>
                <c:pt idx="965">
                  <c:v>330.40077450889487</c:v>
                </c:pt>
                <c:pt idx="966">
                  <c:v>329.8896697848844</c:v>
                </c:pt>
                <c:pt idx="967">
                  <c:v>329.23401107263891</c:v>
                </c:pt>
                <c:pt idx="968">
                  <c:v>328.73272096039432</c:v>
                </c:pt>
                <c:pt idx="969">
                  <c:v>328.08726755175184</c:v>
                </c:pt>
                <c:pt idx="970">
                  <c:v>327.59569970814556</c:v>
                </c:pt>
                <c:pt idx="971">
                  <c:v>326.96035023461269</c:v>
                </c:pt>
                <c:pt idx="972">
                  <c:v>326.478414159934</c:v>
                </c:pt>
                <c:pt idx="973">
                  <c:v>325.85306917460395</c:v>
                </c:pt>
                <c:pt idx="974">
                  <c:v>325.38067618783123</c:v>
                </c:pt>
                <c:pt idx="975">
                  <c:v>324.76523813910671</c:v>
                </c:pt>
                <c:pt idx="976">
                  <c:v>324.30230135549641</c:v>
                </c:pt>
                <c:pt idx="977">
                  <c:v>323.69667455973939</c:v>
                </c:pt>
                <c:pt idx="978">
                  <c:v>323.24310886648624</c:v>
                </c:pt>
                <c:pt idx="979">
                  <c:v>322.64719948134962</c:v>
                </c:pt>
                <c:pt idx="980">
                  <c:v>322.20292151416163</c:v>
                </c:pt>
                <c:pt idx="981">
                  <c:v>321.61663751214599</c:v>
                </c:pt>
                <c:pt idx="982">
                  <c:v>321.18156563174603</c:v>
                </c:pt>
                <c:pt idx="983">
                  <c:v>320.60481677405375</c:v>
                </c:pt>
                <c:pt idx="984">
                  <c:v>320.17887104292163</c:v>
                </c:pt>
                <c:pt idx="985">
                  <c:v>319.61156885369172</c:v>
                </c:pt>
                <c:pt idx="986">
                  <c:v>319.19467101309493</c:v>
                </c:pt>
                <c:pt idx="987">
                  <c:v>318.63672875404473</c:v>
                </c:pt>
                <c:pt idx="988">
                  <c:v>318.22880475645877</c:v>
                </c:pt>
                <c:pt idx="989">
                  <c:v>317.68014932151726</c:v>
                </c:pt>
                <c:pt idx="990">
                  <c:v>317.28114573082729</c:v>
                </c:pt>
                <c:pt idx="991">
                  <c:v>316.74170996386584</c:v>
                </c:pt>
                <c:pt idx="992">
                  <c:v>316.35155883619439</c:v>
                </c:pt>
                <c:pt idx="993">
                  <c:v>315.82126369825539</c:v>
                </c:pt>
                <c:pt idx="994">
                  <c:v>315.43989577265694</c:v>
                </c:pt>
                <c:pt idx="995">
                  <c:v>314.91866369443295</c:v>
                </c:pt>
                <c:pt idx="996">
                  <c:v>314.54601110920726</c:v>
                </c:pt>
                <c:pt idx="997">
                  <c:v>314.03376597172962</c:v>
                </c:pt>
                <c:pt idx="998">
                  <c:v>313.66976224888873</c:v>
                </c:pt>
                <c:pt idx="999">
                  <c:v>313.16642936589483</c:v>
                </c:pt>
                <c:pt idx="1000">
                  <c:v>312.8110093959848</c:v>
                </c:pt>
                <c:pt idx="1001">
                  <c:v>312.31651549659784</c:v>
                </c:pt>
                <c:pt idx="1002">
                  <c:v>311.9696155237699</c:v>
                </c:pt>
                <c:pt idx="1003">
                  <c:v>311.48388873548856</c:v>
                </c:pt>
                <c:pt idx="1004">
                  <c:v>311.14544634282328</c:v>
                </c:pt>
                <c:pt idx="1005">
                  <c:v>310.66841617484442</c:v>
                </c:pt>
                <c:pt idx="1006">
                  <c:v>310.33837026994661</c:v>
                </c:pt>
                <c:pt idx="1007">
                  <c:v>309.86996759679937</c:v>
                </c:pt>
                <c:pt idx="1008">
                  <c:v>309.54825839769052</c:v>
                </c:pt>
                <c:pt idx="1009">
                  <c:v>309.08841544325509</c:v>
                </c:pt>
                <c:pt idx="1010">
                  <c:v>308.77498446526647</c:v>
                </c:pt>
                <c:pt idx="1011">
                  <c:v>308.32363478837738</c:v>
                </c:pt>
                <c:pt idx="1012">
                  <c:v>308.01842483363049</c:v>
                </c:pt>
                <c:pt idx="1013">
                  <c:v>307.57550331287183</c:v>
                </c:pt>
                <c:pt idx="1014">
                  <c:v>307.27845845117758</c:v>
                </c:pt>
                <c:pt idx="1015">
                  <c:v>306.84390127291005</c:v>
                </c:pt>
                <c:pt idx="1016">
                  <c:v>306.55496683437684</c:v>
                </c:pt>
                <c:pt idx="1017">
                  <c:v>306.12871147589993</c:v>
                </c:pt>
                <c:pt idx="1018">
                  <c:v>305.84783403740107</c:v>
                </c:pt>
                <c:pt idx="1019">
                  <c:v>305.42981925227468</c:v>
                </c:pt>
                <c:pt idx="1020">
                  <c:v>305.15694662463528</c:v>
                </c:pt>
                <c:pt idx="1021">
                  <c:v>304.7471124285874</c:v>
                </c:pt>
                <c:pt idx="1022">
                  <c:v>304.48219364408783</c:v>
                </c:pt>
                <c:pt idx="1023">
                  <c:v>304.08048130131732</c:v>
                </c:pt>
                <c:pt idx="1024">
                  <c:v>303.82346660166968</c:v>
                </c:pt>
                <c:pt idx="1025">
                  <c:v>303.42981861107677</c:v>
                </c:pt>
                <c:pt idx="1026">
                  <c:v>303.18065943546287</c:v>
                </c:pt>
                <c:pt idx="1027">
                  <c:v>302.79501951865529</c:v>
                </c:pt>
                <c:pt idx="1028">
                  <c:v>302.5536684926044</c:v>
                </c:pt>
                <c:pt idx="1029">
                  <c:v>302.17598158101856</c:v>
                </c:pt>
                <c:pt idx="1030">
                  <c:v>301.94239250553295</c:v>
                </c:pt>
                <c:pt idx="1031">
                  <c:v>301.57260472770031</c:v>
                </c:pt>
                <c:pt idx="1032">
                  <c:v>301.34673257174688</c:v>
                </c:pt>
                <c:pt idx="1033">
                  <c:v>300.98479123886335</c:v>
                </c:pt>
                <c:pt idx="1034">
                  <c:v>300.76659212468059</c:v>
                </c:pt>
                <c:pt idx="1035">
                  <c:v>300.41244572117478</c:v>
                </c:pt>
                <c:pt idx="1036">
                  <c:v>300.20187691699641</c:v>
                </c:pt>
                <c:pt idx="1037">
                  <c:v>299.8554750872118</c:v>
                </c:pt>
                <c:pt idx="1038">
                  <c:v>299.65249499044506</c:v>
                </c:pt>
                <c:pt idx="1039">
                  <c:v>299.31378853275891</c:v>
                </c:pt>
                <c:pt idx="1040">
                  <c:v>299.1183566661125</c:v>
                </c:pt>
                <c:pt idx="1041">
                  <c:v>298.78729751896162</c:v>
                </c:pt>
                <c:pt idx="1042">
                  <c:v>298.59937452125297</c:v>
                </c:pt>
                <c:pt idx="1043">
                  <c:v>298.2759157524095</c:v>
                </c:pt>
                <c:pt idx="1044">
                  <c:v>298.09546336967082</c:v>
                </c:pt>
                <c:pt idx="1045">
                  <c:v>297.77955916585745</c:v>
                </c:pt>
                <c:pt idx="1046">
                  <c:v>297.60654032893069</c:v>
                </c:pt>
                <c:pt idx="1047">
                  <c:v>297.2981461016679</c:v>
                </c:pt>
                <c:pt idx="1048">
                  <c:v>297.13252490700643</c:v>
                </c:pt>
                <c:pt idx="1049">
                  <c:v>296.83159701039835</c:v>
                </c:pt>
                <c:pt idx="1050">
                  <c:v>296.67333848965546</c:v>
                </c:pt>
                <c:pt idx="1051">
                  <c:v>296.3798344011912</c:v>
                </c:pt>
                <c:pt idx="1052">
                  <c:v>296.22890466221287</c:v>
                </c:pt>
                <c:pt idx="1053">
                  <c:v>295.94278294164377</c:v>
                </c:pt>
                <c:pt idx="1054">
                  <c:v>295.79914916013956</c:v>
                </c:pt>
                <c:pt idx="1055">
                  <c:v>295.52036944146386</c:v>
                </c:pt>
                <c:pt idx="1056">
                  <c:v>295.38399986070345</c:v>
                </c:pt>
                <c:pt idx="1057">
                  <c:v>295.1125228372747</c:v>
                </c:pt>
                <c:pt idx="1058">
                  <c:v>294.96351505052718</c:v>
                </c:pt>
                <c:pt idx="1059">
                  <c:v>294.65944190830106</c:v>
                </c:pt>
                <c:pt idx="1060">
                  <c:v>294.47763114075349</c:v>
                </c:pt>
                <c:pt idx="1061">
                  <c:v>294.14050015161553</c:v>
                </c:pt>
                <c:pt idx="1062">
                  <c:v>293.92550085740436</c:v>
                </c:pt>
                <c:pt idx="1063">
                  <c:v>293.55487524636948</c:v>
                </c:pt>
                <c:pt idx="1064">
                  <c:v>293.30632780840654</c:v>
                </c:pt>
                <c:pt idx="1065">
                  <c:v>292.90180611615864</c:v>
                </c:pt>
                <c:pt idx="1066">
                  <c:v>292.6193794747428</c:v>
                </c:pt>
                <c:pt idx="1067">
                  <c:v>292.1805985492212</c:v>
                </c:pt>
                <c:pt idx="1068">
                  <c:v>291.86398893070788</c:v>
                </c:pt>
                <c:pt idx="1069">
                  <c:v>291.39061860329213</c:v>
                </c:pt>
                <c:pt idx="1070">
                  <c:v>291.03955032114561</c:v>
                </c:pt>
                <c:pt idx="1071">
                  <c:v>290.53130990240913</c:v>
                </c:pt>
                <c:pt idx="1072">
                  <c:v>290.14554864593896</c:v>
                </c:pt>
                <c:pt idx="1073">
                  <c:v>289.60220713385672</c:v>
                </c:pt>
                <c:pt idx="1074">
                  <c:v>289.1815572759084</c:v>
                </c:pt>
                <c:pt idx="1075">
                  <c:v>288.60293515080554</c:v>
                </c:pt>
                <c:pt idx="1076">
                  <c:v>288.14724294885889</c:v>
                </c:pt>
                <c:pt idx="1077">
                  <c:v>287.53321559811462</c:v>
                </c:pt>
                <c:pt idx="1078">
                  <c:v>287.04237266382108</c:v>
                </c:pt>
                <c:pt idx="1079">
                  <c:v>286.39287394213949</c:v>
                </c:pt>
                <c:pt idx="1080">
                  <c:v>285.86682096422163</c:v>
                </c:pt>
                <c:pt idx="1081">
                  <c:v>285.18184689465545</c:v>
                </c:pt>
                <c:pt idx="1082">
                  <c:v>284.62057752433316</c:v>
                </c:pt>
                <c:pt idx="1083">
                  <c:v>283.90019023977379</c:v>
                </c:pt>
                <c:pt idx="1084">
                  <c:v>283.30375520832081</c:v>
                </c:pt>
                <c:pt idx="1085">
                  <c:v>282.54808705282744</c:v>
                </c:pt>
                <c:pt idx="1086">
                  <c:v>281.91659847125317</c:v>
                </c:pt>
                <c:pt idx="1087">
                  <c:v>281.12585632879927</c:v>
                </c:pt>
                <c:pt idx="1088">
                  <c:v>280.45949216711836</c:v>
                </c:pt>
                <c:pt idx="1089">
                  <c:v>279.63396203369683</c:v>
                </c:pt>
                <c:pt idx="1090">
                  <c:v>278.93297078113324</c:v>
                </c:pt>
                <c:pt idx="1091">
                  <c:v>278.07302259890781</c:v>
                </c:pt>
                <c:pt idx="1092">
                  <c:v>277.33772809400608</c:v>
                </c:pt>
                <c:pt idx="1093">
                  <c:v>276.44382088985242</c:v>
                </c:pt>
                <c:pt idx="1094">
                  <c:v>275.6746273271483</c:v>
                </c:pt>
                <c:pt idx="1095">
                  <c:v>274.74731467641317</c:v>
                </c:pt>
                <c:pt idx="1096">
                  <c:v>273.94471183584301</c:v>
                </c:pt>
                <c:pt idx="1097">
                  <c:v>272.98464762406974</c:v>
                </c:pt>
                <c:pt idx="1098">
                  <c:v>272.14921624955747</c:v>
                </c:pt>
                <c:pt idx="1099">
                  <c:v>271.15716088365275</c:v>
                </c:pt>
                <c:pt idx="1100">
                  <c:v>270.28957824951129</c:v>
                </c:pt>
                <c:pt idx="1101">
                  <c:v>269.26640530789768</c:v>
                </c:pt>
                <c:pt idx="1102">
                  <c:v>268.36745096782937</c:v>
                </c:pt>
                <c:pt idx="1103">
                  <c:v>267.314154367566</c:v>
                </c:pt>
                <c:pt idx="1104">
                  <c:v>266.38471606477111</c:v>
                </c:pt>
                <c:pt idx="1105">
                  <c:v>265.30241786183251</c:v>
                </c:pt>
                <c:pt idx="1106">
                  <c:v>264.34349757757252</c:v>
                </c:pt>
                <c:pt idx="1107">
                  <c:v>263.23345655501947</c:v>
                </c:pt>
                <c:pt idx="1108">
                  <c:v>262.2461766552604</c:v>
                </c:pt>
                <c:pt idx="1109">
                  <c:v>261.10979794496916</c:v>
                </c:pt>
                <c:pt idx="1110">
                  <c:v>260.09540734300043</c:v>
                </c:pt>
                <c:pt idx="1111">
                  <c:v>258.93425351590105</c:v>
                </c:pt>
                <c:pt idx="1112">
                  <c:v>257.89413383879395</c:v>
                </c:pt>
                <c:pt idx="1113">
                  <c:v>256.70993797127522</c:v>
                </c:pt>
                <c:pt idx="1114">
                  <c:v>255.64560938108306</c:v>
                </c:pt>
                <c:pt idx="1115">
                  <c:v>254.44029168770533</c:v>
                </c:pt>
                <c:pt idx="1116">
                  <c:v>253.35341825646827</c:v>
                </c:pt>
                <c:pt idx="1117">
                  <c:v>252.12910852779962</c:v>
                </c:pt>
                <c:pt idx="1118">
                  <c:v>251.021502461029</c:v>
                </c:pt>
                <c:pt idx="1119">
                  <c:v>249.7805737853248</c:v>
                </c:pt>
                <c:pt idx="1120">
                  <c:v>248.65419753416435</c:v>
                </c:pt>
                <c:pt idx="1121">
                  <c:v>247.39932473991948</c:v>
                </c:pt>
                <c:pt idx="1122">
                  <c:v>246.25628832506263</c:v>
                </c:pt>
                <c:pt idx="1123">
                  <c:v>244.99057187910827</c:v>
                </c:pt>
                <c:pt idx="1124">
                  <c:v>243.83311812528422</c:v>
                </c:pt>
                <c:pt idx="1125">
                  <c:v>242.56044546515557</c:v>
                </c:pt>
                <c:pt idx="1126">
                  <c:v>241.39089348888979</c:v>
                </c:pt>
                <c:pt idx="1127">
                  <c:v>240.11834065961546</c:v>
                </c:pt>
                <c:pt idx="1128">
                  <c:v>238.93868362441839</c:v>
                </c:pt>
                <c:pt idx="1129">
                  <c:v>237.68058655883027</c:v>
                </c:pt>
                <c:pt idx="1130">
                  <c:v>236.4917262770069</c:v>
                </c:pt>
                <c:pt idx="1131">
                  <c:v>235.23677423776127</c:v>
                </c:pt>
                <c:pt idx="1132">
                  <c:v>234.0438628637738</c:v>
                </c:pt>
                <c:pt idx="1133">
                  <c:v>232.79118772892474</c:v>
                </c:pt>
                <c:pt idx="1134">
                  <c:v>231.59798337114583</c:v>
                </c:pt>
                <c:pt idx="1135">
                  <c:v>230.3500125483109</c:v>
                </c:pt>
                <c:pt idx="1136">
                  <c:v>229.1602242135929</c:v>
                </c:pt>
                <c:pt idx="1137">
                  <c:v>227.92021265709414</c:v>
                </c:pt>
                <c:pt idx="1138">
                  <c:v>226.73773300244318</c:v>
                </c:pt>
                <c:pt idx="1139">
                  <c:v>225.50932213395001</c:v>
                </c:pt>
                <c:pt idx="1140">
                  <c:v>224.33825816883518</c:v>
                </c:pt>
                <c:pt idx="1141">
                  <c:v>223.12541874335247</c:v>
                </c:pt>
                <c:pt idx="1142">
                  <c:v>221.97009932246121</c:v>
                </c:pt>
                <c:pt idx="1143">
                  <c:v>220.77691167296098</c:v>
                </c:pt>
                <c:pt idx="1144">
                  <c:v>219.64187123645175</c:v>
                </c:pt>
                <c:pt idx="1145">
                  <c:v>218.4729529804579</c:v>
                </c:pt>
                <c:pt idx="1146">
                  <c:v>217.36295598489662</c:v>
                </c:pt>
                <c:pt idx="1147">
                  <c:v>216.22272770093204</c:v>
                </c:pt>
                <c:pt idx="1148">
                  <c:v>215.14270176670667</c:v>
                </c:pt>
                <c:pt idx="1149">
                  <c:v>214.03632939928391</c:v>
                </c:pt>
                <c:pt idx="1150">
                  <c:v>212.99142064355317</c:v>
                </c:pt>
                <c:pt idx="1151">
                  <c:v>211.92361107900001</c:v>
                </c:pt>
                <c:pt idx="1152">
                  <c:v>210.91906109459961</c:v>
                </c:pt>
                <c:pt idx="1153">
                  <c:v>209.89533830016856</c:v>
                </c:pt>
                <c:pt idx="1154">
                  <c:v>208.93655793952394</c:v>
                </c:pt>
                <c:pt idx="1155">
                  <c:v>207.96186766971115</c:v>
                </c:pt>
                <c:pt idx="1156">
                  <c:v>207.05425406077262</c:v>
                </c:pt>
                <c:pt idx="1157">
                  <c:v>206.13409658841891</c:v>
                </c:pt>
                <c:pt idx="1158">
                  <c:v>205.28309314848082</c:v>
                </c:pt>
                <c:pt idx="1159">
                  <c:v>204.42247736290315</c:v>
                </c:pt>
                <c:pt idx="1160">
                  <c:v>203.63335577053911</c:v>
                </c:pt>
                <c:pt idx="1161">
                  <c:v>202.83742609161189</c:v>
                </c:pt>
                <c:pt idx="1162">
                  <c:v>202.11525685404388</c:v>
                </c:pt>
                <c:pt idx="1163">
                  <c:v>201.38858256510332</c:v>
                </c:pt>
                <c:pt idx="1164">
                  <c:v>200.73798547593734</c:v>
                </c:pt>
                <c:pt idx="1165">
                  <c:v>200.08475177170462</c:v>
                </c:pt>
                <c:pt idx="1166">
                  <c:v>199.5097202089699</c:v>
                </c:pt>
                <c:pt idx="1167">
                  <c:v>198.93318447460157</c:v>
                </c:pt>
                <c:pt idx="1168">
                  <c:v>198.43674308857317</c:v>
                </c:pt>
                <c:pt idx="1169">
                  <c:v>197.93905478824146</c:v>
                </c:pt>
                <c:pt idx="1170">
                  <c:v>197.52288382706246</c:v>
                </c:pt>
                <c:pt idx="1171">
                  <c:v>197.10451360447163</c:v>
                </c:pt>
                <c:pt idx="1172">
                  <c:v>196.76843167476036</c:v>
                </c:pt>
                <c:pt idx="1173">
                  <c:v>196.42769331383471</c:v>
                </c:pt>
                <c:pt idx="1174">
                  <c:v>196.16907846859587</c:v>
                </c:pt>
                <c:pt idx="1175">
                  <c:v>195.90156472301013</c:v>
                </c:pt>
                <c:pt idx="1176">
                  <c:v>195.7147754473952</c:v>
                </c:pt>
                <c:pt idx="1177">
                  <c:v>195.51471470074299</c:v>
                </c:pt>
                <c:pt idx="1178">
                  <c:v>195.39045090100581</c:v>
                </c:pt>
                <c:pt idx="1179">
                  <c:v>195.24377558884433</c:v>
                </c:pt>
                <c:pt idx="1180">
                  <c:v>195.17057989029377</c:v>
                </c:pt>
                <c:pt idx="1181">
                  <c:v>195.06282565885894</c:v>
                </c:pt>
                <c:pt idx="1182">
                  <c:v>195.02846297596741</c:v>
                </c:pt>
                <c:pt idx="1183">
                  <c:v>194.94412975870662</c:v>
                </c:pt>
                <c:pt idx="1184">
                  <c:v>194.93819709148056</c:v>
                </c:pt>
                <c:pt idx="1185">
                  <c:v>194.85257224711762</c:v>
                </c:pt>
                <c:pt idx="1186">
                  <c:v>194.87316047210018</c:v>
                </c:pt>
                <c:pt idx="1187">
                  <c:v>194.79574896962981</c:v>
                </c:pt>
                <c:pt idx="1188">
                  <c:v>194.83229097437189</c:v>
                </c:pt>
                <c:pt idx="1189">
                  <c:v>194.76156238989233</c:v>
                </c:pt>
                <c:pt idx="1190">
                  <c:v>194.80721432530947</c:v>
                </c:pt>
                <c:pt idx="1191">
                  <c:v>194.73945896390464</c:v>
                </c:pt>
                <c:pt idx="1192">
                  <c:v>194.79046491578669</c:v>
                </c:pt>
                <c:pt idx="1193">
                  <c:v>194.72357748800664</c:v>
                </c:pt>
                <c:pt idx="1194">
                  <c:v>194.77795625063783</c:v>
                </c:pt>
                <c:pt idx="1195">
                  <c:v>194.7109280178332</c:v>
                </c:pt>
                <c:pt idx="1196">
                  <c:v>194.76767018255677</c:v>
                </c:pt>
                <c:pt idx="1197">
                  <c:v>194.70005278982319</c:v>
                </c:pt>
                <c:pt idx="1198">
                  <c:v>194.75866034583112</c:v>
                </c:pt>
                <c:pt idx="1199">
                  <c:v>194.69024098903483</c:v>
                </c:pt>
                <c:pt idx="1200">
                  <c:v>194.75043533588558</c:v>
                </c:pt>
                <c:pt idx="1201">
                  <c:v>194.68116412146526</c:v>
                </c:pt>
                <c:pt idx="1202">
                  <c:v>194.74277787058264</c:v>
                </c:pt>
                <c:pt idx="1203">
                  <c:v>194.67265006149626</c:v>
                </c:pt>
                <c:pt idx="1204">
                  <c:v>194.73557652002717</c:v>
                </c:pt>
                <c:pt idx="1205">
                  <c:v>194.6645941137534</c:v>
                </c:pt>
                <c:pt idx="1206">
                  <c:v>194.72875934329545</c:v>
                </c:pt>
                <c:pt idx="1207">
                  <c:v>194.65692727654545</c:v>
                </c:pt>
                <c:pt idx="1208">
                  <c:v>194.72225801592023</c:v>
                </c:pt>
                <c:pt idx="1209">
                  <c:v>194.64960857956001</c:v>
                </c:pt>
                <c:pt idx="1210">
                  <c:v>194.71610220773806</c:v>
                </c:pt>
                <c:pt idx="1211">
                  <c:v>194.64257286001509</c:v>
                </c:pt>
                <c:pt idx="1212">
                  <c:v>194.71022937237615</c:v>
                </c:pt>
                <c:pt idx="1213">
                  <c:v>194.6357918583293</c:v>
                </c:pt>
                <c:pt idx="1214">
                  <c:v>194.70460970719583</c:v>
                </c:pt>
                <c:pt idx="1215">
                  <c:v>194.62924464768577</c:v>
                </c:pt>
                <c:pt idx="1216">
                  <c:v>194.69922906894823</c:v>
                </c:pt>
                <c:pt idx="1217">
                  <c:v>194.62290930608356</c:v>
                </c:pt>
                <c:pt idx="1218">
                  <c:v>194.69409055604069</c:v>
                </c:pt>
                <c:pt idx="1219">
                  <c:v>194.6167576794474</c:v>
                </c:pt>
                <c:pt idx="1220">
                  <c:v>194.68912206058604</c:v>
                </c:pt>
                <c:pt idx="1221">
                  <c:v>194.6107940969747</c:v>
                </c:pt>
                <c:pt idx="1222">
                  <c:v>194.68433532358037</c:v>
                </c:pt>
                <c:pt idx="1223">
                  <c:v>194.60500290066327</c:v>
                </c:pt>
                <c:pt idx="1224">
                  <c:v>194.67972487316973</c:v>
                </c:pt>
                <c:pt idx="1225">
                  <c:v>194.59936718381999</c:v>
                </c:pt>
                <c:pt idx="1226">
                  <c:v>194.67528373005715</c:v>
                </c:pt>
                <c:pt idx="1227">
                  <c:v>194.59387214593758</c:v>
                </c:pt>
                <c:pt idx="1228">
                  <c:v>194.67100041326185</c:v>
                </c:pt>
                <c:pt idx="1229">
                  <c:v>194.58849780395531</c:v>
                </c:pt>
                <c:pt idx="1230">
                  <c:v>194.66686020346754</c:v>
                </c:pt>
                <c:pt idx="1231">
                  <c:v>194.58323849581603</c:v>
                </c:pt>
                <c:pt idx="1232">
                  <c:v>194.66284207114404</c:v>
                </c:pt>
                <c:pt idx="1233">
                  <c:v>194.57809542927029</c:v>
                </c:pt>
                <c:pt idx="1234">
                  <c:v>194.65899586915774</c:v>
                </c:pt>
                <c:pt idx="1235">
                  <c:v>194.57304271376501</c:v>
                </c:pt>
                <c:pt idx="1236">
                  <c:v>194.65530407552913</c:v>
                </c:pt>
                <c:pt idx="1237">
                  <c:v>194.5680727060944</c:v>
                </c:pt>
                <c:pt idx="1238">
                  <c:v>194.65175840731143</c:v>
                </c:pt>
                <c:pt idx="1239">
                  <c:v>194.5631791902394</c:v>
                </c:pt>
                <c:pt idx="1240">
                  <c:v>194.64836673912106</c:v>
                </c:pt>
                <c:pt idx="1241">
                  <c:v>194.55835017260517</c:v>
                </c:pt>
                <c:pt idx="1242">
                  <c:v>194.64506779635536</c:v>
                </c:pt>
                <c:pt idx="1243">
                  <c:v>194.55360073109867</c:v>
                </c:pt>
                <c:pt idx="1244">
                  <c:v>194.64187939061196</c:v>
                </c:pt>
                <c:pt idx="1245">
                  <c:v>194.54892197876882</c:v>
                </c:pt>
                <c:pt idx="1246">
                  <c:v>194.63880692575637</c:v>
                </c:pt>
                <c:pt idx="1247">
                  <c:v>194.54430442402227</c:v>
                </c:pt>
                <c:pt idx="1248">
                  <c:v>194.63585315948052</c:v>
                </c:pt>
                <c:pt idx="1249">
                  <c:v>194.53974014298197</c:v>
                </c:pt>
                <c:pt idx="1250">
                  <c:v>194.63301842173485</c:v>
                </c:pt>
                <c:pt idx="1251">
                  <c:v>194.53522271203173</c:v>
                </c:pt>
                <c:pt idx="1252">
                  <c:v>194.630302904644</c:v>
                </c:pt>
                <c:pt idx="1253">
                  <c:v>194.53074626959759</c:v>
                </c:pt>
                <c:pt idx="1254">
                  <c:v>194.62770710495641</c:v>
                </c:pt>
                <c:pt idx="1255">
                  <c:v>194.52630515412429</c:v>
                </c:pt>
                <c:pt idx="1256">
                  <c:v>194.62523218719258</c:v>
                </c:pt>
                <c:pt idx="1257">
                  <c:v>194.52189368085428</c:v>
                </c:pt>
                <c:pt idx="1258">
                  <c:v>194.62288042366978</c:v>
                </c:pt>
                <c:pt idx="1259">
                  <c:v>194.51750589865358</c:v>
                </c:pt>
                <c:pt idx="1260">
                  <c:v>194.62065563094609</c:v>
                </c:pt>
                <c:pt idx="1261">
                  <c:v>194.51313533754188</c:v>
                </c:pt>
                <c:pt idx="1262">
                  <c:v>194.61856173854588</c:v>
                </c:pt>
                <c:pt idx="1263">
                  <c:v>194.50877555351693</c:v>
                </c:pt>
                <c:pt idx="1264">
                  <c:v>194.6165997816218</c:v>
                </c:pt>
                <c:pt idx="1265">
                  <c:v>194.50442143728549</c:v>
                </c:pt>
                <c:pt idx="1266">
                  <c:v>194.61476975002287</c:v>
                </c:pt>
                <c:pt idx="1267">
                  <c:v>194.50006878156904</c:v>
                </c:pt>
                <c:pt idx="1268">
                  <c:v>194.61307358602065</c:v>
                </c:pt>
                <c:pt idx="1269">
                  <c:v>194.49571265182399</c:v>
                </c:pt>
                <c:pt idx="1270">
                  <c:v>194.61151645483619</c:v>
                </c:pt>
                <c:pt idx="1271">
                  <c:v>194.49134696141735</c:v>
                </c:pt>
                <c:pt idx="1272">
                  <c:v>194.61010577897832</c:v>
                </c:pt>
                <c:pt idx="1273">
                  <c:v>194.4869642055086</c:v>
                </c:pt>
                <c:pt idx="1274">
                  <c:v>194.60885027740568</c:v>
                </c:pt>
                <c:pt idx="1275">
                  <c:v>194.48255556707494</c:v>
                </c:pt>
                <c:pt idx="1276">
                  <c:v>194.60775911803137</c:v>
                </c:pt>
                <c:pt idx="1277">
                  <c:v>194.4781152744653</c:v>
                </c:pt>
                <c:pt idx="1278">
                  <c:v>194.60684373219209</c:v>
                </c:pt>
                <c:pt idx="1279">
                  <c:v>194.47363379210285</c:v>
                </c:pt>
                <c:pt idx="1280">
                  <c:v>194.60611682650767</c:v>
                </c:pt>
                <c:pt idx="1281">
                  <c:v>194.46910148920918</c:v>
                </c:pt>
                <c:pt idx="1282">
                  <c:v>194.6055930826999</c:v>
                </c:pt>
                <c:pt idx="1283">
                  <c:v>194.46450804595497</c:v>
                </c:pt>
                <c:pt idx="1284">
                  <c:v>194.60528941520562</c:v>
                </c:pt>
                <c:pt idx="1285">
                  <c:v>194.4610065722857</c:v>
                </c:pt>
                <c:pt idx="1286">
                  <c:v>194.60684920069386</c:v>
                </c:pt>
                <c:pt idx="1287">
                  <c:v>194.45949037211557</c:v>
                </c:pt>
                <c:pt idx="1288">
                  <c:v>194.60810610131207</c:v>
                </c:pt>
                <c:pt idx="1289">
                  <c:v>194.45796713309872</c:v>
                </c:pt>
                <c:pt idx="1290">
                  <c:v>194.60943337550927</c:v>
                </c:pt>
                <c:pt idx="1291">
                  <c:v>194.45642855756739</c:v>
                </c:pt>
                <c:pt idx="1292">
                  <c:v>194.61083501172402</c:v>
                </c:pt>
                <c:pt idx="1293">
                  <c:v>194.45487289563135</c:v>
                </c:pt>
                <c:pt idx="1294">
                  <c:v>194.61231276240409</c:v>
                </c:pt>
                <c:pt idx="1295">
                  <c:v>194.45329837915079</c:v>
                </c:pt>
                <c:pt idx="1296">
                  <c:v>194.61386877567628</c:v>
                </c:pt>
                <c:pt idx="1297">
                  <c:v>194.45170311465137</c:v>
                </c:pt>
                <c:pt idx="1298">
                  <c:v>194.61550563912536</c:v>
                </c:pt>
                <c:pt idx="1299">
                  <c:v>194.45008055367083</c:v>
                </c:pt>
                <c:pt idx="1300">
                  <c:v>194.61721524139776</c:v>
                </c:pt>
                <c:pt idx="1301">
                  <c:v>194.4484156033682</c:v>
                </c:pt>
                <c:pt idx="1302">
                  <c:v>194.6190034081003</c:v>
                </c:pt>
                <c:pt idx="1303">
                  <c:v>194.44670546513032</c:v>
                </c:pt>
                <c:pt idx="1304">
                  <c:v>194.62087490788022</c:v>
                </c:pt>
                <c:pt idx="1305">
                  <c:v>194.44494721914489</c:v>
                </c:pt>
                <c:pt idx="1306">
                  <c:v>194.6228350348446</c:v>
                </c:pt>
                <c:pt idx="1307">
                  <c:v>194.44313777032608</c:v>
                </c:pt>
                <c:pt idx="1308">
                  <c:v>194.6248896824271</c:v>
                </c:pt>
                <c:pt idx="1309">
                  <c:v>194.44127377360147</c:v>
                </c:pt>
                <c:pt idx="1310">
                  <c:v>194.62704545959181</c:v>
                </c:pt>
                <c:pt idx="1311">
                  <c:v>194.43935160595154</c:v>
                </c:pt>
                <c:pt idx="1312">
                  <c:v>194.62930977827182</c:v>
                </c:pt>
                <c:pt idx="1313">
                  <c:v>194.43736734377046</c:v>
                </c:pt>
                <c:pt idx="1314">
                  <c:v>194.63169096460385</c:v>
                </c:pt>
                <c:pt idx="1315">
                  <c:v>194.43531672375917</c:v>
                </c:pt>
                <c:pt idx="1316">
                  <c:v>194.63419873239857</c:v>
                </c:pt>
                <c:pt idx="1317">
                  <c:v>194.43319491234786</c:v>
                </c:pt>
                <c:pt idx="1318">
                  <c:v>194.63684875140598</c:v>
                </c:pt>
                <c:pt idx="1319">
                  <c:v>194.43099404628418</c:v>
                </c:pt>
                <c:pt idx="1320">
                  <c:v>194.63966774013235</c:v>
                </c:pt>
                <c:pt idx="1321">
                  <c:v>194.42870074613566</c:v>
                </c:pt>
                <c:pt idx="1322">
                  <c:v>194.64261230345207</c:v>
                </c:pt>
                <c:pt idx="1323">
                  <c:v>194.42634240039916</c:v>
                </c:pt>
                <c:pt idx="1324">
                  <c:v>194.64569516109475</c:v>
                </c:pt>
                <c:pt idx="1325">
                  <c:v>194.4239052844664</c:v>
                </c:pt>
                <c:pt idx="1326">
                  <c:v>194.64894306612339</c:v>
                </c:pt>
                <c:pt idx="1327">
                  <c:v>194.42137910245714</c:v>
                </c:pt>
                <c:pt idx="1328">
                  <c:v>194.65237515519394</c:v>
                </c:pt>
                <c:pt idx="1329">
                  <c:v>194.41875700877935</c:v>
                </c:pt>
                <c:pt idx="1330">
                  <c:v>194.65600263738173</c:v>
                </c:pt>
                <c:pt idx="1331">
                  <c:v>194.41603609550742</c:v>
                </c:pt>
                <c:pt idx="1332">
                  <c:v>194.6597035675295</c:v>
                </c:pt>
                <c:pt idx="1333">
                  <c:v>194.41328960921649</c:v>
                </c:pt>
                <c:pt idx="1334">
                  <c:v>194.66371038837488</c:v>
                </c:pt>
                <c:pt idx="1335">
                  <c:v>194.41034923005626</c:v>
                </c:pt>
                <c:pt idx="1336">
                  <c:v>194.66814271330009</c:v>
                </c:pt>
                <c:pt idx="1337">
                  <c:v>194.40721944765832</c:v>
                </c:pt>
                <c:pt idx="1338">
                  <c:v>194.67294007027749</c:v>
                </c:pt>
                <c:pt idx="1339">
                  <c:v>194.40393810657301</c:v>
                </c:pt>
                <c:pt idx="1340">
                  <c:v>194.67809582759995</c:v>
                </c:pt>
                <c:pt idx="1341">
                  <c:v>194.40049999069228</c:v>
                </c:pt>
                <c:pt idx="1342">
                  <c:v>194.68370111506792</c:v>
                </c:pt>
                <c:pt idx="1343">
                  <c:v>194.39685953784368</c:v>
                </c:pt>
                <c:pt idx="1344">
                  <c:v>194.68983243905004</c:v>
                </c:pt>
                <c:pt idx="1345">
                  <c:v>194.39300489891048</c:v>
                </c:pt>
                <c:pt idx="1346">
                  <c:v>194.69633540253355</c:v>
                </c:pt>
                <c:pt idx="1347">
                  <c:v>194.38903766281345</c:v>
                </c:pt>
                <c:pt idx="1348">
                  <c:v>194.70327858959845</c:v>
                </c:pt>
                <c:pt idx="1349">
                  <c:v>194.38489019449037</c:v>
                </c:pt>
                <c:pt idx="1350">
                  <c:v>194.71079606776823</c:v>
                </c:pt>
                <c:pt idx="1351">
                  <c:v>194.38053678213743</c:v>
                </c:pt>
                <c:pt idx="1352">
                  <c:v>194.71898408674502</c:v>
                </c:pt>
                <c:pt idx="1353">
                  <c:v>194.37595142707903</c:v>
                </c:pt>
                <c:pt idx="1354">
                  <c:v>194.72794261846292</c:v>
                </c:pt>
                <c:pt idx="1355">
                  <c:v>194.37111985754089</c:v>
                </c:pt>
                <c:pt idx="1356">
                  <c:v>194.73778606333786</c:v>
                </c:pt>
                <c:pt idx="1357">
                  <c:v>194.36602198957146</c:v>
                </c:pt>
                <c:pt idx="1358">
                  <c:v>194.74865663695599</c:v>
                </c:pt>
                <c:pt idx="1359">
                  <c:v>194.3606374193175</c:v>
                </c:pt>
                <c:pt idx="1360">
                  <c:v>194.76072776628513</c:v>
                </c:pt>
                <c:pt idx="1361">
                  <c:v>194.35494428985274</c:v>
                </c:pt>
                <c:pt idx="1362">
                  <c:v>194.77421522008964</c:v>
                </c:pt>
                <c:pt idx="1363">
                  <c:v>194.34892043222351</c:v>
                </c:pt>
                <c:pt idx="1364">
                  <c:v>194.78939131726776</c:v>
                </c:pt>
                <c:pt idx="1365">
                  <c:v>194.34254424047793</c:v>
                </c:pt>
                <c:pt idx="1366">
                  <c:v>194.80660391645321</c:v>
                </c:pt>
                <c:pt idx="1367">
                  <c:v>194.33579785529327</c:v>
                </c:pt>
                <c:pt idx="1368">
                  <c:v>194.82623941171246</c:v>
                </c:pt>
                <c:pt idx="1369">
                  <c:v>194.32870855809068</c:v>
                </c:pt>
                <c:pt idx="1370">
                  <c:v>194.84890189651887</c:v>
                </c:pt>
                <c:pt idx="1371">
                  <c:v>194.32122925352832</c:v>
                </c:pt>
                <c:pt idx="1372">
                  <c:v>194.87569021170475</c:v>
                </c:pt>
                <c:pt idx="1373">
                  <c:v>194.31330865346405</c:v>
                </c:pt>
                <c:pt idx="1374">
                  <c:v>194.90808850700455</c:v>
                </c:pt>
                <c:pt idx="1375">
                  <c:v>194.30501745795789</c:v>
                </c:pt>
                <c:pt idx="1376">
                  <c:v>194.94843826655298</c:v>
                </c:pt>
                <c:pt idx="1377">
                  <c:v>194.2964731015754</c:v>
                </c:pt>
                <c:pt idx="1378">
                  <c:v>195.00167448219958</c:v>
                </c:pt>
                <c:pt idx="1379">
                  <c:v>194.2879502545687</c:v>
                </c:pt>
                <c:pt idx="1380">
                  <c:v>195.08287445290492</c:v>
                </c:pt>
                <c:pt idx="1381">
                  <c:v>194.28073938048806</c:v>
                </c:pt>
                <c:pt idx="1382">
                  <c:v>195.29474128909627</c:v>
                </c:pt>
                <c:pt idx="1383">
                  <c:v>194.28734813086629</c:v>
                </c:pt>
                <c:pt idx="1384">
                  <c:v>195.10077641811083</c:v>
                </c:pt>
                <c:pt idx="1385">
                  <c:v>194.26717906748374</c:v>
                </c:pt>
                <c:pt idx="1386">
                  <c:v>195.42636592697579</c:v>
                </c:pt>
                <c:pt idx="1387">
                  <c:v>194.28743692788774</c:v>
                </c:pt>
                <c:pt idx="1388">
                  <c:v>195.10893513309844</c:v>
                </c:pt>
                <c:pt idx="1389">
                  <c:v>194.25313429046901</c:v>
                </c:pt>
                <c:pt idx="1390">
                  <c:v>195.51224210152245</c:v>
                </c:pt>
                <c:pt idx="1391">
                  <c:v>194.28196141277186</c:v>
                </c:pt>
                <c:pt idx="1392">
                  <c:v>195.305474895038</c:v>
                </c:pt>
                <c:pt idx="1393">
                  <c:v>194.24565619697185</c:v>
                </c:pt>
                <c:pt idx="1394">
                  <c:v>195.55876383523989</c:v>
                </c:pt>
                <c:pt idx="1395">
                  <c:v>194.26930644778196</c:v>
                </c:pt>
                <c:pt idx="1396">
                  <c:v>195.44918802766742</c:v>
                </c:pt>
                <c:pt idx="1397">
                  <c:v>194.24248280506831</c:v>
                </c:pt>
                <c:pt idx="1398">
                  <c:v>195.58732104835377</c:v>
                </c:pt>
                <c:pt idx="1399">
                  <c:v>194.25282856134518</c:v>
                </c:pt>
                <c:pt idx="1400">
                  <c:v>195.55362845261732</c:v>
                </c:pt>
                <c:pt idx="1401">
                  <c:v>194.2366789915331</c:v>
                </c:pt>
                <c:pt idx="1402">
                  <c:v>195.62488459074115</c:v>
                </c:pt>
                <c:pt idx="1403">
                  <c:v>194.2371930438583</c:v>
                </c:pt>
                <c:pt idx="1404">
                  <c:v>195.6317166257069</c:v>
                </c:pt>
                <c:pt idx="1405">
                  <c:v>194.22708121440638</c:v>
                </c:pt>
                <c:pt idx="1406">
                  <c:v>195.67427086189232</c:v>
                </c:pt>
                <c:pt idx="1407">
                  <c:v>194.22260727368013</c:v>
                </c:pt>
                <c:pt idx="1408">
                  <c:v>195.69717180966742</c:v>
                </c:pt>
                <c:pt idx="1409">
                  <c:v>194.21470792258384</c:v>
                </c:pt>
                <c:pt idx="1410">
                  <c:v>195.72940365713271</c:v>
                </c:pt>
                <c:pt idx="1411">
                  <c:v>194.20820946632119</c:v>
                </c:pt>
                <c:pt idx="1412">
                  <c:v>195.7567988346407</c:v>
                </c:pt>
                <c:pt idx="1413">
                  <c:v>194.20058765444097</c:v>
                </c:pt>
                <c:pt idx="1414">
                  <c:v>195.78652095983117</c:v>
                </c:pt>
                <c:pt idx="1415">
                  <c:v>194.19281264640185</c:v>
                </c:pt>
                <c:pt idx="1416">
                  <c:v>195.81599334467651</c:v>
                </c:pt>
                <c:pt idx="1417">
                  <c:v>194.18075062862309</c:v>
                </c:pt>
                <c:pt idx="1418">
                  <c:v>195.85461564044778</c:v>
                </c:pt>
                <c:pt idx="1419">
                  <c:v>194.17450743483113</c:v>
                </c:pt>
                <c:pt idx="1420">
                  <c:v>195.87959607746117</c:v>
                </c:pt>
                <c:pt idx="1421">
                  <c:v>194.1672099902313</c:v>
                </c:pt>
                <c:pt idx="1422">
                  <c:v>195.90678318006488</c:v>
                </c:pt>
                <c:pt idx="1423">
                  <c:v>194.16068684812942</c:v>
                </c:pt>
                <c:pt idx="1424">
                  <c:v>195.9323466188938</c:v>
                </c:pt>
                <c:pt idx="1425">
                  <c:v>194.15400816073222</c:v>
                </c:pt>
                <c:pt idx="1426">
                  <c:v>195.95820771089976</c:v>
                </c:pt>
                <c:pt idx="1427">
                  <c:v>194.14737369098219</c:v>
                </c:pt>
                <c:pt idx="1428">
                  <c:v>195.98380329434636</c:v>
                </c:pt>
                <c:pt idx="1429">
                  <c:v>194.14081172024271</c:v>
                </c:pt>
                <c:pt idx="1430">
                  <c:v>196.00916512988837</c:v>
                </c:pt>
                <c:pt idx="1431">
                  <c:v>194.13435092788509</c:v>
                </c:pt>
                <c:pt idx="1432">
                  <c:v>196.03419909642716</c:v>
                </c:pt>
                <c:pt idx="1433">
                  <c:v>194.12819226132027</c:v>
                </c:pt>
                <c:pt idx="1434">
                  <c:v>196.05863551078886</c:v>
                </c:pt>
                <c:pt idx="1435">
                  <c:v>194.12333130829347</c:v>
                </c:pt>
                <c:pt idx="1436">
                  <c:v>196.08052539601573</c:v>
                </c:pt>
                <c:pt idx="1437">
                  <c:v>194.12498382482184</c:v>
                </c:pt>
                <c:pt idx="1438">
                  <c:v>196.08972583174591</c:v>
                </c:pt>
                <c:pt idx="1439">
                  <c:v>194.11972793832336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C0-42E0-AC9B-F7B03E831F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Grafika!$K$4:$K$5</c:f>
              <c:numCache>
                <c:formatCode>General</c:formatCode>
                <c:ptCount val="2"/>
                <c:pt idx="0">
                  <c:v>2698.9013874463812</c:v>
                </c:pt>
                <c:pt idx="1">
                  <c:v>2698.9013874463812</c:v>
                </c:pt>
              </c:numCache>
            </c:numRef>
          </c:xVal>
          <c:yVal>
            <c:numRef>
              <c:f>Grafika!$L$4:$L$5</c:f>
              <c:numCache>
                <c:formatCode>General</c:formatCode>
                <c:ptCount val="2"/>
                <c:pt idx="0">
                  <c:v>0</c:v>
                </c:pt>
                <c:pt idx="1">
                  <c:v>1042.2691257366994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C0-42E0-AC9B-F7B03E831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507759"/>
        <c:axId val="1152480207"/>
      </c:scatterChart>
      <c:valAx>
        <c:axId val="1150507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Objem [mm3]</a:t>
                </a:r>
              </a:p>
            </c:rich>
          </c:tx>
          <c:layout>
            <c:manualLayout>
              <c:xMode val="edge"/>
              <c:yMode val="edge"/>
              <c:x val="0.43147090988626424"/>
              <c:y val="0.90645815106445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480207"/>
        <c:crosses val="autoZero"/>
        <c:crossBetween val="midCat"/>
      </c:valAx>
      <c:valAx>
        <c:axId val="115248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Tlak [kPa]</a:t>
                </a:r>
              </a:p>
            </c:rich>
          </c:tx>
          <c:layout>
            <c:manualLayout>
              <c:xMode val="edge"/>
              <c:yMode val="edge"/>
              <c:x val="1.3888772547048638E-2"/>
              <c:y val="0.320542531615366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507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22551060427791"/>
          <c:y val="6.3218390804597707E-2"/>
          <c:w val="0.80705418288231212"/>
          <c:h val="0.6719920354783238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Průběhy!$J$1</c:f>
              <c:strCache>
                <c:ptCount val="1"/>
                <c:pt idx="0">
                  <c:v>p_komora (kPa)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Průběhy!$A$2:$A$7202</c:f>
              <c:numCache>
                <c:formatCode>General</c:formatCode>
                <c:ptCount val="72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</c:numCache>
            </c:numRef>
          </c:xVal>
          <c:yVal>
            <c:numRef>
              <c:f>Průběhy!$J$2:$J$7202</c:f>
              <c:numCache>
                <c:formatCode>General</c:formatCode>
                <c:ptCount val="7201"/>
                <c:pt idx="0">
                  <c:v>196.14135947105507</c:v>
                </c:pt>
                <c:pt idx="1">
                  <c:v>194.1003201494282</c:v>
                </c:pt>
                <c:pt idx="2">
                  <c:v>196.16916757182386</c:v>
                </c:pt>
                <c:pt idx="3">
                  <c:v>194.0883129404408</c:v>
                </c:pt>
                <c:pt idx="4">
                  <c:v>196.20325250324541</c:v>
                </c:pt>
                <c:pt idx="5">
                  <c:v>194.07269689435742</c:v>
                </c:pt>
                <c:pt idx="6">
                  <c:v>196.24315540029286</c:v>
                </c:pt>
                <c:pt idx="7">
                  <c:v>194.04514935228241</c:v>
                </c:pt>
                <c:pt idx="8">
                  <c:v>196.30123967053933</c:v>
                </c:pt>
                <c:pt idx="9">
                  <c:v>194.03135259237376</c:v>
                </c:pt>
                <c:pt idx="10">
                  <c:v>196.33734909192742</c:v>
                </c:pt>
                <c:pt idx="11">
                  <c:v>194.02283077303494</c:v>
                </c:pt>
                <c:pt idx="12">
                  <c:v>196.36519664276497</c:v>
                </c:pt>
                <c:pt idx="13">
                  <c:v>194.01602465480559</c:v>
                </c:pt>
                <c:pt idx="14">
                  <c:v>196.39043342842996</c:v>
                </c:pt>
                <c:pt idx="15">
                  <c:v>194.01204735769352</c:v>
                </c:pt>
                <c:pt idx="16">
                  <c:v>196.41153173439176</c:v>
                </c:pt>
                <c:pt idx="17">
                  <c:v>194.01915937191032</c:v>
                </c:pt>
                <c:pt idx="18">
                  <c:v>196.41606677365402</c:v>
                </c:pt>
                <c:pt idx="19">
                  <c:v>194.01423478336733</c:v>
                </c:pt>
                <c:pt idx="20">
                  <c:v>196.43784711575563</c:v>
                </c:pt>
                <c:pt idx="21">
                  <c:v>194.00358611959317</c:v>
                </c:pt>
                <c:pt idx="22">
                  <c:v>196.46836949347286</c:v>
                </c:pt>
                <c:pt idx="23">
                  <c:v>193.98965253784377</c:v>
                </c:pt>
                <c:pt idx="24">
                  <c:v>196.50358741408976</c:v>
                </c:pt>
                <c:pt idx="25">
                  <c:v>193.97414738363696</c:v>
                </c:pt>
                <c:pt idx="26">
                  <c:v>196.5409051279139</c:v>
                </c:pt>
                <c:pt idx="27">
                  <c:v>193.9573463033957</c:v>
                </c:pt>
                <c:pt idx="28">
                  <c:v>196.57984323062692</c:v>
                </c:pt>
                <c:pt idx="29">
                  <c:v>193.93827748877385</c:v>
                </c:pt>
                <c:pt idx="30">
                  <c:v>196.62161172039947</c:v>
                </c:pt>
                <c:pt idx="31">
                  <c:v>193.9075171012864</c:v>
                </c:pt>
                <c:pt idx="32">
                  <c:v>196.67778503161503</c:v>
                </c:pt>
                <c:pt idx="33">
                  <c:v>193.88869043774471</c:v>
                </c:pt>
                <c:pt idx="34">
                  <c:v>196.7189793832363</c:v>
                </c:pt>
                <c:pt idx="35">
                  <c:v>193.87892782904214</c:v>
                </c:pt>
                <c:pt idx="36">
                  <c:v>196.74934348529581</c:v>
                </c:pt>
                <c:pt idx="37">
                  <c:v>193.87628270760078</c:v>
                </c:pt>
                <c:pt idx="38">
                  <c:v>196.77119789801591</c:v>
                </c:pt>
                <c:pt idx="39">
                  <c:v>193.88580435478735</c:v>
                </c:pt>
                <c:pt idx="40">
                  <c:v>196.77792916855697</c:v>
                </c:pt>
                <c:pt idx="41">
                  <c:v>193.88074620814965</c:v>
                </c:pt>
                <c:pt idx="42">
                  <c:v>196.80187914361051</c:v>
                </c:pt>
                <c:pt idx="43">
                  <c:v>193.86804616125332</c:v>
                </c:pt>
                <c:pt idx="44">
                  <c:v>196.83523239032502</c:v>
                </c:pt>
                <c:pt idx="45">
                  <c:v>193.85142445955378</c:v>
                </c:pt>
                <c:pt idx="46">
                  <c:v>196.8732305997504</c:v>
                </c:pt>
                <c:pt idx="47">
                  <c:v>193.83319744424264</c:v>
                </c:pt>
                <c:pt idx="48">
                  <c:v>196.91311666428535</c:v>
                </c:pt>
                <c:pt idx="49">
                  <c:v>193.81415217266766</c:v>
                </c:pt>
                <c:pt idx="50">
                  <c:v>196.95396465062569</c:v>
                </c:pt>
                <c:pt idx="51">
                  <c:v>193.79464425549855</c:v>
                </c:pt>
                <c:pt idx="52">
                  <c:v>196.99537813033729</c:v>
                </c:pt>
                <c:pt idx="53">
                  <c:v>193.77489505825565</c:v>
                </c:pt>
                <c:pt idx="54">
                  <c:v>197.03712302664201</c:v>
                </c:pt>
                <c:pt idx="55">
                  <c:v>193.75519288408469</c:v>
                </c:pt>
                <c:pt idx="56">
                  <c:v>197.07890440779727</c:v>
                </c:pt>
                <c:pt idx="57">
                  <c:v>193.73612183668985</c:v>
                </c:pt>
                <c:pt idx="58">
                  <c:v>197.12012833365122</c:v>
                </c:pt>
                <c:pt idx="59">
                  <c:v>193.71878766451553</c:v>
                </c:pt>
                <c:pt idx="60">
                  <c:v>197.15967972054551</c:v>
                </c:pt>
                <c:pt idx="61">
                  <c:v>193.70405258815981</c:v>
                </c:pt>
                <c:pt idx="62">
                  <c:v>197.19670776763755</c:v>
                </c:pt>
                <c:pt idx="63">
                  <c:v>193.69087145264587</c:v>
                </c:pt>
                <c:pt idx="64">
                  <c:v>197.23228284507809</c:v>
                </c:pt>
                <c:pt idx="65">
                  <c:v>193.67719749819477</c:v>
                </c:pt>
                <c:pt idx="66">
                  <c:v>197.26843052261941</c:v>
                </c:pt>
                <c:pt idx="67">
                  <c:v>193.66159565469965</c:v>
                </c:pt>
                <c:pt idx="68">
                  <c:v>197.30662509882561</c:v>
                </c:pt>
                <c:pt idx="69">
                  <c:v>193.64389592571013</c:v>
                </c:pt>
                <c:pt idx="70">
                  <c:v>197.34717770375968</c:v>
                </c:pt>
                <c:pt idx="71">
                  <c:v>193.62461256068568</c:v>
                </c:pt>
                <c:pt idx="72">
                  <c:v>197.38930737188301</c:v>
                </c:pt>
                <c:pt idx="73">
                  <c:v>193.60429703081584</c:v>
                </c:pt>
                <c:pt idx="74">
                  <c:v>197.43141510121816</c:v>
                </c:pt>
                <c:pt idx="75">
                  <c:v>193.58290548994782</c:v>
                </c:pt>
                <c:pt idx="76">
                  <c:v>197.47542291950276</c:v>
                </c:pt>
                <c:pt idx="77">
                  <c:v>193.56121133548476</c:v>
                </c:pt>
                <c:pt idx="78">
                  <c:v>197.52024608653491</c:v>
                </c:pt>
                <c:pt idx="79">
                  <c:v>193.53942511846694</c:v>
                </c:pt>
                <c:pt idx="80">
                  <c:v>197.56545979243541</c:v>
                </c:pt>
                <c:pt idx="81">
                  <c:v>193.51777085052751</c:v>
                </c:pt>
                <c:pt idx="82">
                  <c:v>197.61082927170517</c:v>
                </c:pt>
                <c:pt idx="83">
                  <c:v>193.49639323546864</c:v>
                </c:pt>
                <c:pt idx="84">
                  <c:v>197.65622426116369</c:v>
                </c:pt>
                <c:pt idx="85">
                  <c:v>193.47527821683562</c:v>
                </c:pt>
                <c:pt idx="86">
                  <c:v>197.70166275973793</c:v>
                </c:pt>
                <c:pt idx="87">
                  <c:v>193.45423425235481</c:v>
                </c:pt>
                <c:pt idx="88">
                  <c:v>197.74731312535565</c:v>
                </c:pt>
                <c:pt idx="89">
                  <c:v>193.4329353984468</c:v>
                </c:pt>
                <c:pt idx="90">
                  <c:v>197.7934369531697</c:v>
                </c:pt>
                <c:pt idx="91">
                  <c:v>193.41104497239695</c:v>
                </c:pt>
                <c:pt idx="92">
                  <c:v>197.84031117807541</c:v>
                </c:pt>
                <c:pt idx="93">
                  <c:v>193.38829859490531</c:v>
                </c:pt>
                <c:pt idx="94">
                  <c:v>197.88815027476721</c:v>
                </c:pt>
                <c:pt idx="95">
                  <c:v>193.36454067255926</c:v>
                </c:pt>
                <c:pt idx="96">
                  <c:v>197.93708086143937</c:v>
                </c:pt>
                <c:pt idx="97">
                  <c:v>193.33971972117692</c:v>
                </c:pt>
                <c:pt idx="98">
                  <c:v>197.98714777230737</c:v>
                </c:pt>
                <c:pt idx="99">
                  <c:v>193.31386876573524</c:v>
                </c:pt>
                <c:pt idx="100">
                  <c:v>198.03833251564609</c:v>
                </c:pt>
                <c:pt idx="101">
                  <c:v>193.28708739051373</c:v>
                </c:pt>
                <c:pt idx="102">
                  <c:v>198.09056759174095</c:v>
                </c:pt>
                <c:pt idx="103">
                  <c:v>193.2595350703306</c:v>
                </c:pt>
                <c:pt idx="104">
                  <c:v>198.14374294207792</c:v>
                </c:pt>
                <c:pt idx="105">
                  <c:v>193.2314355212724</c:v>
                </c:pt>
                <c:pt idx="106">
                  <c:v>198.19770145221293</c:v>
                </c:pt>
                <c:pt idx="107">
                  <c:v>193.2030916088375</c:v>
                </c:pt>
                <c:pt idx="108">
                  <c:v>198.25223021340452</c:v>
                </c:pt>
                <c:pt idx="109">
                  <c:v>193.17490175516124</c:v>
                </c:pt>
                <c:pt idx="110">
                  <c:v>198.30704804529901</c:v>
                </c:pt>
                <c:pt idx="111">
                  <c:v>193.14736982352616</c:v>
                </c:pt>
                <c:pt idx="112">
                  <c:v>198.36180137561752</c:v>
                </c:pt>
                <c:pt idx="113">
                  <c:v>193.12112581740928</c:v>
                </c:pt>
                <c:pt idx="114">
                  <c:v>198.4160547744172</c:v>
                </c:pt>
                <c:pt idx="115">
                  <c:v>193.09719646920141</c:v>
                </c:pt>
                <c:pt idx="116">
                  <c:v>198.46911288852817</c:v>
                </c:pt>
                <c:pt idx="117">
                  <c:v>193.08019558924263</c:v>
                </c:pt>
                <c:pt idx="118">
                  <c:v>198.51788623264571</c:v>
                </c:pt>
                <c:pt idx="119">
                  <c:v>193.08067857597021</c:v>
                </c:pt>
                <c:pt idx="120">
                  <c:v>198.55491490592829</c:v>
                </c:pt>
                <c:pt idx="121">
                  <c:v>193.05286782533523</c:v>
                </c:pt>
                <c:pt idx="122">
                  <c:v>198.60964166107308</c:v>
                </c:pt>
                <c:pt idx="123">
                  <c:v>193.01558571334957</c:v>
                </c:pt>
                <c:pt idx="124">
                  <c:v>198.67142445845892</c:v>
                </c:pt>
                <c:pt idx="125">
                  <c:v>192.9741156488374</c:v>
                </c:pt>
                <c:pt idx="126">
                  <c:v>198.73681003830256</c:v>
                </c:pt>
                <c:pt idx="127">
                  <c:v>192.92877394246298</c:v>
                </c:pt>
                <c:pt idx="128">
                  <c:v>198.80554800790085</c:v>
                </c:pt>
                <c:pt idx="129">
                  <c:v>192.87451176137264</c:v>
                </c:pt>
                <c:pt idx="130">
                  <c:v>198.88096891048448</c:v>
                </c:pt>
                <c:pt idx="131">
                  <c:v>192.69604244281999</c:v>
                </c:pt>
                <c:pt idx="132">
                  <c:v>199.03486327286998</c:v>
                </c:pt>
                <c:pt idx="133">
                  <c:v>192.63584338987502</c:v>
                </c:pt>
                <c:pt idx="134">
                  <c:v>199.1059491678576</c:v>
                </c:pt>
                <c:pt idx="135">
                  <c:v>192.64658821036656</c:v>
                </c:pt>
                <c:pt idx="136">
                  <c:v>199.13401998130763</c:v>
                </c:pt>
                <c:pt idx="137">
                  <c:v>192.65712074710851</c:v>
                </c:pt>
                <c:pt idx="138">
                  <c:v>199.16107392728136</c:v>
                </c:pt>
                <c:pt idx="139">
                  <c:v>192.67375282686814</c:v>
                </c:pt>
                <c:pt idx="140">
                  <c:v>199.1839232296353</c:v>
                </c:pt>
                <c:pt idx="141">
                  <c:v>192.74603648681122</c:v>
                </c:pt>
                <c:pt idx="142">
                  <c:v>199.16962148634573</c:v>
                </c:pt>
                <c:pt idx="143">
                  <c:v>192.86201616137126</c:v>
                </c:pt>
                <c:pt idx="144">
                  <c:v>199.12781070225665</c:v>
                </c:pt>
                <c:pt idx="145">
                  <c:v>192.8465645667093</c:v>
                </c:pt>
                <c:pt idx="146">
                  <c:v>199.15924708117575</c:v>
                </c:pt>
                <c:pt idx="147">
                  <c:v>192.83168502430723</c:v>
                </c:pt>
                <c:pt idx="148">
                  <c:v>199.1928961757462</c:v>
                </c:pt>
                <c:pt idx="149">
                  <c:v>192.81865280117083</c:v>
                </c:pt>
                <c:pt idx="150">
                  <c:v>199.23195950080421</c:v>
                </c:pt>
                <c:pt idx="151">
                  <c:v>192.81008458501708</c:v>
                </c:pt>
                <c:pt idx="152">
                  <c:v>199.2674261193896</c:v>
                </c:pt>
                <c:pt idx="153">
                  <c:v>192.7976256162826</c:v>
                </c:pt>
                <c:pt idx="154">
                  <c:v>199.30524911681275</c:v>
                </c:pt>
                <c:pt idx="155">
                  <c:v>192.78458427247494</c:v>
                </c:pt>
                <c:pt idx="156">
                  <c:v>199.34383434015507</c:v>
                </c:pt>
                <c:pt idx="157">
                  <c:v>192.77108467148557</c:v>
                </c:pt>
                <c:pt idx="158">
                  <c:v>199.38378552426892</c:v>
                </c:pt>
                <c:pt idx="159">
                  <c:v>192.75757871202882</c:v>
                </c:pt>
                <c:pt idx="160">
                  <c:v>199.42491575460485</c:v>
                </c:pt>
                <c:pt idx="161">
                  <c:v>192.74356759134776</c:v>
                </c:pt>
                <c:pt idx="162">
                  <c:v>199.46748277915776</c:v>
                </c:pt>
                <c:pt idx="163">
                  <c:v>192.72801047795917</c:v>
                </c:pt>
                <c:pt idx="164">
                  <c:v>199.5121217868045</c:v>
                </c:pt>
                <c:pt idx="165">
                  <c:v>192.70655054975273</c:v>
                </c:pt>
                <c:pt idx="166">
                  <c:v>199.56157570303625</c:v>
                </c:pt>
                <c:pt idx="167">
                  <c:v>192.60996762607809</c:v>
                </c:pt>
                <c:pt idx="168">
                  <c:v>199.66280340376812</c:v>
                </c:pt>
                <c:pt idx="169">
                  <c:v>192.51783938652775</c:v>
                </c:pt>
                <c:pt idx="170">
                  <c:v>199.75016224076478</c:v>
                </c:pt>
                <c:pt idx="171">
                  <c:v>192.53853590943658</c:v>
                </c:pt>
                <c:pt idx="172">
                  <c:v>199.78051842823641</c:v>
                </c:pt>
                <c:pt idx="173">
                  <c:v>192.56287170558286</c:v>
                </c:pt>
                <c:pt idx="174">
                  <c:v>199.80650942499651</c:v>
                </c:pt>
                <c:pt idx="175">
                  <c:v>192.6211769043295</c:v>
                </c:pt>
                <c:pt idx="176">
                  <c:v>199.8089634290136</c:v>
                </c:pt>
                <c:pt idx="177">
                  <c:v>192.8096777085413</c:v>
                </c:pt>
                <c:pt idx="178">
                  <c:v>199.71703396765557</c:v>
                </c:pt>
                <c:pt idx="179">
                  <c:v>192.79245691264475</c:v>
                </c:pt>
                <c:pt idx="180">
                  <c:v>199.75433886412759</c:v>
                </c:pt>
                <c:pt idx="181">
                  <c:v>192.77418375785572</c:v>
                </c:pt>
                <c:pt idx="182">
                  <c:v>199.79447978927513</c:v>
                </c:pt>
                <c:pt idx="183">
                  <c:v>192.75490319617194</c:v>
                </c:pt>
                <c:pt idx="184">
                  <c:v>199.83612912413892</c:v>
                </c:pt>
                <c:pt idx="185">
                  <c:v>192.73715296121972</c:v>
                </c:pt>
                <c:pt idx="186">
                  <c:v>199.87824455383608</c:v>
                </c:pt>
                <c:pt idx="187">
                  <c:v>192.7174445027259</c:v>
                </c:pt>
                <c:pt idx="188">
                  <c:v>199.92223809094398</c:v>
                </c:pt>
                <c:pt idx="189">
                  <c:v>192.69999140556789</c:v>
                </c:pt>
                <c:pt idx="190">
                  <c:v>199.96649670231903</c:v>
                </c:pt>
                <c:pt idx="191">
                  <c:v>192.68004715732604</c:v>
                </c:pt>
                <c:pt idx="192">
                  <c:v>200.01286255786101</c:v>
                </c:pt>
                <c:pt idx="193">
                  <c:v>192.6620060971793</c:v>
                </c:pt>
                <c:pt idx="194">
                  <c:v>200.06001439440806</c:v>
                </c:pt>
                <c:pt idx="195">
                  <c:v>192.64038447449812</c:v>
                </c:pt>
                <c:pt idx="196">
                  <c:v>200.11001099652279</c:v>
                </c:pt>
                <c:pt idx="197">
                  <c:v>192.61716083731062</c:v>
                </c:pt>
                <c:pt idx="198">
                  <c:v>200.16292856491501</c:v>
                </c:pt>
                <c:pt idx="199">
                  <c:v>192.55595363893485</c:v>
                </c:pt>
                <c:pt idx="200">
                  <c:v>200.24473549639228</c:v>
                </c:pt>
                <c:pt idx="201">
                  <c:v>192.439451480716</c:v>
                </c:pt>
                <c:pt idx="202">
                  <c:v>200.35677223768531</c:v>
                </c:pt>
                <c:pt idx="203">
                  <c:v>192.4277326922963</c:v>
                </c:pt>
                <c:pt idx="204">
                  <c:v>200.40623185782079</c:v>
                </c:pt>
                <c:pt idx="205">
                  <c:v>192.66318009500523</c:v>
                </c:pt>
                <c:pt idx="206">
                  <c:v>200.29540177625282</c:v>
                </c:pt>
                <c:pt idx="207">
                  <c:v>192.73327055044339</c:v>
                </c:pt>
                <c:pt idx="208">
                  <c:v>200.27572781979791</c:v>
                </c:pt>
                <c:pt idx="209">
                  <c:v>192.70438575130137</c:v>
                </c:pt>
                <c:pt idx="210">
                  <c:v>200.3259974769575</c:v>
                </c:pt>
                <c:pt idx="211">
                  <c:v>192.68251614998357</c:v>
                </c:pt>
                <c:pt idx="212">
                  <c:v>200.37447326597126</c:v>
                </c:pt>
                <c:pt idx="213">
                  <c:v>192.6597154521817</c:v>
                </c:pt>
                <c:pt idx="214">
                  <c:v>200.42511539946952</c:v>
                </c:pt>
                <c:pt idx="215">
                  <c:v>192.63508647286096</c:v>
                </c:pt>
                <c:pt idx="216">
                  <c:v>200.47876500596115</c:v>
                </c:pt>
                <c:pt idx="217">
                  <c:v>192.60324679377214</c:v>
                </c:pt>
                <c:pt idx="218">
                  <c:v>200.53975888938541</c:v>
                </c:pt>
                <c:pt idx="219">
                  <c:v>192.53529852552975</c:v>
                </c:pt>
                <c:pt idx="220">
                  <c:v>200.63039707263624</c:v>
                </c:pt>
                <c:pt idx="221">
                  <c:v>192.51217421049304</c:v>
                </c:pt>
                <c:pt idx="222">
                  <c:v>200.68897662596106</c:v>
                </c:pt>
                <c:pt idx="223">
                  <c:v>192.54274528129795</c:v>
                </c:pt>
                <c:pt idx="224">
                  <c:v>200.70913199647438</c:v>
                </c:pt>
                <c:pt idx="225">
                  <c:v>192.6786974430174</c:v>
                </c:pt>
                <c:pt idx="226">
                  <c:v>200.64203114317041</c:v>
                </c:pt>
                <c:pt idx="227">
                  <c:v>192.67895728358465</c:v>
                </c:pt>
                <c:pt idx="228">
                  <c:v>200.67198639850324</c:v>
                </c:pt>
                <c:pt idx="229">
                  <c:v>192.64432319584452</c:v>
                </c:pt>
                <c:pt idx="230">
                  <c:v>200.73320179291431</c:v>
                </c:pt>
                <c:pt idx="231">
                  <c:v>192.56120291775409</c:v>
                </c:pt>
                <c:pt idx="232">
                  <c:v>200.83627231445411</c:v>
                </c:pt>
                <c:pt idx="233">
                  <c:v>192.55883161340839</c:v>
                </c:pt>
                <c:pt idx="234">
                  <c:v>200.88029165723214</c:v>
                </c:pt>
                <c:pt idx="235">
                  <c:v>192.60291042355553</c:v>
                </c:pt>
                <c:pt idx="236">
                  <c:v>200.88602738248355</c:v>
                </c:pt>
                <c:pt idx="237">
                  <c:v>192.69857920227537</c:v>
                </c:pt>
                <c:pt idx="238">
                  <c:v>200.84287457645846</c:v>
                </c:pt>
                <c:pt idx="239">
                  <c:v>192.66668477716414</c:v>
                </c:pt>
                <c:pt idx="240">
                  <c:v>200.89937585306589</c:v>
                </c:pt>
                <c:pt idx="241">
                  <c:v>192.59190534954737</c:v>
                </c:pt>
                <c:pt idx="242">
                  <c:v>200.99705070546295</c:v>
                </c:pt>
                <c:pt idx="243">
                  <c:v>192.61797943982876</c:v>
                </c:pt>
                <c:pt idx="244">
                  <c:v>201.01718267319987</c:v>
                </c:pt>
                <c:pt idx="245">
                  <c:v>192.67286493648947</c:v>
                </c:pt>
                <c:pt idx="246">
                  <c:v>201.00830399929086</c:v>
                </c:pt>
                <c:pt idx="247">
                  <c:v>192.72932664406991</c:v>
                </c:pt>
                <c:pt idx="248">
                  <c:v>200.99127623393122</c:v>
                </c:pt>
                <c:pt idx="249">
                  <c:v>192.65615208823814</c:v>
                </c:pt>
                <c:pt idx="250">
                  <c:v>201.08376201974167</c:v>
                </c:pt>
                <c:pt idx="251">
                  <c:v>192.68883678708241</c:v>
                </c:pt>
                <c:pt idx="252">
                  <c:v>201.09446080236751</c:v>
                </c:pt>
                <c:pt idx="253">
                  <c:v>192.73081399406834</c:v>
                </c:pt>
                <c:pt idx="254">
                  <c:v>201.09096482336591</c:v>
                </c:pt>
                <c:pt idx="255">
                  <c:v>192.74848732740651</c:v>
                </c:pt>
                <c:pt idx="256">
                  <c:v>201.10521944396314</c:v>
                </c:pt>
                <c:pt idx="257">
                  <c:v>192.76275134454511</c:v>
                </c:pt>
                <c:pt idx="258">
                  <c:v>201.12248728783487</c:v>
                </c:pt>
                <c:pt idx="259">
                  <c:v>192.7882649230454</c:v>
                </c:pt>
                <c:pt idx="260">
                  <c:v>201.12894516695846</c:v>
                </c:pt>
                <c:pt idx="261">
                  <c:v>192.81576786396036</c:v>
                </c:pt>
                <c:pt idx="262">
                  <c:v>201.13140112135753</c:v>
                </c:pt>
                <c:pt idx="263">
                  <c:v>192.84330545147256</c:v>
                </c:pt>
                <c:pt idx="264">
                  <c:v>201.13184678686633</c:v>
                </c:pt>
                <c:pt idx="265">
                  <c:v>192.87369290846229</c:v>
                </c:pt>
                <c:pt idx="266">
                  <c:v>201.12776991408177</c:v>
                </c:pt>
                <c:pt idx="267">
                  <c:v>192.90701560946715</c:v>
                </c:pt>
                <c:pt idx="268">
                  <c:v>201.11867860047221</c:v>
                </c:pt>
                <c:pt idx="269">
                  <c:v>192.94273788577112</c:v>
                </c:pt>
                <c:pt idx="270">
                  <c:v>201.10475322141858</c:v>
                </c:pt>
                <c:pt idx="271">
                  <c:v>192.98113680891197</c:v>
                </c:pt>
                <c:pt idx="272">
                  <c:v>201.08538002819611</c:v>
                </c:pt>
                <c:pt idx="273">
                  <c:v>193.02252786295065</c:v>
                </c:pt>
                <c:pt idx="274">
                  <c:v>201.06012789255263</c:v>
                </c:pt>
                <c:pt idx="275">
                  <c:v>193.06675727906824</c:v>
                </c:pt>
                <c:pt idx="276">
                  <c:v>201.02872637072826</c:v>
                </c:pt>
                <c:pt idx="277">
                  <c:v>193.11398847570908</c:v>
                </c:pt>
                <c:pt idx="278">
                  <c:v>200.99059682399459</c:v>
                </c:pt>
                <c:pt idx="279">
                  <c:v>193.16442202394222</c:v>
                </c:pt>
                <c:pt idx="280">
                  <c:v>200.9451117411601</c:v>
                </c:pt>
                <c:pt idx="281">
                  <c:v>193.21808494314786</c:v>
                </c:pt>
                <c:pt idx="282">
                  <c:v>200.89138181529472</c:v>
                </c:pt>
                <c:pt idx="283">
                  <c:v>193.27530114648971</c:v>
                </c:pt>
                <c:pt idx="284">
                  <c:v>200.82845974553848</c:v>
                </c:pt>
                <c:pt idx="285">
                  <c:v>193.33605523767062</c:v>
                </c:pt>
                <c:pt idx="286">
                  <c:v>200.75557959641273</c:v>
                </c:pt>
                <c:pt idx="287">
                  <c:v>193.40034917932954</c:v>
                </c:pt>
                <c:pt idx="288">
                  <c:v>200.67181725612787</c:v>
                </c:pt>
                <c:pt idx="289">
                  <c:v>193.4683538126377</c:v>
                </c:pt>
                <c:pt idx="290">
                  <c:v>200.57579472318901</c:v>
                </c:pt>
                <c:pt idx="291">
                  <c:v>193.5402918450057</c:v>
                </c:pt>
                <c:pt idx="292">
                  <c:v>200.46566360210423</c:v>
                </c:pt>
                <c:pt idx="293">
                  <c:v>193.61646271737109</c:v>
                </c:pt>
                <c:pt idx="294">
                  <c:v>200.33882416569406</c:v>
                </c:pt>
                <c:pt idx="295">
                  <c:v>193.69765923470439</c:v>
                </c:pt>
                <c:pt idx="296">
                  <c:v>200.19055681318761</c:v>
                </c:pt>
                <c:pt idx="297">
                  <c:v>193.78740210954709</c:v>
                </c:pt>
                <c:pt idx="298">
                  <c:v>200.00499458658408</c:v>
                </c:pt>
                <c:pt idx="299">
                  <c:v>193.93200231763157</c:v>
                </c:pt>
                <c:pt idx="300">
                  <c:v>199.67725314527951</c:v>
                </c:pt>
                <c:pt idx="301">
                  <c:v>193.99602140414393</c:v>
                </c:pt>
                <c:pt idx="302">
                  <c:v>199.4793076071966</c:v>
                </c:pt>
                <c:pt idx="303">
                  <c:v>193.88857592199741</c:v>
                </c:pt>
                <c:pt idx="304">
                  <c:v>199.6994882887231</c:v>
                </c:pt>
                <c:pt idx="305">
                  <c:v>193.99743098624268</c:v>
                </c:pt>
                <c:pt idx="306">
                  <c:v>199.4661195215875</c:v>
                </c:pt>
                <c:pt idx="307">
                  <c:v>194.44057565863227</c:v>
                </c:pt>
                <c:pt idx="308">
                  <c:v>196.61689249762694</c:v>
                </c:pt>
                <c:pt idx="309">
                  <c:v>194.67204763731812</c:v>
                </c:pt>
                <c:pt idx="310">
                  <c:v>195.88618638625158</c:v>
                </c:pt>
                <c:pt idx="311">
                  <c:v>194.81350794758583</c:v>
                </c:pt>
                <c:pt idx="312">
                  <c:v>195.60807355643993</c:v>
                </c:pt>
                <c:pt idx="313">
                  <c:v>194.94762159540028</c:v>
                </c:pt>
                <c:pt idx="314">
                  <c:v>195.43874001044091</c:v>
                </c:pt>
                <c:pt idx="315">
                  <c:v>195.07518011856891</c:v>
                </c:pt>
                <c:pt idx="316">
                  <c:v>195.32660857990018</c:v>
                </c:pt>
                <c:pt idx="317">
                  <c:v>195.18540826456498</c:v>
                </c:pt>
                <c:pt idx="318">
                  <c:v>195.26163359464837</c:v>
                </c:pt>
                <c:pt idx="319">
                  <c:v>195.27204867684418</c:v>
                </c:pt>
                <c:pt idx="320">
                  <c:v>195.23633603461883</c:v>
                </c:pt>
                <c:pt idx="321">
                  <c:v>195.33572520073031</c:v>
                </c:pt>
                <c:pt idx="322">
                  <c:v>195.24168103104557</c:v>
                </c:pt>
                <c:pt idx="323">
                  <c:v>195.38248294589926</c:v>
                </c:pt>
                <c:pt idx="324">
                  <c:v>195.26843871114204</c:v>
                </c:pt>
                <c:pt idx="325">
                  <c:v>195.42054355679338</c:v>
                </c:pt>
                <c:pt idx="326">
                  <c:v>195.30898140260132</c:v>
                </c:pt>
                <c:pt idx="327">
                  <c:v>195.45724891227755</c:v>
                </c:pt>
                <c:pt idx="328">
                  <c:v>195.35835484455626</c:v>
                </c:pt>
                <c:pt idx="329">
                  <c:v>195.49763296608339</c:v>
                </c:pt>
                <c:pt idx="330">
                  <c:v>195.41428471588844</c:v>
                </c:pt>
                <c:pt idx="331">
                  <c:v>195.54460948923253</c:v>
                </c:pt>
                <c:pt idx="332">
                  <c:v>195.47647083490094</c:v>
                </c:pt>
                <c:pt idx="333">
                  <c:v>195.59987830404566</c:v>
                </c:pt>
                <c:pt idx="334">
                  <c:v>195.54578983007912</c:v>
                </c:pt>
                <c:pt idx="335">
                  <c:v>195.66477606818268</c:v>
                </c:pt>
                <c:pt idx="336">
                  <c:v>195.62378531768042</c:v>
                </c:pt>
                <c:pt idx="337">
                  <c:v>195.74080937063675</c:v>
                </c:pt>
                <c:pt idx="338">
                  <c:v>195.71248573040833</c:v>
                </c:pt>
                <c:pt idx="339">
                  <c:v>195.82994372493164</c:v>
                </c:pt>
                <c:pt idx="340">
                  <c:v>195.81443924954914</c:v>
                </c:pt>
                <c:pt idx="341">
                  <c:v>195.93479572465233</c:v>
                </c:pt>
                <c:pt idx="342">
                  <c:v>195.93286819727047</c:v>
                </c:pt>
                <c:pt idx="343">
                  <c:v>196.05883110304566</c:v>
                </c:pt>
                <c:pt idx="344">
                  <c:v>196.07190319321234</c:v>
                </c:pt>
                <c:pt idx="345">
                  <c:v>196.20662326929892</c:v>
                </c:pt>
                <c:pt idx="346">
                  <c:v>196.23689871135528</c:v>
                </c:pt>
                <c:pt idx="347">
                  <c:v>196.38420544494096</c:v>
                </c:pt>
                <c:pt idx="348">
                  <c:v>196.43485135004704</c:v>
                </c:pt>
                <c:pt idx="349">
                  <c:v>196.59954605684968</c:v>
                </c:pt>
                <c:pt idx="350">
                  <c:v>196.67494981723581</c:v>
                </c:pt>
                <c:pt idx="351">
                  <c:v>196.86317870503734</c:v>
                </c:pt>
                <c:pt idx="352">
                  <c:v>196.96928560372896</c:v>
                </c:pt>
                <c:pt idx="353">
                  <c:v>197.18901535500297</c:v>
                </c:pt>
                <c:pt idx="354">
                  <c:v>197.33374017268153</c:v>
                </c:pt>
                <c:pt idx="355">
                  <c:v>197.59535478208349</c:v>
                </c:pt>
                <c:pt idx="356">
                  <c:v>197.78902446367954</c:v>
                </c:pt>
                <c:pt idx="357">
                  <c:v>198.08474046391939</c:v>
                </c:pt>
                <c:pt idx="358">
                  <c:v>198.19089705845599</c:v>
                </c:pt>
                <c:pt idx="359">
                  <c:v>198.34917396839592</c:v>
                </c:pt>
                <c:pt idx="360">
                  <c:v>198.35623680694903</c:v>
                </c:pt>
                <c:pt idx="361">
                  <c:v>198.40473361369163</c:v>
                </c:pt>
                <c:pt idx="362">
                  <c:v>198.33326762023037</c:v>
                </c:pt>
                <c:pt idx="363">
                  <c:v>198.29781128044453</c:v>
                </c:pt>
                <c:pt idx="364">
                  <c:v>198.1604741660876</c:v>
                </c:pt>
                <c:pt idx="365">
                  <c:v>198.06041341149611</c:v>
                </c:pt>
                <c:pt idx="366">
                  <c:v>197.86826149274864</c:v>
                </c:pt>
                <c:pt idx="367">
                  <c:v>197.7174755207395</c:v>
                </c:pt>
                <c:pt idx="368">
                  <c:v>197.48126142415279</c:v>
                </c:pt>
                <c:pt idx="369">
                  <c:v>197.29100916887026</c:v>
                </c:pt>
                <c:pt idx="370">
                  <c:v>197.02111110793848</c:v>
                </c:pt>
                <c:pt idx="371">
                  <c:v>196.80174927397647</c:v>
                </c:pt>
                <c:pt idx="372">
                  <c:v>196.50808794597137</c:v>
                </c:pt>
                <c:pt idx="373">
                  <c:v>196.27042758637316</c:v>
                </c:pt>
                <c:pt idx="374">
                  <c:v>195.96390861731348</c:v>
                </c:pt>
                <c:pt idx="375">
                  <c:v>195.71865074156011</c:v>
                </c:pt>
                <c:pt idx="376">
                  <c:v>195.41159126872799</c:v>
                </c:pt>
                <c:pt idx="377">
                  <c:v>195.17195493177135</c:v>
                </c:pt>
                <c:pt idx="378">
                  <c:v>194.8793699534489</c:v>
                </c:pt>
                <c:pt idx="379">
                  <c:v>194.66478663792248</c:v>
                </c:pt>
                <c:pt idx="380">
                  <c:v>194.41031903540386</c:v>
                </c:pt>
                <c:pt idx="381">
                  <c:v>194.26699548362288</c:v>
                </c:pt>
                <c:pt idx="382">
                  <c:v>194.21732890633339</c:v>
                </c:pt>
                <c:pt idx="383">
                  <c:v>194.1717509314839</c:v>
                </c:pt>
                <c:pt idx="384">
                  <c:v>194.06856386471443</c:v>
                </c:pt>
                <c:pt idx="385">
                  <c:v>194.01868546831838</c:v>
                </c:pt>
                <c:pt idx="386">
                  <c:v>193.88849330265808</c:v>
                </c:pt>
                <c:pt idx="387">
                  <c:v>194.09441179088171</c:v>
                </c:pt>
                <c:pt idx="388">
                  <c:v>200.53905743126415</c:v>
                </c:pt>
                <c:pt idx="389">
                  <c:v>210.45558505803842</c:v>
                </c:pt>
                <c:pt idx="390">
                  <c:v>225.42756713502135</c:v>
                </c:pt>
                <c:pt idx="391">
                  <c:v>245.1076660876694</c:v>
                </c:pt>
                <c:pt idx="392">
                  <c:v>269.2518883633403</c:v>
                </c:pt>
                <c:pt idx="393">
                  <c:v>297.63150261917667</c:v>
                </c:pt>
                <c:pt idx="394">
                  <c:v>330.03338548857579</c:v>
                </c:pt>
                <c:pt idx="395">
                  <c:v>366.23459095981872</c:v>
                </c:pt>
                <c:pt idx="396">
                  <c:v>405.93590398748427</c:v>
                </c:pt>
                <c:pt idx="397">
                  <c:v>448.81181078182726</c:v>
                </c:pt>
                <c:pt idx="398">
                  <c:v>494.5343070630546</c:v>
                </c:pt>
                <c:pt idx="399">
                  <c:v>542.78830273656445</c:v>
                </c:pt>
                <c:pt idx="400">
                  <c:v>593.26170247480343</c:v>
                </c:pt>
                <c:pt idx="401">
                  <c:v>645.66058308091522</c:v>
                </c:pt>
                <c:pt idx="402">
                  <c:v>699.60696365409035</c:v>
                </c:pt>
                <c:pt idx="403">
                  <c:v>753.81475860128933</c:v>
                </c:pt>
                <c:pt idx="404">
                  <c:v>806.54784512305162</c:v>
                </c:pt>
                <c:pt idx="405">
                  <c:v>855.89895161918525</c:v>
                </c:pt>
                <c:pt idx="406">
                  <c:v>899.91523457287633</c:v>
                </c:pt>
                <c:pt idx="407">
                  <c:v>936.81229159747193</c:v>
                </c:pt>
                <c:pt idx="408">
                  <c:v>965.24597718903738</c:v>
                </c:pt>
                <c:pt idx="409">
                  <c:v>984.70960058571416</c:v>
                </c:pt>
                <c:pt idx="410">
                  <c:v>995.96282826038134</c:v>
                </c:pt>
                <c:pt idx="411">
                  <c:v>1001.3251472524927</c:v>
                </c:pt>
                <c:pt idx="412">
                  <c:v>1003.9481140957633</c:v>
                </c:pt>
                <c:pt idx="413">
                  <c:v>1005.7523095725327</c:v>
                </c:pt>
                <c:pt idx="414">
                  <c:v>1007.3498164578887</c:v>
                </c:pt>
                <c:pt idx="415">
                  <c:v>1008.8216593009799</c:v>
                </c:pt>
                <c:pt idx="416">
                  <c:v>1010.1643858488408</c:v>
                </c:pt>
                <c:pt idx="417">
                  <c:v>1011.3743476125454</c:v>
                </c:pt>
                <c:pt idx="418">
                  <c:v>1012.4493082683474</c:v>
                </c:pt>
                <c:pt idx="419">
                  <c:v>1013.3874847159876</c:v>
                </c:pt>
                <c:pt idx="420">
                  <c:v>1014.1857395190872</c:v>
                </c:pt>
                <c:pt idx="421">
                  <c:v>1014.83781897812</c:v>
                </c:pt>
                <c:pt idx="422">
                  <c:v>1015.3321403200206</c:v>
                </c:pt>
                <c:pt idx="423">
                  <c:v>1015.6653872766291</c:v>
                </c:pt>
                <c:pt idx="424">
                  <c:v>1015.8912036841334</c:v>
                </c:pt>
                <c:pt idx="425">
                  <c:v>1016.0862642698452</c:v>
                </c:pt>
                <c:pt idx="426">
                  <c:v>1016.2595784178001</c:v>
                </c:pt>
                <c:pt idx="427">
                  <c:v>1016.4465571918855</c:v>
                </c:pt>
                <c:pt idx="428">
                  <c:v>1016.5844878304462</c:v>
                </c:pt>
                <c:pt idx="429">
                  <c:v>1016.8343063911041</c:v>
                </c:pt>
                <c:pt idx="430">
                  <c:v>1016.7690154834113</c:v>
                </c:pt>
                <c:pt idx="431">
                  <c:v>1018.1739457758831</c:v>
                </c:pt>
                <c:pt idx="432">
                  <c:v>1013.4977996155701</c:v>
                </c:pt>
                <c:pt idx="433">
                  <c:v>1025.0127682182647</c:v>
                </c:pt>
                <c:pt idx="434">
                  <c:v>979.35240296506845</c:v>
                </c:pt>
                <c:pt idx="435">
                  <c:v>1035.0039301840511</c:v>
                </c:pt>
                <c:pt idx="436">
                  <c:v>968.98564992058493</c:v>
                </c:pt>
                <c:pt idx="437">
                  <c:v>1034.229211232984</c:v>
                </c:pt>
                <c:pt idx="438">
                  <c:v>968.88764074147616</c:v>
                </c:pt>
                <c:pt idx="439">
                  <c:v>1035.2694141869995</c:v>
                </c:pt>
                <c:pt idx="440">
                  <c:v>967.87687522330225</c:v>
                </c:pt>
                <c:pt idx="441">
                  <c:v>1036.0740568793697</c:v>
                </c:pt>
                <c:pt idx="442">
                  <c:v>967.10768031988641</c:v>
                </c:pt>
                <c:pt idx="443">
                  <c:v>1036.8670149400862</c:v>
                </c:pt>
                <c:pt idx="444">
                  <c:v>966.42094777861905</c:v>
                </c:pt>
                <c:pt idx="445">
                  <c:v>1037.6070603862088</c:v>
                </c:pt>
                <c:pt idx="446">
                  <c:v>965.82534300035195</c:v>
                </c:pt>
                <c:pt idx="447">
                  <c:v>1038.2941243262258</c:v>
                </c:pt>
                <c:pt idx="448">
                  <c:v>965.31194850933286</c:v>
                </c:pt>
                <c:pt idx="449">
                  <c:v>1038.9272359053766</c:v>
                </c:pt>
                <c:pt idx="450">
                  <c:v>964.87498500729157</c:v>
                </c:pt>
                <c:pt idx="451">
                  <c:v>1039.5074921400383</c:v>
                </c:pt>
                <c:pt idx="452">
                  <c:v>964.50903733982636</c:v>
                </c:pt>
                <c:pt idx="453">
                  <c:v>1040.0364418079885</c:v>
                </c:pt>
                <c:pt idx="454">
                  <c:v>964.20939698857649</c:v>
                </c:pt>
                <c:pt idx="455">
                  <c:v>1040.5164823750979</c:v>
                </c:pt>
                <c:pt idx="456">
                  <c:v>963.9719615533329</c:v>
                </c:pt>
                <c:pt idx="457">
                  <c:v>1040.95094094721</c:v>
                </c:pt>
                <c:pt idx="458">
                  <c:v>963.79235633042379</c:v>
                </c:pt>
                <c:pt idx="459">
                  <c:v>1041.3419310759239</c:v>
                </c:pt>
                <c:pt idx="460">
                  <c:v>963.66662619224519</c:v>
                </c:pt>
                <c:pt idx="461">
                  <c:v>1041.691487902033</c:v>
                </c:pt>
                <c:pt idx="462">
                  <c:v>963.591039256724</c:v>
                </c:pt>
                <c:pt idx="463">
                  <c:v>1042.001656616241</c:v>
                </c:pt>
                <c:pt idx="464">
                  <c:v>963.56207184468019</c:v>
                </c:pt>
                <c:pt idx="465">
                  <c:v>1042.2744511921283</c:v>
                </c:pt>
                <c:pt idx="466">
                  <c:v>963.57625466971103</c:v>
                </c:pt>
                <c:pt idx="467">
                  <c:v>1042.5117795077015</c:v>
                </c:pt>
                <c:pt idx="468">
                  <c:v>963.63009609243124</c:v>
                </c:pt>
                <c:pt idx="469">
                  <c:v>1042.7153334878803</c:v>
                </c:pt>
                <c:pt idx="470">
                  <c:v>998.54710910773167</c:v>
                </c:pt>
                <c:pt idx="471">
                  <c:v>1009.5444432165974</c:v>
                </c:pt>
                <c:pt idx="472">
                  <c:v>1010.1586581447359</c:v>
                </c:pt>
                <c:pt idx="473">
                  <c:v>1011.8538248900281</c:v>
                </c:pt>
                <c:pt idx="474">
                  <c:v>1010.5101940796097</c:v>
                </c:pt>
                <c:pt idx="475">
                  <c:v>1011.9148114950294</c:v>
                </c:pt>
                <c:pt idx="476">
                  <c:v>1010.3206499799289</c:v>
                </c:pt>
                <c:pt idx="477">
                  <c:v>1011.6762019276997</c:v>
                </c:pt>
                <c:pt idx="478">
                  <c:v>1010.140638726027</c:v>
                </c:pt>
                <c:pt idx="479">
                  <c:v>1011.4149515092814</c:v>
                </c:pt>
                <c:pt idx="480">
                  <c:v>1009.9430563391287</c:v>
                </c:pt>
                <c:pt idx="481">
                  <c:v>1011.1472727237539</c:v>
                </c:pt>
                <c:pt idx="482">
                  <c:v>1009.7365497548933</c:v>
                </c:pt>
                <c:pt idx="483">
                  <c:v>1010.876349400948</c:v>
                </c:pt>
                <c:pt idx="484">
                  <c:v>1009.5239210350006</c:v>
                </c:pt>
                <c:pt idx="485">
                  <c:v>1010.6026738397898</c:v>
                </c:pt>
                <c:pt idx="486">
                  <c:v>1009.3060387789228</c:v>
                </c:pt>
                <c:pt idx="487">
                  <c:v>1010.3256871785817</c:v>
                </c:pt>
                <c:pt idx="488">
                  <c:v>1009.0832453474508</c:v>
                </c:pt>
                <c:pt idx="489">
                  <c:v>1010.0434505951033</c:v>
                </c:pt>
                <c:pt idx="490">
                  <c:v>1008.8555840400996</c:v>
                </c:pt>
                <c:pt idx="491">
                  <c:v>1009.7306850624554</c:v>
                </c:pt>
                <c:pt idx="492">
                  <c:v>1008.620374490446</c:v>
                </c:pt>
                <c:pt idx="493">
                  <c:v>1009.4514176893548</c:v>
                </c:pt>
                <c:pt idx="494">
                  <c:v>1008.3889410743934</c:v>
                </c:pt>
                <c:pt idx="495">
                  <c:v>1009.1720684810381</c:v>
                </c:pt>
                <c:pt idx="496">
                  <c:v>1008.1531368530557</c:v>
                </c:pt>
                <c:pt idx="497">
                  <c:v>1008.8925726398666</c:v>
                </c:pt>
                <c:pt idx="498">
                  <c:v>1007.9129321366187</c:v>
                </c:pt>
                <c:pt idx="499">
                  <c:v>1008.6118971707066</c:v>
                </c:pt>
                <c:pt idx="500">
                  <c:v>1007.6685008816064</c:v>
                </c:pt>
                <c:pt idx="501">
                  <c:v>1008.3297460935785</c:v>
                </c:pt>
                <c:pt idx="502">
                  <c:v>1007.4201438350152</c:v>
                </c:pt>
                <c:pt idx="503">
                  <c:v>1008.0460104636306</c:v>
                </c:pt>
                <c:pt idx="504">
                  <c:v>1007.1681379861249</c:v>
                </c:pt>
                <c:pt idx="505">
                  <c:v>1007.7606294056898</c:v>
                </c:pt>
                <c:pt idx="506">
                  <c:v>1006.9127093576158</c:v>
                </c:pt>
                <c:pt idx="507">
                  <c:v>1007.4735551299297</c:v>
                </c:pt>
                <c:pt idx="508">
                  <c:v>1006.6540395762084</c:v>
                </c:pt>
                <c:pt idx="509">
                  <c:v>1007.1847443265169</c:v>
                </c:pt>
                <c:pt idx="510">
                  <c:v>1006.3922772919223</c:v>
                </c:pt>
                <c:pt idx="511">
                  <c:v>1006.8941567005014</c:v>
                </c:pt>
                <c:pt idx="512">
                  <c:v>1006.1275477108586</c:v>
                </c:pt>
                <c:pt idx="513">
                  <c:v>1006.601755038675</c:v>
                </c:pt>
                <c:pt idx="514">
                  <c:v>1005.8599595295974</c:v>
                </c:pt>
                <c:pt idx="515">
                  <c:v>1006.3075042474475</c:v>
                </c:pt>
                <c:pt idx="516">
                  <c:v>1005.5896100317856</c:v>
                </c:pt>
                <c:pt idx="517">
                  <c:v>1006.0113713116414</c:v>
                </c:pt>
                <c:pt idx="518">
                  <c:v>1005.3165886308079</c:v>
                </c:pt>
                <c:pt idx="519">
                  <c:v>1005.7133240948089</c:v>
                </c:pt>
                <c:pt idx="520">
                  <c:v>1005.0409795688211</c:v>
                </c:pt>
                <c:pt idx="521">
                  <c:v>1005.4133299067601</c:v>
                </c:pt>
                <c:pt idx="522">
                  <c:v>1004.7628640984352</c:v>
                </c:pt>
                <c:pt idx="523">
                  <c:v>1005.111353455425</c:v>
                </c:pt>
                <c:pt idx="524">
                  <c:v>1004.482322421387</c:v>
                </c:pt>
                <c:pt idx="525">
                  <c:v>1004.8073538801607</c:v>
                </c:pt>
                <c:pt idx="526">
                  <c:v>1004.1994356440691</c:v>
                </c:pt>
                <c:pt idx="527">
                  <c:v>1004.501280266104</c:v>
                </c:pt>
                <c:pt idx="528">
                  <c:v>1003.9142880506764</c:v>
                </c:pt>
                <c:pt idx="529">
                  <c:v>1004.193064468692</c:v>
                </c:pt>
                <c:pt idx="530">
                  <c:v>1003.6269701433245</c:v>
                </c:pt>
                <c:pt idx="531">
                  <c:v>1003.8826088314377</c:v>
                </c:pt>
                <c:pt idx="532">
                  <c:v>1003.3375832642762</c:v>
                </c:pt>
                <c:pt idx="533">
                  <c:v>1003.569761064427</c:v>
                </c:pt>
                <c:pt idx="534">
                  <c:v>1003.0462268673753</c:v>
                </c:pt>
                <c:pt idx="535">
                  <c:v>1003.2542274293608</c:v>
                </c:pt>
                <c:pt idx="536">
                  <c:v>1002.7530028854023</c:v>
                </c:pt>
                <c:pt idx="537">
                  <c:v>1002.9355089793966</c:v>
                </c:pt>
                <c:pt idx="538">
                  <c:v>1002.4581103818256</c:v>
                </c:pt>
                <c:pt idx="539">
                  <c:v>1002.6125666712342</c:v>
                </c:pt>
                <c:pt idx="540">
                  <c:v>1002.1619286133887</c:v>
                </c:pt>
                <c:pt idx="541">
                  <c:v>1002.2821570493556</c:v>
                </c:pt>
                <c:pt idx="542">
                  <c:v>1001.8654470321002</c:v>
                </c:pt>
                <c:pt idx="543">
                  <c:v>1001.90027319997</c:v>
                </c:pt>
                <c:pt idx="544">
                  <c:v>1001.581848619655</c:v>
                </c:pt>
                <c:pt idx="545">
                  <c:v>1001.5676892733534</c:v>
                </c:pt>
                <c:pt idx="546">
                  <c:v>1001.2977526964721</c:v>
                </c:pt>
                <c:pt idx="547">
                  <c:v>1001.2381092280857</c:v>
                </c:pt>
                <c:pt idx="548">
                  <c:v>1001.0094503886658</c:v>
                </c:pt>
                <c:pt idx="549">
                  <c:v>1000.9127532907671</c:v>
                </c:pt>
                <c:pt idx="550">
                  <c:v>1000.7142197461523</c:v>
                </c:pt>
                <c:pt idx="551">
                  <c:v>1000.5902089262884</c:v>
                </c:pt>
                <c:pt idx="552">
                  <c:v>1000.4111455853857</c:v>
                </c:pt>
                <c:pt idx="553">
                  <c:v>1000.2691961436763</c:v>
                </c:pt>
                <c:pt idx="554">
                  <c:v>1000.1009137667049</c:v>
                </c:pt>
                <c:pt idx="555">
                  <c:v>999.9485831487774</c:v>
                </c:pt>
                <c:pt idx="556">
                  <c:v>999.78514408584715</c:v>
                </c:pt>
                <c:pt idx="557">
                  <c:v>999.62743708216271</c:v>
                </c:pt>
                <c:pt idx="558">
                  <c:v>999.4655069118744</c:v>
                </c:pt>
                <c:pt idx="559">
                  <c:v>999.30513883913216</c:v>
                </c:pt>
                <c:pt idx="560">
                  <c:v>999.14319874000341</c:v>
                </c:pt>
                <c:pt idx="561">
                  <c:v>998.98139866400288</c:v>
                </c:pt>
                <c:pt idx="562">
                  <c:v>998.81890469837276</c:v>
                </c:pt>
                <c:pt idx="563">
                  <c:v>998.6561576890133</c:v>
                </c:pt>
                <c:pt idx="564">
                  <c:v>998.49297733658102</c:v>
                </c:pt>
                <c:pt idx="565">
                  <c:v>998.3294679679276</c:v>
                </c:pt>
                <c:pt idx="566">
                  <c:v>998.16560446246626</c:v>
                </c:pt>
                <c:pt idx="567">
                  <c:v>998.00141494764409</c:v>
                </c:pt>
                <c:pt idx="568">
                  <c:v>997.83690425784368</c:v>
                </c:pt>
                <c:pt idx="569">
                  <c:v>997.6720852149989</c:v>
                </c:pt>
                <c:pt idx="570">
                  <c:v>997.5069667884934</c:v>
                </c:pt>
                <c:pt idx="571">
                  <c:v>997.34155867392656</c:v>
                </c:pt>
                <c:pt idx="572">
                  <c:v>997.1758698179101</c:v>
                </c:pt>
                <c:pt idx="573">
                  <c:v>997.0099090261225</c:v>
                </c:pt>
                <c:pt idx="574">
                  <c:v>996.84368484943559</c:v>
                </c:pt>
                <c:pt idx="575">
                  <c:v>996.67720568141397</c:v>
                </c:pt>
                <c:pt idx="576">
                  <c:v>996.51047977732844</c:v>
                </c:pt>
                <c:pt idx="577">
                  <c:v>996.34351528539491</c:v>
                </c:pt>
                <c:pt idx="578">
                  <c:v>996.17632026660442</c:v>
                </c:pt>
                <c:pt idx="579">
                  <c:v>996.00890271159869</c:v>
                </c:pt>
                <c:pt idx="580">
                  <c:v>995.84127055366844</c:v>
                </c:pt>
                <c:pt idx="581">
                  <c:v>995.67343167921933</c:v>
                </c:pt>
                <c:pt idx="582">
                  <c:v>995.50539393608904</c:v>
                </c:pt>
                <c:pt idx="583">
                  <c:v>995.33716514030198</c:v>
                </c:pt>
                <c:pt idx="584">
                  <c:v>995.1687530815293</c:v>
                </c:pt>
                <c:pt idx="585">
                  <c:v>995.00016552754573</c:v>
                </c:pt>
                <c:pt idx="586">
                  <c:v>994.83141022789812</c:v>
                </c:pt>
                <c:pt idx="587">
                  <c:v>994.66249491696453</c:v>
                </c:pt>
                <c:pt idx="588">
                  <c:v>994.49342731651279</c:v>
                </c:pt>
                <c:pt idx="589">
                  <c:v>994.32421513783891</c:v>
                </c:pt>
                <c:pt idx="590">
                  <c:v>994.15486608361937</c:v>
                </c:pt>
                <c:pt idx="591">
                  <c:v>993.9853878494788</c:v>
                </c:pt>
                <c:pt idx="592">
                  <c:v>993.815788125376</c:v>
                </c:pt>
                <c:pt idx="593">
                  <c:v>993.6460745968094</c:v>
                </c:pt>
                <c:pt idx="594">
                  <c:v>993.47625494590363</c:v>
                </c:pt>
                <c:pt idx="595">
                  <c:v>993.30633685236103</c:v>
                </c:pt>
                <c:pt idx="596">
                  <c:v>993.13632799435936</c:v>
                </c:pt>
                <c:pt idx="597">
                  <c:v>992.96623604935189</c:v>
                </c:pt>
                <c:pt idx="598">
                  <c:v>992.79606869481768</c:v>
                </c:pt>
                <c:pt idx="599">
                  <c:v>992.6258329493545</c:v>
                </c:pt>
                <c:pt idx="600">
                  <c:v>992.45553732422184</c:v>
                </c:pt>
                <c:pt idx="601">
                  <c:v>992.28518946023519</c:v>
                </c:pt>
                <c:pt idx="602">
                  <c:v>992.1147970149508</c:v>
                </c:pt>
                <c:pt idx="603">
                  <c:v>991.94436765422256</c:v>
                </c:pt>
                <c:pt idx="604">
                  <c:v>991.77390905178527</c:v>
                </c:pt>
                <c:pt idx="605">
                  <c:v>991.60342888902824</c:v>
                </c:pt>
                <c:pt idx="606">
                  <c:v>991.4329348548838</c:v>
                </c:pt>
                <c:pt idx="607">
                  <c:v>991.2624346458233</c:v>
                </c:pt>
                <c:pt idx="608">
                  <c:v>991.09193596593843</c:v>
                </c:pt>
                <c:pt idx="609">
                  <c:v>990.92144652708441</c:v>
                </c:pt>
                <c:pt idx="610">
                  <c:v>990.75097404906899</c:v>
                </c:pt>
                <c:pt idx="611">
                  <c:v>990.58052625988796</c:v>
                </c:pt>
                <c:pt idx="612">
                  <c:v>990.41011089598214</c:v>
                </c:pt>
                <c:pt idx="613">
                  <c:v>990.23973570250484</c:v>
                </c:pt>
                <c:pt idx="614">
                  <c:v>990.06940843362531</c:v>
                </c:pt>
                <c:pt idx="615">
                  <c:v>989.89913685281317</c:v>
                </c:pt>
                <c:pt idx="616">
                  <c:v>989.72892873314629</c:v>
                </c:pt>
                <c:pt idx="617">
                  <c:v>989.55879185760216</c:v>
                </c:pt>
                <c:pt idx="618">
                  <c:v>989.38873401935246</c:v>
                </c:pt>
                <c:pt idx="619">
                  <c:v>989.2187630220518</c:v>
                </c:pt>
                <c:pt idx="620">
                  <c:v>989.04888668010494</c:v>
                </c:pt>
                <c:pt idx="621">
                  <c:v>988.87911281894696</c:v>
                </c:pt>
                <c:pt idx="622">
                  <c:v>988.70944927528399</c:v>
                </c:pt>
                <c:pt idx="623">
                  <c:v>988.53990389732701</c:v>
                </c:pt>
                <c:pt idx="624">
                  <c:v>988.37048454503986</c:v>
                </c:pt>
                <c:pt idx="625">
                  <c:v>988.20119909031325</c:v>
                </c:pt>
                <c:pt idx="626">
                  <c:v>988.0320554171717</c:v>
                </c:pt>
                <c:pt idx="627">
                  <c:v>987.86306142194121</c:v>
                </c:pt>
                <c:pt idx="628">
                  <c:v>987.69422501340728</c:v>
                </c:pt>
                <c:pt idx="629">
                  <c:v>987.52555411294748</c:v>
                </c:pt>
                <c:pt idx="630">
                  <c:v>987.357056654639</c:v>
                </c:pt>
                <c:pt idx="631">
                  <c:v>987.18874058537506</c:v>
                </c:pt>
                <c:pt idx="632">
                  <c:v>987.02061386493256</c:v>
                </c:pt>
                <c:pt idx="633">
                  <c:v>986.85268446603618</c:v>
                </c:pt>
                <c:pt idx="634">
                  <c:v>986.68496037439274</c:v>
                </c:pt>
                <c:pt idx="635">
                  <c:v>986.51744958872825</c:v>
                </c:pt>
                <c:pt idx="636">
                  <c:v>986.35016018550675</c:v>
                </c:pt>
                <c:pt idx="637">
                  <c:v>986.18310011963479</c:v>
                </c:pt>
                <c:pt idx="638">
                  <c:v>986.01627742004337</c:v>
                </c:pt>
                <c:pt idx="639">
                  <c:v>985.84970013828502</c:v>
                </c:pt>
                <c:pt idx="640">
                  <c:v>985.68337634002557</c:v>
                </c:pt>
                <c:pt idx="641">
                  <c:v>985.51731410358445</c:v>
                </c:pt>
                <c:pt idx="642">
                  <c:v>985.35177282706809</c:v>
                </c:pt>
                <c:pt idx="643">
                  <c:v>985.18755509435312</c:v>
                </c:pt>
                <c:pt idx="644">
                  <c:v>985.0255564857332</c:v>
                </c:pt>
                <c:pt idx="645">
                  <c:v>984.86672604683451</c:v>
                </c:pt>
                <c:pt idx="646">
                  <c:v>984.71201913381094</c:v>
                </c:pt>
                <c:pt idx="647">
                  <c:v>984.56234509321757</c:v>
                </c:pt>
                <c:pt idx="648">
                  <c:v>984.41855281587209</c:v>
                </c:pt>
                <c:pt idx="649">
                  <c:v>984.28164969961051</c:v>
                </c:pt>
                <c:pt idx="650">
                  <c:v>984.16055055882828</c:v>
                </c:pt>
                <c:pt idx="651">
                  <c:v>984.04479729761908</c:v>
                </c:pt>
                <c:pt idx="652">
                  <c:v>983.92736521133304</c:v>
                </c:pt>
                <c:pt idx="653">
                  <c:v>983.80735071131073</c:v>
                </c:pt>
                <c:pt idx="654">
                  <c:v>983.68481558152507</c:v>
                </c:pt>
                <c:pt idx="655">
                  <c:v>983.56003087273734</c:v>
                </c:pt>
                <c:pt idx="656">
                  <c:v>983.43325848717825</c:v>
                </c:pt>
                <c:pt idx="657">
                  <c:v>983.30473166843649</c:v>
                </c:pt>
                <c:pt idx="658">
                  <c:v>983.17465587079346</c:v>
                </c:pt>
                <c:pt idx="659">
                  <c:v>982.9345229721946</c:v>
                </c:pt>
                <c:pt idx="660">
                  <c:v>982.5210408129268</c:v>
                </c:pt>
                <c:pt idx="661">
                  <c:v>981.95100966493794</c:v>
                </c:pt>
                <c:pt idx="662">
                  <c:v>981.23709167513027</c:v>
                </c:pt>
                <c:pt idx="663">
                  <c:v>980.3891704298818</c:v>
                </c:pt>
                <c:pt idx="664">
                  <c:v>979.41492853976911</c:v>
                </c:pt>
                <c:pt idx="665">
                  <c:v>978.32023724851535</c:v>
                </c:pt>
                <c:pt idx="666">
                  <c:v>977.10944009702132</c:v>
                </c:pt>
                <c:pt idx="667">
                  <c:v>975.78556966071653</c:v>
                </c:pt>
                <c:pt idx="668">
                  <c:v>974.3505439674658</c:v>
                </c:pt>
                <c:pt idx="669">
                  <c:v>972.80530591157265</c:v>
                </c:pt>
                <c:pt idx="670">
                  <c:v>971.15001365972864</c:v>
                </c:pt>
                <c:pt idx="671">
                  <c:v>969.38400086817001</c:v>
                </c:pt>
                <c:pt idx="672">
                  <c:v>967.50643546409265</c:v>
                </c:pt>
                <c:pt idx="673">
                  <c:v>965.51402149919295</c:v>
                </c:pt>
                <c:pt idx="674">
                  <c:v>963.40854757989507</c:v>
                </c:pt>
                <c:pt idx="675">
                  <c:v>961.17073938463784</c:v>
                </c:pt>
                <c:pt idx="676">
                  <c:v>958.82781280327242</c:v>
                </c:pt>
                <c:pt idx="677">
                  <c:v>956.33970320386823</c:v>
                </c:pt>
                <c:pt idx="678">
                  <c:v>953.74350134077474</c:v>
                </c:pt>
                <c:pt idx="679">
                  <c:v>950.99596046089141</c:v>
                </c:pt>
                <c:pt idx="680">
                  <c:v>948.13092677751672</c:v>
                </c:pt>
                <c:pt idx="681">
                  <c:v>945.10652291204099</c:v>
                </c:pt>
                <c:pt idx="682">
                  <c:v>941.9550400759606</c:v>
                </c:pt>
                <c:pt idx="683">
                  <c:v>938.63534607453164</c:v>
                </c:pt>
                <c:pt idx="684">
                  <c:v>935.17853891175332</c:v>
                </c:pt>
                <c:pt idx="685">
                  <c:v>931.54369140201175</c:v>
                </c:pt>
                <c:pt idx="686">
                  <c:v>927.76221894924265</c:v>
                </c:pt>
                <c:pt idx="687">
                  <c:v>923.79031070066151</c:v>
                </c:pt>
                <c:pt idx="688">
                  <c:v>919.67123422336829</c:v>
                </c:pt>
                <c:pt idx="689">
                  <c:v>915.31844729258046</c:v>
                </c:pt>
                <c:pt idx="690">
                  <c:v>910.90406815614813</c:v>
                </c:pt>
                <c:pt idx="691">
                  <c:v>906.06963821029512</c:v>
                </c:pt>
                <c:pt idx="692">
                  <c:v>901.33000009015063</c:v>
                </c:pt>
                <c:pt idx="693">
                  <c:v>896.04700723521796</c:v>
                </c:pt>
                <c:pt idx="694">
                  <c:v>891.08218363821004</c:v>
                </c:pt>
                <c:pt idx="695">
                  <c:v>885.79072742136566</c:v>
                </c:pt>
                <c:pt idx="696">
                  <c:v>880.91419691430417</c:v>
                </c:pt>
                <c:pt idx="697">
                  <c:v>875.71587038574592</c:v>
                </c:pt>
                <c:pt idx="698">
                  <c:v>870.92789904055041</c:v>
                </c:pt>
                <c:pt idx="699">
                  <c:v>865.82013939657077</c:v>
                </c:pt>
                <c:pt idx="700">
                  <c:v>861.117300810247</c:v>
                </c:pt>
                <c:pt idx="701">
                  <c:v>856.09698005271707</c:v>
                </c:pt>
                <c:pt idx="702">
                  <c:v>851.47702937567669</c:v>
                </c:pt>
                <c:pt idx="703">
                  <c:v>846.54172187770166</c:v>
                </c:pt>
                <c:pt idx="704">
                  <c:v>842.00262993786737</c:v>
                </c:pt>
                <c:pt idx="705">
                  <c:v>837.15021712874886</c:v>
                </c:pt>
                <c:pt idx="706">
                  <c:v>832.69014602462732</c:v>
                </c:pt>
                <c:pt idx="707">
                  <c:v>827.91873427574239</c:v>
                </c:pt>
                <c:pt idx="708">
                  <c:v>823.53596825907255</c:v>
                </c:pt>
                <c:pt idx="709">
                  <c:v>818.84381704131181</c:v>
                </c:pt>
                <c:pt idx="710">
                  <c:v>814.53673006229826</c:v>
                </c:pt>
                <c:pt idx="711">
                  <c:v>809.92686366096746</c:v>
                </c:pt>
                <c:pt idx="712">
                  <c:v>805.69006231015214</c:v>
                </c:pt>
                <c:pt idx="713">
                  <c:v>801.15750526659963</c:v>
                </c:pt>
                <c:pt idx="714">
                  <c:v>796.9936350953468</c:v>
                </c:pt>
                <c:pt idx="715">
                  <c:v>792.53548522111851</c:v>
                </c:pt>
                <c:pt idx="716">
                  <c:v>788.44284081345734</c:v>
                </c:pt>
                <c:pt idx="717">
                  <c:v>784.05762399993068</c:v>
                </c:pt>
                <c:pt idx="718">
                  <c:v>780.0347648262873</c:v>
                </c:pt>
                <c:pt idx="719">
                  <c:v>775.72110783121718</c:v>
                </c:pt>
                <c:pt idx="720">
                  <c:v>771.76666507246011</c:v>
                </c:pt>
                <c:pt idx="721">
                  <c:v>767.52322758983473</c:v>
                </c:pt>
                <c:pt idx="722">
                  <c:v>763.63586954325319</c:v>
                </c:pt>
                <c:pt idx="723">
                  <c:v>759.46134456253867</c:v>
                </c:pt>
                <c:pt idx="724">
                  <c:v>755.63977283337556</c:v>
                </c:pt>
                <c:pt idx="725">
                  <c:v>751.53288391277511</c:v>
                </c:pt>
                <c:pt idx="726">
                  <c:v>747.77583155691377</c:v>
                </c:pt>
                <c:pt idx="727">
                  <c:v>743.73533051831237</c:v>
                </c:pt>
                <c:pt idx="728">
                  <c:v>740.04156052038036</c:v>
                </c:pt>
                <c:pt idx="729">
                  <c:v>736.0662261434785</c:v>
                </c:pt>
                <c:pt idx="730">
                  <c:v>732.43453017024933</c:v>
                </c:pt>
                <c:pt idx="731">
                  <c:v>728.52316719057433</c:v>
                </c:pt>
                <c:pt idx="732">
                  <c:v>724.95236230809496</c:v>
                </c:pt>
                <c:pt idx="733">
                  <c:v>721.10380026688551</c:v>
                </c:pt>
                <c:pt idx="734">
                  <c:v>717.59273746273811</c:v>
                </c:pt>
                <c:pt idx="735">
                  <c:v>713.80583117787</c:v>
                </c:pt>
                <c:pt idx="736">
                  <c:v>710.35338197389251</c:v>
                </c:pt>
                <c:pt idx="737">
                  <c:v>706.62700879538772</c:v>
                </c:pt>
                <c:pt idx="738">
                  <c:v>703.2320712264742</c:v>
                </c:pt>
                <c:pt idx="739">
                  <c:v>699.56513179241881</c:v>
                </c:pt>
                <c:pt idx="740">
                  <c:v>696.22662826086594</c:v>
                </c:pt>
                <c:pt idx="741">
                  <c:v>692.61804568420212</c:v>
                </c:pt>
                <c:pt idx="742">
                  <c:v>689.33492242974762</c:v>
                </c:pt>
                <c:pt idx="743">
                  <c:v>685.78364181948803</c:v>
                </c:pt>
                <c:pt idx="744">
                  <c:v>682.55486830128007</c:v>
                </c:pt>
                <c:pt idx="745">
                  <c:v>679.05985628073915</c:v>
                </c:pt>
                <c:pt idx="746">
                  <c:v>675.88442457927476</c:v>
                </c:pt>
                <c:pt idx="747">
                  <c:v>672.44466882309302</c:v>
                </c:pt>
                <c:pt idx="748">
                  <c:v>669.32159306476547</c:v>
                </c:pt>
                <c:pt idx="749">
                  <c:v>665.93610185305442</c:v>
                </c:pt>
                <c:pt idx="750">
                  <c:v>662.86441766935786</c:v>
                </c:pt>
                <c:pt idx="751">
                  <c:v>659.53221945724317</c:v>
                </c:pt>
                <c:pt idx="752">
                  <c:v>656.51098341179022</c:v>
                </c:pt>
                <c:pt idx="753">
                  <c:v>653.2311264068054</c:v>
                </c:pt>
                <c:pt idx="754">
                  <c:v>650.25941552524853</c:v>
                </c:pt>
                <c:pt idx="755">
                  <c:v>647.03096728537946</c:v>
                </c:pt>
                <c:pt idx="756">
                  <c:v>644.10787854140881</c:v>
                </c:pt>
                <c:pt idx="757">
                  <c:v>640.92992557347918</c:v>
                </c:pt>
                <c:pt idx="758">
                  <c:v>638.05457540828195</c:v>
                </c:pt>
                <c:pt idx="759">
                  <c:v>634.92622277830935</c:v>
                </c:pt>
                <c:pt idx="760">
                  <c:v>632.09774663416101</c:v>
                </c:pt>
                <c:pt idx="761">
                  <c:v>629.01811758566669</c:v>
                </c:pt>
                <c:pt idx="762">
                  <c:v>626.23566945339041</c:v>
                </c:pt>
                <c:pt idx="763">
                  <c:v>623.20390503334693</c:v>
                </c:pt>
                <c:pt idx="764">
                  <c:v>620.46665701281813</c:v>
                </c:pt>
                <c:pt idx="765">
                  <c:v>617.48191570494214</c:v>
                </c:pt>
                <c:pt idx="766">
                  <c:v>614.78905757790642</c:v>
                </c:pt>
                <c:pt idx="767">
                  <c:v>611.85051494305412</c:v>
                </c:pt>
                <c:pt idx="768">
                  <c:v>609.20125437293336</c:v>
                </c:pt>
                <c:pt idx="769">
                  <c:v>606.30810629437497</c:v>
                </c:pt>
                <c:pt idx="770">
                  <c:v>603.70167675111088</c:v>
                </c:pt>
                <c:pt idx="771">
                  <c:v>600.85314304943597</c:v>
                </c:pt>
                <c:pt idx="772">
                  <c:v>598.28879552989838</c:v>
                </c:pt>
                <c:pt idx="773">
                  <c:v>595.48411127581414</c:v>
                </c:pt>
                <c:pt idx="774">
                  <c:v>592.96111228399957</c:v>
                </c:pt>
                <c:pt idx="775">
                  <c:v>590.19952769185556</c:v>
                </c:pt>
                <c:pt idx="776">
                  <c:v>587.71715889349127</c:v>
                </c:pt>
                <c:pt idx="777">
                  <c:v>584.99793903516843</c:v>
                </c:pt>
                <c:pt idx="778">
                  <c:v>582.55549691410681</c:v>
                </c:pt>
                <c:pt idx="779">
                  <c:v>579.87792144169248</c:v>
                </c:pt>
                <c:pt idx="780">
                  <c:v>577.47471693671912</c:v>
                </c:pt>
                <c:pt idx="781">
                  <c:v>574.83807981483585</c:v>
                </c:pt>
                <c:pt idx="782">
                  <c:v>572.47343783687711</c:v>
                </c:pt>
                <c:pt idx="783">
                  <c:v>569.87704711603249</c:v>
                </c:pt>
                <c:pt idx="784">
                  <c:v>567.55030310572681</c:v>
                </c:pt>
                <c:pt idx="785">
                  <c:v>564.99348164745652</c:v>
                </c:pt>
                <c:pt idx="786">
                  <c:v>562.70399234608567</c:v>
                </c:pt>
                <c:pt idx="787">
                  <c:v>560.18607529061865</c:v>
                </c:pt>
                <c:pt idx="788">
                  <c:v>557.93320716621383</c:v>
                </c:pt>
                <c:pt idx="789">
                  <c:v>555.45354254671679</c:v>
                </c:pt>
                <c:pt idx="790">
                  <c:v>553.23667518043851</c:v>
                </c:pt>
                <c:pt idx="791">
                  <c:v>550.79462371978241</c:v>
                </c:pt>
                <c:pt idx="792">
                  <c:v>548.61314931659172</c:v>
                </c:pt>
                <c:pt idx="793">
                  <c:v>546.20808426715655</c:v>
                </c:pt>
                <c:pt idx="794">
                  <c:v>544.06140740097192</c:v>
                </c:pt>
                <c:pt idx="795">
                  <c:v>541.69271453438205</c:v>
                </c:pt>
                <c:pt idx="796">
                  <c:v>539.58025184172482</c:v>
                </c:pt>
                <c:pt idx="797">
                  <c:v>537.24732914893207</c:v>
                </c:pt>
                <c:pt idx="798">
                  <c:v>535.16850911695894</c:v>
                </c:pt>
                <c:pt idx="799">
                  <c:v>532.87076661011224</c:v>
                </c:pt>
                <c:pt idx="800">
                  <c:v>530.82502932651141</c:v>
                </c:pt>
                <c:pt idx="801">
                  <c:v>528.56188875753628</c:v>
                </c:pt>
                <c:pt idx="802">
                  <c:v>526.54868568181075</c:v>
                </c:pt>
                <c:pt idx="803">
                  <c:v>524.31958026316215</c:v>
                </c:pt>
                <c:pt idx="804">
                  <c:v>522.33837399648132</c:v>
                </c:pt>
                <c:pt idx="805">
                  <c:v>520.14274814028965</c:v>
                </c:pt>
                <c:pt idx="806">
                  <c:v>518.19302057537277</c:v>
                </c:pt>
                <c:pt idx="807">
                  <c:v>516.03035010554652</c:v>
                </c:pt>
                <c:pt idx="808">
                  <c:v>514.11160315766756</c:v>
                </c:pt>
                <c:pt idx="809">
                  <c:v>511.98136388449154</c:v>
                </c:pt>
                <c:pt idx="810">
                  <c:v>510.09310025854518</c:v>
                </c:pt>
                <c:pt idx="811">
                  <c:v>507.99477675991625</c:v>
                </c:pt>
                <c:pt idx="812">
                  <c:v>506.13650920170539</c:v>
                </c:pt>
                <c:pt idx="813">
                  <c:v>504.06959617307103</c:v>
                </c:pt>
                <c:pt idx="814">
                  <c:v>502.24084726084141</c:v>
                </c:pt>
                <c:pt idx="815">
                  <c:v>500.20484931610241</c:v>
                </c:pt>
                <c:pt idx="816">
                  <c:v>498.40515125678462</c:v>
                </c:pt>
                <c:pt idx="817">
                  <c:v>496.39958273171288</c:v>
                </c:pt>
                <c:pt idx="818">
                  <c:v>494.6284771605612</c:v>
                </c:pt>
                <c:pt idx="819">
                  <c:v>492.65286056909935</c:v>
                </c:pt>
                <c:pt idx="820">
                  <c:v>490.90989416292183</c:v>
                </c:pt>
                <c:pt idx="821">
                  <c:v>488.96375676460076</c:v>
                </c:pt>
                <c:pt idx="822">
                  <c:v>487.24848293921218</c:v>
                </c:pt>
                <c:pt idx="823">
                  <c:v>485.33136006939179</c:v>
                </c:pt>
                <c:pt idx="824">
                  <c:v>483.64334002598667</c:v>
                </c:pt>
                <c:pt idx="825">
                  <c:v>481.75477494023687</c:v>
                </c:pt>
                <c:pt idx="826">
                  <c:v>480.09357751471543</c:v>
                </c:pt>
                <c:pt idx="827">
                  <c:v>478.2331212442781</c:v>
                </c:pt>
                <c:pt idx="828">
                  <c:v>476.59832276507115</c:v>
                </c:pt>
                <c:pt idx="829">
                  <c:v>474.76553398050925</c:v>
                </c:pt>
                <c:pt idx="830">
                  <c:v>473.15671813512296</c:v>
                </c:pt>
                <c:pt idx="831">
                  <c:v>471.35116301834836</c:v>
                </c:pt>
                <c:pt idx="832">
                  <c:v>469.76792072871194</c:v>
                </c:pt>
                <c:pt idx="833">
                  <c:v>467.98917285347773</c:v>
                </c:pt>
                <c:pt idx="834">
                  <c:v>466.43110216015202</c:v>
                </c:pt>
                <c:pt idx="835">
                  <c:v>464.67874238108237</c:v>
                </c:pt>
                <c:pt idx="836">
                  <c:v>463.1454483362653</c:v>
                </c:pt>
                <c:pt idx="837">
                  <c:v>461.41906468637563</c:v>
                </c:pt>
                <c:pt idx="838">
                  <c:v>459.91015925564733</c:v>
                </c:pt>
                <c:pt idx="839">
                  <c:v>458.20934685229122</c:v>
                </c:pt>
                <c:pt idx="840">
                  <c:v>456.72444882487406</c:v>
                </c:pt>
                <c:pt idx="841">
                  <c:v>455.04880978381948</c:v>
                </c:pt>
                <c:pt idx="842">
                  <c:v>453.58754469132344</c:v>
                </c:pt>
                <c:pt idx="843">
                  <c:v>451.93668804918656</c:v>
                </c:pt>
                <c:pt idx="844">
                  <c:v>450.49868809229611</c:v>
                </c:pt>
                <c:pt idx="845">
                  <c:v>448.872229736213</c:v>
                </c:pt>
                <c:pt idx="846">
                  <c:v>447.45713371890508</c:v>
                </c:pt>
                <c:pt idx="847">
                  <c:v>445.85469632361679</c:v>
                </c:pt>
                <c:pt idx="848">
                  <c:v>444.46214959459201</c:v>
                </c:pt>
                <c:pt idx="849">
                  <c:v>442.88336256626957</c:v>
                </c:pt>
                <c:pt idx="850">
                  <c:v>441.51301696695339</c:v>
                </c:pt>
                <c:pt idx="851">
                  <c:v>439.95751639315444</c:v>
                </c:pt>
                <c:pt idx="852">
                  <c:v>438.60903021161209</c:v>
                </c:pt>
                <c:pt idx="853">
                  <c:v>437.07645881670697</c:v>
                </c:pt>
                <c:pt idx="854">
                  <c:v>435.74949674674809</c:v>
                </c:pt>
                <c:pt idx="855">
                  <c:v>434.23950385206342</c:v>
                </c:pt>
                <c:pt idx="856">
                  <c:v>432.9337369567279</c:v>
                </c:pt>
                <c:pt idx="857">
                  <c:v>431.44597844456825</c:v>
                </c:pt>
                <c:pt idx="858">
                  <c:v>430.16108412313247</c:v>
                </c:pt>
                <c:pt idx="859">
                  <c:v>428.69522240379894</c:v>
                </c:pt>
                <c:pt idx="860">
                  <c:v>427.430884361361</c:v>
                </c:pt>
                <c:pt idx="861">
                  <c:v>425.9865883422238</c:v>
                </c:pt>
                <c:pt idx="862">
                  <c:v>424.74249656089518</c:v>
                </c:pt>
                <c:pt idx="863">
                  <c:v>423.31944161651995</c:v>
                </c:pt>
                <c:pt idx="864">
                  <c:v>422.09529232723514</c:v>
                </c:pt>
                <c:pt idx="865">
                  <c:v>420.69316026955943</c:v>
                </c:pt>
                <c:pt idx="866">
                  <c:v>419.48865592344765</c:v>
                </c:pt>
                <c:pt idx="867">
                  <c:v>418.107134970956</c:v>
                </c:pt>
                <c:pt idx="868">
                  <c:v>416.92198420927014</c:v>
                </c:pt>
                <c:pt idx="869">
                  <c:v>415.56076895415742</c:v>
                </c:pt>
                <c:pt idx="870">
                  <c:v>414.39468657573661</c:v>
                </c:pt>
                <c:pt idx="871">
                  <c:v>413.05347794805272</c:v>
                </c:pt>
                <c:pt idx="872">
                  <c:v>411.90618487338111</c:v>
                </c:pt>
                <c:pt idx="873">
                  <c:v>410.58469010118171</c:v>
                </c:pt>
                <c:pt idx="874">
                  <c:v>409.45591333214333</c:v>
                </c:pt>
                <c:pt idx="875">
                  <c:v>408.15384589680508</c:v>
                </c:pt>
                <c:pt idx="876">
                  <c:v>407.0433184714326</c:v>
                </c:pt>
                <c:pt idx="877">
                  <c:v>405.76039805738208</c:v>
                </c:pt>
                <c:pt idx="878">
                  <c:v>404.66785899914947</c:v>
                </c:pt>
                <c:pt idx="879">
                  <c:v>403.4038114375183</c:v>
                </c:pt>
                <c:pt idx="880">
                  <c:v>402.3290056992235</c:v>
                </c:pt>
                <c:pt idx="881">
                  <c:v>401.0835629054373</c:v>
                </c:pt>
                <c:pt idx="882">
                  <c:v>400.02624130920373</c:v>
                </c:pt>
                <c:pt idx="883">
                  <c:v>398.79914123978864</c:v>
                </c:pt>
                <c:pt idx="884">
                  <c:v>397.75906056744901</c:v>
                </c:pt>
                <c:pt idx="885">
                  <c:v>396.55004751498359</c:v>
                </c:pt>
                <c:pt idx="886">
                  <c:v>395.52697092762406</c:v>
                </c:pt>
                <c:pt idx="887">
                  <c:v>394.33579578237942</c:v>
                </c:pt>
                <c:pt idx="888">
                  <c:v>393.32949332250104</c:v>
                </c:pt>
                <c:pt idx="889">
                  <c:v>392.15591386892896</c:v>
                </c:pt>
                <c:pt idx="890">
                  <c:v>391.16616209210281</c:v>
                </c:pt>
                <c:pt idx="891">
                  <c:v>390.0099435566147</c:v>
                </c:pt>
                <c:pt idx="892">
                  <c:v>389.03652494878543</c:v>
                </c:pt>
                <c:pt idx="893">
                  <c:v>387.89743598178109</c:v>
                </c:pt>
                <c:pt idx="894">
                  <c:v>386.94013378432714</c:v>
                </c:pt>
                <c:pt idx="895">
                  <c:v>385.81794467382906</c:v>
                </c:pt>
                <c:pt idx="896">
                  <c:v>384.87654622777461</c:v>
                </c:pt>
                <c:pt idx="897">
                  <c:v>383.77103241637997</c:v>
                </c:pt>
                <c:pt idx="898">
                  <c:v>382.84533018071562</c:v>
                </c:pt>
                <c:pt idx="899">
                  <c:v>381.75627232939041</c:v>
                </c:pt>
                <c:pt idx="900">
                  <c:v>380.8460530530549</c:v>
                </c:pt>
                <c:pt idx="901">
                  <c:v>379.7731985889273</c:v>
                </c:pt>
                <c:pt idx="902">
                  <c:v>378.87820475731075</c:v>
                </c:pt>
                <c:pt idx="903">
                  <c:v>377.82128280174067</c:v>
                </c:pt>
                <c:pt idx="904">
                  <c:v>376.94126498800745</c:v>
                </c:pt>
                <c:pt idx="905">
                  <c:v>375.90001836455161</c:v>
                </c:pt>
                <c:pt idx="906">
                  <c:v>375.03473857197508</c:v>
                </c:pt>
                <c:pt idx="907">
                  <c:v>374.00891993983851</c:v>
                </c:pt>
                <c:pt idx="908">
                  <c:v>373.1581484556055</c:v>
                </c:pt>
                <c:pt idx="909">
                  <c:v>372.14752189668963</c:v>
                </c:pt>
                <c:pt idx="910">
                  <c:v>371.31104602942486</c:v>
                </c:pt>
                <c:pt idx="911">
                  <c:v>370.31538472485033</c:v>
                </c:pt>
                <c:pt idx="912">
                  <c:v>369.49298324407823</c:v>
                </c:pt>
                <c:pt idx="913">
                  <c:v>368.51204955582796</c:v>
                </c:pt>
                <c:pt idx="914">
                  <c:v>367.70349970583192</c:v>
                </c:pt>
                <c:pt idx="915">
                  <c:v>366.73705900001858</c:v>
                </c:pt>
                <c:pt idx="916">
                  <c:v>365.94213950645582</c:v>
                </c:pt>
                <c:pt idx="917">
                  <c:v>364.98995833174575</c:v>
                </c:pt>
                <c:pt idx="918">
                  <c:v>364.2084504486395</c:v>
                </c:pt>
                <c:pt idx="919">
                  <c:v>363.27029732225009</c:v>
                </c:pt>
                <c:pt idx="920">
                  <c:v>362.50198370698712</c:v>
                </c:pt>
                <c:pt idx="921">
                  <c:v>361.57762866684396</c:v>
                </c:pt>
                <c:pt idx="922">
                  <c:v>360.82229249782318</c:v>
                </c:pt>
                <c:pt idx="923">
                  <c:v>359.91150596839287</c:v>
                </c:pt>
                <c:pt idx="924">
                  <c:v>359.16893057347454</c:v>
                </c:pt>
                <c:pt idx="925">
                  <c:v>358.27148306632756</c:v>
                </c:pt>
                <c:pt idx="926">
                  <c:v>357.54145157327639</c:v>
                </c:pt>
                <c:pt idx="927">
                  <c:v>356.65711340583937</c:v>
                </c:pt>
                <c:pt idx="928">
                  <c:v>355.93940839485902</c:v>
                </c:pt>
                <c:pt idx="929">
                  <c:v>355.06795002812464</c:v>
                </c:pt>
                <c:pt idx="930">
                  <c:v>354.36235183629998</c:v>
                </c:pt>
                <c:pt idx="931">
                  <c:v>353.50354709842406</c:v>
                </c:pt>
                <c:pt idx="932">
                  <c:v>352.80983342252404</c:v>
                </c:pt>
                <c:pt idx="933">
                  <c:v>351.96344621802899</c:v>
                </c:pt>
                <c:pt idx="934">
                  <c:v>351.28139832975825</c:v>
                </c:pt>
                <c:pt idx="935">
                  <c:v>350.44720938929123</c:v>
                </c:pt>
                <c:pt idx="936">
                  <c:v>349.77666675471107</c:v>
                </c:pt>
                <c:pt idx="937">
                  <c:v>348.95453671311719</c:v>
                </c:pt>
                <c:pt idx="938">
                  <c:v>348.29538381857066</c:v>
                </c:pt>
                <c:pt idx="939">
                  <c:v>347.48518635053546</c:v>
                </c:pt>
                <c:pt idx="940">
                  <c:v>346.83730968371373</c:v>
                </c:pt>
                <c:pt idx="941">
                  <c:v>346.03892015199443</c:v>
                </c:pt>
                <c:pt idx="942">
                  <c:v>345.4022075996499</c:v>
                </c:pt>
                <c:pt idx="943">
                  <c:v>344.61550290582699</c:v>
                </c:pt>
                <c:pt idx="944">
                  <c:v>343.98984358964094</c:v>
                </c:pt>
                <c:pt idx="945">
                  <c:v>343.21470188468311</c:v>
                </c:pt>
                <c:pt idx="946">
                  <c:v>342.59998587018822</c:v>
                </c:pt>
                <c:pt idx="947">
                  <c:v>341.83628626969886</c:v>
                </c:pt>
                <c:pt idx="948">
                  <c:v>341.23240432702778</c:v>
                </c:pt>
                <c:pt idx="949">
                  <c:v>340.48002673042726</c:v>
                </c:pt>
                <c:pt idx="950">
                  <c:v>339.88687025664763</c:v>
                </c:pt>
                <c:pt idx="951">
                  <c:v>339.14569537722537</c:v>
                </c:pt>
                <c:pt idx="952">
                  <c:v>338.56315705469314</c:v>
                </c:pt>
                <c:pt idx="953">
                  <c:v>337.83306675196837</c:v>
                </c:pt>
                <c:pt idx="954">
                  <c:v>337.26103956427835</c:v>
                </c:pt>
                <c:pt idx="955">
                  <c:v>336.54191717392274</c:v>
                </c:pt>
                <c:pt idx="956">
                  <c:v>335.9802958174057</c:v>
                </c:pt>
                <c:pt idx="957">
                  <c:v>335.2720261774387</c:v>
                </c:pt>
                <c:pt idx="958">
                  <c:v>334.72070694252716</c:v>
                </c:pt>
                <c:pt idx="959">
                  <c:v>334.02317674089807</c:v>
                </c:pt>
                <c:pt idx="960">
                  <c:v>333.48205721716516</c:v>
                </c:pt>
                <c:pt idx="961">
                  <c:v>332.79515491801345</c:v>
                </c:pt>
                <c:pt idx="962">
                  <c:v>332.26413663806181</c:v>
                </c:pt>
                <c:pt idx="963">
                  <c:v>331.58775538412954</c:v>
                </c:pt>
                <c:pt idx="964">
                  <c:v>331.06674184385577</c:v>
                </c:pt>
                <c:pt idx="965">
                  <c:v>330.40077450889487</c:v>
                </c:pt>
                <c:pt idx="966">
                  <c:v>329.8896697848844</c:v>
                </c:pt>
                <c:pt idx="967">
                  <c:v>329.23401107263891</c:v>
                </c:pt>
                <c:pt idx="968">
                  <c:v>328.73272096039432</c:v>
                </c:pt>
                <c:pt idx="969">
                  <c:v>328.08726755175184</c:v>
                </c:pt>
                <c:pt idx="970">
                  <c:v>327.59569970814556</c:v>
                </c:pt>
                <c:pt idx="971">
                  <c:v>326.96035023461269</c:v>
                </c:pt>
                <c:pt idx="972">
                  <c:v>326.478414159934</c:v>
                </c:pt>
                <c:pt idx="973">
                  <c:v>325.85306917460395</c:v>
                </c:pt>
                <c:pt idx="974">
                  <c:v>325.38067618783123</c:v>
                </c:pt>
                <c:pt idx="975">
                  <c:v>324.76523813910671</c:v>
                </c:pt>
                <c:pt idx="976">
                  <c:v>324.30230135549641</c:v>
                </c:pt>
                <c:pt idx="977">
                  <c:v>323.69667455973939</c:v>
                </c:pt>
                <c:pt idx="978">
                  <c:v>323.24310886648624</c:v>
                </c:pt>
                <c:pt idx="979">
                  <c:v>322.64719948134962</c:v>
                </c:pt>
                <c:pt idx="980">
                  <c:v>322.20292151416163</c:v>
                </c:pt>
                <c:pt idx="981">
                  <c:v>321.61663751214599</c:v>
                </c:pt>
                <c:pt idx="982">
                  <c:v>321.18156563174603</c:v>
                </c:pt>
                <c:pt idx="983">
                  <c:v>320.60481677405375</c:v>
                </c:pt>
                <c:pt idx="984">
                  <c:v>320.17887104292163</c:v>
                </c:pt>
                <c:pt idx="985">
                  <c:v>319.61156885369172</c:v>
                </c:pt>
                <c:pt idx="986">
                  <c:v>319.19467101309493</c:v>
                </c:pt>
                <c:pt idx="987">
                  <c:v>318.63672875404473</c:v>
                </c:pt>
                <c:pt idx="988">
                  <c:v>318.22880475645877</c:v>
                </c:pt>
                <c:pt idx="989">
                  <c:v>317.68014932151726</c:v>
                </c:pt>
                <c:pt idx="990">
                  <c:v>317.28114573082729</c:v>
                </c:pt>
                <c:pt idx="991">
                  <c:v>316.74170996386584</c:v>
                </c:pt>
                <c:pt idx="992">
                  <c:v>316.35155883619439</c:v>
                </c:pt>
                <c:pt idx="993">
                  <c:v>315.82126369825539</c:v>
                </c:pt>
                <c:pt idx="994">
                  <c:v>315.43989577265694</c:v>
                </c:pt>
                <c:pt idx="995">
                  <c:v>314.91866369443295</c:v>
                </c:pt>
                <c:pt idx="996">
                  <c:v>314.54601110920726</c:v>
                </c:pt>
                <c:pt idx="997">
                  <c:v>314.03376597172962</c:v>
                </c:pt>
                <c:pt idx="998">
                  <c:v>313.66976224888873</c:v>
                </c:pt>
                <c:pt idx="999">
                  <c:v>313.16642936589483</c:v>
                </c:pt>
                <c:pt idx="1000">
                  <c:v>312.8110093959848</c:v>
                </c:pt>
                <c:pt idx="1001">
                  <c:v>312.31651549659784</c:v>
                </c:pt>
                <c:pt idx="1002">
                  <c:v>311.9696155237699</c:v>
                </c:pt>
                <c:pt idx="1003">
                  <c:v>311.48388873548856</c:v>
                </c:pt>
                <c:pt idx="1004">
                  <c:v>311.14544634282328</c:v>
                </c:pt>
                <c:pt idx="1005">
                  <c:v>310.66841617484442</c:v>
                </c:pt>
                <c:pt idx="1006">
                  <c:v>310.33837026994661</c:v>
                </c:pt>
                <c:pt idx="1007">
                  <c:v>309.86996759679937</c:v>
                </c:pt>
                <c:pt idx="1008">
                  <c:v>309.54825839769052</c:v>
                </c:pt>
                <c:pt idx="1009">
                  <c:v>309.08841544325509</c:v>
                </c:pt>
                <c:pt idx="1010">
                  <c:v>308.77498446526647</c:v>
                </c:pt>
                <c:pt idx="1011">
                  <c:v>308.32363478837738</c:v>
                </c:pt>
                <c:pt idx="1012">
                  <c:v>308.01842483363049</c:v>
                </c:pt>
                <c:pt idx="1013">
                  <c:v>307.57550331287183</c:v>
                </c:pt>
                <c:pt idx="1014">
                  <c:v>307.27845845117758</c:v>
                </c:pt>
                <c:pt idx="1015">
                  <c:v>306.84390127291005</c:v>
                </c:pt>
                <c:pt idx="1016">
                  <c:v>306.55496683437684</c:v>
                </c:pt>
                <c:pt idx="1017">
                  <c:v>306.12871147589993</c:v>
                </c:pt>
                <c:pt idx="1018">
                  <c:v>305.84783403740107</c:v>
                </c:pt>
                <c:pt idx="1019">
                  <c:v>305.42981925227468</c:v>
                </c:pt>
                <c:pt idx="1020">
                  <c:v>305.15694662463528</c:v>
                </c:pt>
                <c:pt idx="1021">
                  <c:v>304.7471124285874</c:v>
                </c:pt>
                <c:pt idx="1022">
                  <c:v>304.48219364408783</c:v>
                </c:pt>
                <c:pt idx="1023">
                  <c:v>304.08048130131732</c:v>
                </c:pt>
                <c:pt idx="1024">
                  <c:v>303.82346660166968</c:v>
                </c:pt>
                <c:pt idx="1025">
                  <c:v>303.42981861107677</c:v>
                </c:pt>
                <c:pt idx="1026">
                  <c:v>303.18065943546287</c:v>
                </c:pt>
                <c:pt idx="1027">
                  <c:v>302.79501951865529</c:v>
                </c:pt>
                <c:pt idx="1028">
                  <c:v>302.5536684926044</c:v>
                </c:pt>
                <c:pt idx="1029">
                  <c:v>302.17598158101856</c:v>
                </c:pt>
                <c:pt idx="1030">
                  <c:v>301.94239250553295</c:v>
                </c:pt>
                <c:pt idx="1031">
                  <c:v>301.57260472770031</c:v>
                </c:pt>
                <c:pt idx="1032">
                  <c:v>301.34673257174688</c:v>
                </c:pt>
                <c:pt idx="1033">
                  <c:v>300.98479123886335</c:v>
                </c:pt>
                <c:pt idx="1034">
                  <c:v>300.76659212468059</c:v>
                </c:pt>
                <c:pt idx="1035">
                  <c:v>300.41244572117478</c:v>
                </c:pt>
                <c:pt idx="1036">
                  <c:v>300.20187691699641</c:v>
                </c:pt>
                <c:pt idx="1037">
                  <c:v>299.8554750872118</c:v>
                </c:pt>
                <c:pt idx="1038">
                  <c:v>299.65249499044506</c:v>
                </c:pt>
                <c:pt idx="1039">
                  <c:v>299.31378853275891</c:v>
                </c:pt>
                <c:pt idx="1040">
                  <c:v>299.1183566661125</c:v>
                </c:pt>
                <c:pt idx="1041">
                  <c:v>298.78729751896162</c:v>
                </c:pt>
                <c:pt idx="1042">
                  <c:v>298.59937452125297</c:v>
                </c:pt>
                <c:pt idx="1043">
                  <c:v>298.2759157524095</c:v>
                </c:pt>
                <c:pt idx="1044">
                  <c:v>298.09546336967082</c:v>
                </c:pt>
                <c:pt idx="1045">
                  <c:v>297.77955916585745</c:v>
                </c:pt>
                <c:pt idx="1046">
                  <c:v>297.60654032893069</c:v>
                </c:pt>
                <c:pt idx="1047">
                  <c:v>297.2981461016679</c:v>
                </c:pt>
                <c:pt idx="1048">
                  <c:v>297.13252490700643</c:v>
                </c:pt>
                <c:pt idx="1049">
                  <c:v>296.83159701039835</c:v>
                </c:pt>
                <c:pt idx="1050">
                  <c:v>296.67333848965546</c:v>
                </c:pt>
                <c:pt idx="1051">
                  <c:v>296.3798344011912</c:v>
                </c:pt>
                <c:pt idx="1052">
                  <c:v>296.22890466221287</c:v>
                </c:pt>
                <c:pt idx="1053">
                  <c:v>295.94278294164377</c:v>
                </c:pt>
                <c:pt idx="1054">
                  <c:v>295.79914916013956</c:v>
                </c:pt>
                <c:pt idx="1055">
                  <c:v>295.52036944146386</c:v>
                </c:pt>
                <c:pt idx="1056">
                  <c:v>295.38399986070345</c:v>
                </c:pt>
                <c:pt idx="1057">
                  <c:v>295.1125228372747</c:v>
                </c:pt>
                <c:pt idx="1058">
                  <c:v>294.96351505052718</c:v>
                </c:pt>
                <c:pt idx="1059">
                  <c:v>294.65944190830106</c:v>
                </c:pt>
                <c:pt idx="1060">
                  <c:v>294.47763114075349</c:v>
                </c:pt>
                <c:pt idx="1061">
                  <c:v>294.14050015161553</c:v>
                </c:pt>
                <c:pt idx="1062">
                  <c:v>293.92550085740436</c:v>
                </c:pt>
                <c:pt idx="1063">
                  <c:v>293.55487524636948</c:v>
                </c:pt>
                <c:pt idx="1064">
                  <c:v>293.30632780840654</c:v>
                </c:pt>
                <c:pt idx="1065">
                  <c:v>292.90180611615864</c:v>
                </c:pt>
                <c:pt idx="1066">
                  <c:v>292.6193794747428</c:v>
                </c:pt>
                <c:pt idx="1067">
                  <c:v>292.1805985492212</c:v>
                </c:pt>
                <c:pt idx="1068">
                  <c:v>291.86398893070788</c:v>
                </c:pt>
                <c:pt idx="1069">
                  <c:v>291.39061860329213</c:v>
                </c:pt>
                <c:pt idx="1070">
                  <c:v>291.03955032114561</c:v>
                </c:pt>
                <c:pt idx="1071">
                  <c:v>290.53130990240913</c:v>
                </c:pt>
                <c:pt idx="1072">
                  <c:v>290.14554864593896</c:v>
                </c:pt>
                <c:pt idx="1073">
                  <c:v>289.60220713385672</c:v>
                </c:pt>
                <c:pt idx="1074">
                  <c:v>289.1815572759084</c:v>
                </c:pt>
                <c:pt idx="1075">
                  <c:v>288.60293515080554</c:v>
                </c:pt>
                <c:pt idx="1076">
                  <c:v>288.14724294885889</c:v>
                </c:pt>
                <c:pt idx="1077">
                  <c:v>287.53321559811462</c:v>
                </c:pt>
                <c:pt idx="1078">
                  <c:v>287.04237266382108</c:v>
                </c:pt>
                <c:pt idx="1079">
                  <c:v>286.39287394213949</c:v>
                </c:pt>
                <c:pt idx="1080">
                  <c:v>285.86682096422163</c:v>
                </c:pt>
                <c:pt idx="1081">
                  <c:v>285.18184689465545</c:v>
                </c:pt>
                <c:pt idx="1082">
                  <c:v>284.62057752433316</c:v>
                </c:pt>
                <c:pt idx="1083">
                  <c:v>283.90019023977379</c:v>
                </c:pt>
                <c:pt idx="1084">
                  <c:v>283.30375520832081</c:v>
                </c:pt>
                <c:pt idx="1085">
                  <c:v>282.54808705282744</c:v>
                </c:pt>
                <c:pt idx="1086">
                  <c:v>281.91659847125317</c:v>
                </c:pt>
                <c:pt idx="1087">
                  <c:v>281.12585632879927</c:v>
                </c:pt>
                <c:pt idx="1088">
                  <c:v>280.45949216711836</c:v>
                </c:pt>
                <c:pt idx="1089">
                  <c:v>279.63396203369683</c:v>
                </c:pt>
                <c:pt idx="1090">
                  <c:v>278.93297078113324</c:v>
                </c:pt>
                <c:pt idx="1091">
                  <c:v>278.07302259890781</c:v>
                </c:pt>
                <c:pt idx="1092">
                  <c:v>277.33772809400608</c:v>
                </c:pt>
                <c:pt idx="1093">
                  <c:v>276.44382088985242</c:v>
                </c:pt>
                <c:pt idx="1094">
                  <c:v>275.6746273271483</c:v>
                </c:pt>
                <c:pt idx="1095">
                  <c:v>274.74731467641317</c:v>
                </c:pt>
                <c:pt idx="1096">
                  <c:v>273.94471183584301</c:v>
                </c:pt>
                <c:pt idx="1097">
                  <c:v>272.98464762406974</c:v>
                </c:pt>
                <c:pt idx="1098">
                  <c:v>272.14921624955747</c:v>
                </c:pt>
                <c:pt idx="1099">
                  <c:v>271.15716088365275</c:v>
                </c:pt>
                <c:pt idx="1100">
                  <c:v>270.28957824951129</c:v>
                </c:pt>
                <c:pt idx="1101">
                  <c:v>269.26640530789768</c:v>
                </c:pt>
                <c:pt idx="1102">
                  <c:v>268.36745096782937</c:v>
                </c:pt>
                <c:pt idx="1103">
                  <c:v>267.314154367566</c:v>
                </c:pt>
                <c:pt idx="1104">
                  <c:v>266.38471606477111</c:v>
                </c:pt>
                <c:pt idx="1105">
                  <c:v>265.30241786183251</c:v>
                </c:pt>
                <c:pt idx="1106">
                  <c:v>264.34349757757252</c:v>
                </c:pt>
                <c:pt idx="1107">
                  <c:v>263.23345655501947</c:v>
                </c:pt>
                <c:pt idx="1108">
                  <c:v>262.2461766552604</c:v>
                </c:pt>
                <c:pt idx="1109">
                  <c:v>261.10979794496916</c:v>
                </c:pt>
                <c:pt idx="1110">
                  <c:v>260.09540734300043</c:v>
                </c:pt>
                <c:pt idx="1111">
                  <c:v>258.93425351590105</c:v>
                </c:pt>
                <c:pt idx="1112">
                  <c:v>257.89413383879395</c:v>
                </c:pt>
                <c:pt idx="1113">
                  <c:v>256.70993797127522</c:v>
                </c:pt>
                <c:pt idx="1114">
                  <c:v>255.64560938108306</c:v>
                </c:pt>
                <c:pt idx="1115">
                  <c:v>254.44029168770533</c:v>
                </c:pt>
                <c:pt idx="1116">
                  <c:v>253.35341825646827</c:v>
                </c:pt>
                <c:pt idx="1117">
                  <c:v>252.12910852779962</c:v>
                </c:pt>
                <c:pt idx="1118">
                  <c:v>251.021502461029</c:v>
                </c:pt>
                <c:pt idx="1119">
                  <c:v>249.7805737853248</c:v>
                </c:pt>
                <c:pt idx="1120">
                  <c:v>248.65419753416435</c:v>
                </c:pt>
                <c:pt idx="1121">
                  <c:v>247.39932473991948</c:v>
                </c:pt>
                <c:pt idx="1122">
                  <c:v>246.25628832506263</c:v>
                </c:pt>
                <c:pt idx="1123">
                  <c:v>244.99057187910827</c:v>
                </c:pt>
                <c:pt idx="1124">
                  <c:v>243.83311812528422</c:v>
                </c:pt>
                <c:pt idx="1125">
                  <c:v>242.56044546515557</c:v>
                </c:pt>
                <c:pt idx="1126">
                  <c:v>241.39089348888979</c:v>
                </c:pt>
                <c:pt idx="1127">
                  <c:v>240.11834065961546</c:v>
                </c:pt>
                <c:pt idx="1128">
                  <c:v>238.93868362441839</c:v>
                </c:pt>
                <c:pt idx="1129">
                  <c:v>237.68058655883027</c:v>
                </c:pt>
                <c:pt idx="1130">
                  <c:v>236.4917262770069</c:v>
                </c:pt>
                <c:pt idx="1131">
                  <c:v>235.23677423776127</c:v>
                </c:pt>
                <c:pt idx="1132">
                  <c:v>234.0438628637738</c:v>
                </c:pt>
                <c:pt idx="1133">
                  <c:v>232.79118772892474</c:v>
                </c:pt>
                <c:pt idx="1134">
                  <c:v>231.59798337114583</c:v>
                </c:pt>
                <c:pt idx="1135">
                  <c:v>230.3500125483109</c:v>
                </c:pt>
                <c:pt idx="1136">
                  <c:v>229.1602242135929</c:v>
                </c:pt>
                <c:pt idx="1137">
                  <c:v>227.92021265709414</c:v>
                </c:pt>
                <c:pt idx="1138">
                  <c:v>226.73773300244318</c:v>
                </c:pt>
                <c:pt idx="1139">
                  <c:v>225.50932213395001</c:v>
                </c:pt>
                <c:pt idx="1140">
                  <c:v>224.33825816883518</c:v>
                </c:pt>
                <c:pt idx="1141">
                  <c:v>223.12541874335247</c:v>
                </c:pt>
                <c:pt idx="1142">
                  <c:v>221.97009932246121</c:v>
                </c:pt>
                <c:pt idx="1143">
                  <c:v>220.77691167296098</c:v>
                </c:pt>
                <c:pt idx="1144">
                  <c:v>219.64187123645175</c:v>
                </c:pt>
                <c:pt idx="1145">
                  <c:v>218.4729529804579</c:v>
                </c:pt>
                <c:pt idx="1146">
                  <c:v>217.36295598489662</c:v>
                </c:pt>
                <c:pt idx="1147">
                  <c:v>216.22272770093204</c:v>
                </c:pt>
                <c:pt idx="1148">
                  <c:v>215.14270176670667</c:v>
                </c:pt>
                <c:pt idx="1149">
                  <c:v>214.03632939928391</c:v>
                </c:pt>
                <c:pt idx="1150">
                  <c:v>212.99142064355317</c:v>
                </c:pt>
                <c:pt idx="1151">
                  <c:v>211.92361107900001</c:v>
                </c:pt>
                <c:pt idx="1152">
                  <c:v>210.91906109459961</c:v>
                </c:pt>
                <c:pt idx="1153">
                  <c:v>209.89533830016856</c:v>
                </c:pt>
                <c:pt idx="1154">
                  <c:v>208.93655793952394</c:v>
                </c:pt>
                <c:pt idx="1155">
                  <c:v>207.96186766971115</c:v>
                </c:pt>
                <c:pt idx="1156">
                  <c:v>207.05425406077262</c:v>
                </c:pt>
                <c:pt idx="1157">
                  <c:v>206.13409658841891</c:v>
                </c:pt>
                <c:pt idx="1158">
                  <c:v>205.28309314848082</c:v>
                </c:pt>
                <c:pt idx="1159">
                  <c:v>204.42247736290315</c:v>
                </c:pt>
                <c:pt idx="1160">
                  <c:v>203.63335577053911</c:v>
                </c:pt>
                <c:pt idx="1161">
                  <c:v>202.83742609161189</c:v>
                </c:pt>
                <c:pt idx="1162">
                  <c:v>202.11525685404388</c:v>
                </c:pt>
                <c:pt idx="1163">
                  <c:v>201.38858256510332</c:v>
                </c:pt>
                <c:pt idx="1164">
                  <c:v>200.73798547593734</c:v>
                </c:pt>
                <c:pt idx="1165">
                  <c:v>200.08475177170462</c:v>
                </c:pt>
                <c:pt idx="1166">
                  <c:v>199.5097202089699</c:v>
                </c:pt>
                <c:pt idx="1167">
                  <c:v>198.93318447460157</c:v>
                </c:pt>
                <c:pt idx="1168">
                  <c:v>198.43674308857317</c:v>
                </c:pt>
                <c:pt idx="1169">
                  <c:v>197.93905478824146</c:v>
                </c:pt>
                <c:pt idx="1170">
                  <c:v>197.52288382706246</c:v>
                </c:pt>
                <c:pt idx="1171">
                  <c:v>197.10451360447163</c:v>
                </c:pt>
                <c:pt idx="1172">
                  <c:v>196.76843167476036</c:v>
                </c:pt>
                <c:pt idx="1173">
                  <c:v>196.42769331383471</c:v>
                </c:pt>
                <c:pt idx="1174">
                  <c:v>196.16907846859587</c:v>
                </c:pt>
                <c:pt idx="1175">
                  <c:v>195.90156472301013</c:v>
                </c:pt>
                <c:pt idx="1176">
                  <c:v>195.7147754473952</c:v>
                </c:pt>
                <c:pt idx="1177">
                  <c:v>195.51471470074299</c:v>
                </c:pt>
                <c:pt idx="1178">
                  <c:v>195.39045090100581</c:v>
                </c:pt>
                <c:pt idx="1179">
                  <c:v>195.24377558884433</c:v>
                </c:pt>
                <c:pt idx="1180">
                  <c:v>195.17057989029377</c:v>
                </c:pt>
                <c:pt idx="1181">
                  <c:v>195.06282565885894</c:v>
                </c:pt>
                <c:pt idx="1182">
                  <c:v>195.02846297596741</c:v>
                </c:pt>
                <c:pt idx="1183">
                  <c:v>194.94412975870662</c:v>
                </c:pt>
                <c:pt idx="1184">
                  <c:v>194.93819709148056</c:v>
                </c:pt>
                <c:pt idx="1185">
                  <c:v>194.85257224711762</c:v>
                </c:pt>
                <c:pt idx="1186">
                  <c:v>194.87316047210018</c:v>
                </c:pt>
                <c:pt idx="1187">
                  <c:v>194.79574896962981</c:v>
                </c:pt>
                <c:pt idx="1188">
                  <c:v>194.83229097437189</c:v>
                </c:pt>
                <c:pt idx="1189">
                  <c:v>194.76156238989233</c:v>
                </c:pt>
                <c:pt idx="1190">
                  <c:v>194.80721432530947</c:v>
                </c:pt>
                <c:pt idx="1191">
                  <c:v>194.73945896390464</c:v>
                </c:pt>
                <c:pt idx="1192">
                  <c:v>194.79046491578669</c:v>
                </c:pt>
                <c:pt idx="1193">
                  <c:v>194.72357748800664</c:v>
                </c:pt>
                <c:pt idx="1194">
                  <c:v>194.77795625063783</c:v>
                </c:pt>
                <c:pt idx="1195">
                  <c:v>194.7109280178332</c:v>
                </c:pt>
                <c:pt idx="1196">
                  <c:v>194.76767018255677</c:v>
                </c:pt>
                <c:pt idx="1197">
                  <c:v>194.70005278982319</c:v>
                </c:pt>
                <c:pt idx="1198">
                  <c:v>194.75866034583112</c:v>
                </c:pt>
                <c:pt idx="1199">
                  <c:v>194.69024098903483</c:v>
                </c:pt>
                <c:pt idx="1200">
                  <c:v>194.75043533588558</c:v>
                </c:pt>
                <c:pt idx="1201">
                  <c:v>194.68116412146526</c:v>
                </c:pt>
                <c:pt idx="1202">
                  <c:v>194.74277787058264</c:v>
                </c:pt>
                <c:pt idx="1203">
                  <c:v>194.67265006149626</c:v>
                </c:pt>
                <c:pt idx="1204">
                  <c:v>194.73557652002717</c:v>
                </c:pt>
                <c:pt idx="1205">
                  <c:v>194.6645941137534</c:v>
                </c:pt>
                <c:pt idx="1206">
                  <c:v>194.72875934329545</c:v>
                </c:pt>
                <c:pt idx="1207">
                  <c:v>194.65692727654545</c:v>
                </c:pt>
                <c:pt idx="1208">
                  <c:v>194.72225801592023</c:v>
                </c:pt>
                <c:pt idx="1209">
                  <c:v>194.64960857956001</c:v>
                </c:pt>
                <c:pt idx="1210">
                  <c:v>194.71610220773806</c:v>
                </c:pt>
                <c:pt idx="1211">
                  <c:v>194.64257286001509</c:v>
                </c:pt>
                <c:pt idx="1212">
                  <c:v>194.71022937237615</c:v>
                </c:pt>
                <c:pt idx="1213">
                  <c:v>194.6357918583293</c:v>
                </c:pt>
                <c:pt idx="1214">
                  <c:v>194.70460970719583</c:v>
                </c:pt>
                <c:pt idx="1215">
                  <c:v>194.62924464768577</c:v>
                </c:pt>
                <c:pt idx="1216">
                  <c:v>194.69922906894823</c:v>
                </c:pt>
                <c:pt idx="1217">
                  <c:v>194.62290930608356</c:v>
                </c:pt>
                <c:pt idx="1218">
                  <c:v>194.69409055604069</c:v>
                </c:pt>
                <c:pt idx="1219">
                  <c:v>194.6167576794474</c:v>
                </c:pt>
                <c:pt idx="1220">
                  <c:v>194.68912206058604</c:v>
                </c:pt>
                <c:pt idx="1221">
                  <c:v>194.6107940969747</c:v>
                </c:pt>
                <c:pt idx="1222">
                  <c:v>194.68433532358037</c:v>
                </c:pt>
                <c:pt idx="1223">
                  <c:v>194.60500290066327</c:v>
                </c:pt>
                <c:pt idx="1224">
                  <c:v>194.67972487316973</c:v>
                </c:pt>
                <c:pt idx="1225">
                  <c:v>194.59936718381999</c:v>
                </c:pt>
                <c:pt idx="1226">
                  <c:v>194.67528373005715</c:v>
                </c:pt>
                <c:pt idx="1227">
                  <c:v>194.59387214593758</c:v>
                </c:pt>
                <c:pt idx="1228">
                  <c:v>194.67100041326185</c:v>
                </c:pt>
                <c:pt idx="1229">
                  <c:v>194.58849780395531</c:v>
                </c:pt>
                <c:pt idx="1230">
                  <c:v>194.66686020346754</c:v>
                </c:pt>
                <c:pt idx="1231">
                  <c:v>194.58323849581603</c:v>
                </c:pt>
                <c:pt idx="1232">
                  <c:v>194.66284207114404</c:v>
                </c:pt>
                <c:pt idx="1233">
                  <c:v>194.57809542927029</c:v>
                </c:pt>
                <c:pt idx="1234">
                  <c:v>194.65899586915774</c:v>
                </c:pt>
                <c:pt idx="1235">
                  <c:v>194.57304271376501</c:v>
                </c:pt>
                <c:pt idx="1236">
                  <c:v>194.65530407552913</c:v>
                </c:pt>
                <c:pt idx="1237">
                  <c:v>194.5680727060944</c:v>
                </c:pt>
                <c:pt idx="1238">
                  <c:v>194.65175840731143</c:v>
                </c:pt>
                <c:pt idx="1239">
                  <c:v>194.5631791902394</c:v>
                </c:pt>
                <c:pt idx="1240">
                  <c:v>194.64836673912106</c:v>
                </c:pt>
                <c:pt idx="1241">
                  <c:v>194.55835017260517</c:v>
                </c:pt>
                <c:pt idx="1242">
                  <c:v>194.64506779635536</c:v>
                </c:pt>
                <c:pt idx="1243">
                  <c:v>194.55360073109867</c:v>
                </c:pt>
                <c:pt idx="1244">
                  <c:v>194.64187939061196</c:v>
                </c:pt>
                <c:pt idx="1245">
                  <c:v>194.54892197876882</c:v>
                </c:pt>
                <c:pt idx="1246">
                  <c:v>194.63880692575637</c:v>
                </c:pt>
                <c:pt idx="1247">
                  <c:v>194.54430442402227</c:v>
                </c:pt>
                <c:pt idx="1248">
                  <c:v>194.63585315948052</c:v>
                </c:pt>
                <c:pt idx="1249">
                  <c:v>194.53974014298197</c:v>
                </c:pt>
                <c:pt idx="1250">
                  <c:v>194.63301842173485</c:v>
                </c:pt>
                <c:pt idx="1251">
                  <c:v>194.53522271203173</c:v>
                </c:pt>
                <c:pt idx="1252">
                  <c:v>194.630302904644</c:v>
                </c:pt>
                <c:pt idx="1253">
                  <c:v>194.53074626959759</c:v>
                </c:pt>
                <c:pt idx="1254">
                  <c:v>194.62770710495641</c:v>
                </c:pt>
                <c:pt idx="1255">
                  <c:v>194.52630515412429</c:v>
                </c:pt>
                <c:pt idx="1256">
                  <c:v>194.62523218719258</c:v>
                </c:pt>
                <c:pt idx="1257">
                  <c:v>194.52189368085428</c:v>
                </c:pt>
                <c:pt idx="1258">
                  <c:v>194.62288042366978</c:v>
                </c:pt>
                <c:pt idx="1259">
                  <c:v>194.51750589865358</c:v>
                </c:pt>
                <c:pt idx="1260">
                  <c:v>194.62065563094609</c:v>
                </c:pt>
                <c:pt idx="1261">
                  <c:v>194.51313533754188</c:v>
                </c:pt>
                <c:pt idx="1262">
                  <c:v>194.61856173854588</c:v>
                </c:pt>
                <c:pt idx="1263">
                  <c:v>194.50877555351693</c:v>
                </c:pt>
                <c:pt idx="1264">
                  <c:v>194.6165997816218</c:v>
                </c:pt>
                <c:pt idx="1265">
                  <c:v>194.50442143728549</c:v>
                </c:pt>
                <c:pt idx="1266">
                  <c:v>194.61476975002287</c:v>
                </c:pt>
                <c:pt idx="1267">
                  <c:v>194.50006878156904</c:v>
                </c:pt>
                <c:pt idx="1268">
                  <c:v>194.61307358602065</c:v>
                </c:pt>
                <c:pt idx="1269">
                  <c:v>194.49571265182399</c:v>
                </c:pt>
                <c:pt idx="1270">
                  <c:v>194.61151645483619</c:v>
                </c:pt>
                <c:pt idx="1271">
                  <c:v>194.49134696141735</c:v>
                </c:pt>
                <c:pt idx="1272">
                  <c:v>194.61010577897832</c:v>
                </c:pt>
                <c:pt idx="1273">
                  <c:v>194.4869642055086</c:v>
                </c:pt>
                <c:pt idx="1274">
                  <c:v>194.60885027740568</c:v>
                </c:pt>
                <c:pt idx="1275">
                  <c:v>194.48255556707494</c:v>
                </c:pt>
                <c:pt idx="1276">
                  <c:v>194.60775911803137</c:v>
                </c:pt>
                <c:pt idx="1277">
                  <c:v>194.4781152744653</c:v>
                </c:pt>
                <c:pt idx="1278">
                  <c:v>194.60684373219209</c:v>
                </c:pt>
                <c:pt idx="1279">
                  <c:v>194.47363379210285</c:v>
                </c:pt>
                <c:pt idx="1280">
                  <c:v>194.60611682650767</c:v>
                </c:pt>
                <c:pt idx="1281">
                  <c:v>194.46910148920918</c:v>
                </c:pt>
                <c:pt idx="1282">
                  <c:v>194.6055930826999</c:v>
                </c:pt>
                <c:pt idx="1283">
                  <c:v>194.46450804595497</c:v>
                </c:pt>
                <c:pt idx="1284">
                  <c:v>194.60528941520562</c:v>
                </c:pt>
                <c:pt idx="1285">
                  <c:v>194.4610065722857</c:v>
                </c:pt>
                <c:pt idx="1286">
                  <c:v>194.60684920069386</c:v>
                </c:pt>
                <c:pt idx="1287">
                  <c:v>194.45949037211557</c:v>
                </c:pt>
                <c:pt idx="1288">
                  <c:v>194.60810610131207</c:v>
                </c:pt>
                <c:pt idx="1289">
                  <c:v>194.45796713309872</c:v>
                </c:pt>
                <c:pt idx="1290">
                  <c:v>194.60943337550927</c:v>
                </c:pt>
                <c:pt idx="1291">
                  <c:v>194.45642855756739</c:v>
                </c:pt>
                <c:pt idx="1292">
                  <c:v>194.61083501172402</c:v>
                </c:pt>
                <c:pt idx="1293">
                  <c:v>194.45487289563135</c:v>
                </c:pt>
                <c:pt idx="1294">
                  <c:v>194.61231276240409</c:v>
                </c:pt>
                <c:pt idx="1295">
                  <c:v>194.45329837915079</c:v>
                </c:pt>
                <c:pt idx="1296">
                  <c:v>194.61386877567628</c:v>
                </c:pt>
                <c:pt idx="1297">
                  <c:v>194.45170311465137</c:v>
                </c:pt>
                <c:pt idx="1298">
                  <c:v>194.61550563912536</c:v>
                </c:pt>
                <c:pt idx="1299">
                  <c:v>194.45008055367083</c:v>
                </c:pt>
                <c:pt idx="1300">
                  <c:v>194.61721524139776</c:v>
                </c:pt>
                <c:pt idx="1301">
                  <c:v>194.4484156033682</c:v>
                </c:pt>
                <c:pt idx="1302">
                  <c:v>194.6190034081003</c:v>
                </c:pt>
                <c:pt idx="1303">
                  <c:v>194.44670546513032</c:v>
                </c:pt>
                <c:pt idx="1304">
                  <c:v>194.62087490788022</c:v>
                </c:pt>
                <c:pt idx="1305">
                  <c:v>194.44494721914489</c:v>
                </c:pt>
                <c:pt idx="1306">
                  <c:v>194.6228350348446</c:v>
                </c:pt>
                <c:pt idx="1307">
                  <c:v>194.44313777032608</c:v>
                </c:pt>
                <c:pt idx="1308">
                  <c:v>194.6248896824271</c:v>
                </c:pt>
                <c:pt idx="1309">
                  <c:v>194.44127377360147</c:v>
                </c:pt>
                <c:pt idx="1310">
                  <c:v>194.62704545959181</c:v>
                </c:pt>
                <c:pt idx="1311">
                  <c:v>194.43935160595154</c:v>
                </c:pt>
                <c:pt idx="1312">
                  <c:v>194.62930977827182</c:v>
                </c:pt>
                <c:pt idx="1313">
                  <c:v>194.43736734377046</c:v>
                </c:pt>
                <c:pt idx="1314">
                  <c:v>194.63169096460385</c:v>
                </c:pt>
                <c:pt idx="1315">
                  <c:v>194.43531672375917</c:v>
                </c:pt>
                <c:pt idx="1316">
                  <c:v>194.63419873239857</c:v>
                </c:pt>
                <c:pt idx="1317">
                  <c:v>194.43319491234786</c:v>
                </c:pt>
                <c:pt idx="1318">
                  <c:v>194.63684875140598</c:v>
                </c:pt>
                <c:pt idx="1319">
                  <c:v>194.43099404628418</c:v>
                </c:pt>
                <c:pt idx="1320">
                  <c:v>194.63966774013235</c:v>
                </c:pt>
                <c:pt idx="1321">
                  <c:v>194.42870074613566</c:v>
                </c:pt>
                <c:pt idx="1322">
                  <c:v>194.64261230345207</c:v>
                </c:pt>
                <c:pt idx="1323">
                  <c:v>194.42634240039916</c:v>
                </c:pt>
                <c:pt idx="1324">
                  <c:v>194.64569516109475</c:v>
                </c:pt>
                <c:pt idx="1325">
                  <c:v>194.4239052844664</c:v>
                </c:pt>
                <c:pt idx="1326">
                  <c:v>194.64894306612339</c:v>
                </c:pt>
                <c:pt idx="1327">
                  <c:v>194.42137910245714</c:v>
                </c:pt>
                <c:pt idx="1328">
                  <c:v>194.65237515519394</c:v>
                </c:pt>
                <c:pt idx="1329">
                  <c:v>194.41875700877935</c:v>
                </c:pt>
                <c:pt idx="1330">
                  <c:v>194.65600263738173</c:v>
                </c:pt>
                <c:pt idx="1331">
                  <c:v>194.41603609550742</c:v>
                </c:pt>
                <c:pt idx="1332">
                  <c:v>194.6597035675295</c:v>
                </c:pt>
                <c:pt idx="1333">
                  <c:v>194.41328960921649</c:v>
                </c:pt>
                <c:pt idx="1334">
                  <c:v>194.66371038837488</c:v>
                </c:pt>
                <c:pt idx="1335">
                  <c:v>194.41034923005626</c:v>
                </c:pt>
                <c:pt idx="1336">
                  <c:v>194.66814271330009</c:v>
                </c:pt>
                <c:pt idx="1337">
                  <c:v>194.40721944765832</c:v>
                </c:pt>
                <c:pt idx="1338">
                  <c:v>194.67294007027749</c:v>
                </c:pt>
                <c:pt idx="1339">
                  <c:v>194.40393810657301</c:v>
                </c:pt>
                <c:pt idx="1340">
                  <c:v>194.67809582759995</c:v>
                </c:pt>
                <c:pt idx="1341">
                  <c:v>194.40049999069228</c:v>
                </c:pt>
                <c:pt idx="1342">
                  <c:v>194.68370111506792</c:v>
                </c:pt>
                <c:pt idx="1343">
                  <c:v>194.39685953784368</c:v>
                </c:pt>
                <c:pt idx="1344">
                  <c:v>194.68983243905004</c:v>
                </c:pt>
                <c:pt idx="1345">
                  <c:v>194.39300489891048</c:v>
                </c:pt>
                <c:pt idx="1346">
                  <c:v>194.69633540253355</c:v>
                </c:pt>
                <c:pt idx="1347">
                  <c:v>194.38903766281345</c:v>
                </c:pt>
                <c:pt idx="1348">
                  <c:v>194.70327858959845</c:v>
                </c:pt>
                <c:pt idx="1349">
                  <c:v>194.38489019449037</c:v>
                </c:pt>
                <c:pt idx="1350">
                  <c:v>194.71079606776823</c:v>
                </c:pt>
                <c:pt idx="1351">
                  <c:v>194.38053678213743</c:v>
                </c:pt>
                <c:pt idx="1352">
                  <c:v>194.71898408674502</c:v>
                </c:pt>
                <c:pt idx="1353">
                  <c:v>194.37595142707903</c:v>
                </c:pt>
                <c:pt idx="1354">
                  <c:v>194.72794261846292</c:v>
                </c:pt>
                <c:pt idx="1355">
                  <c:v>194.37111985754089</c:v>
                </c:pt>
                <c:pt idx="1356">
                  <c:v>194.73778606333786</c:v>
                </c:pt>
                <c:pt idx="1357">
                  <c:v>194.36602198957146</c:v>
                </c:pt>
                <c:pt idx="1358">
                  <c:v>194.74865663695599</c:v>
                </c:pt>
                <c:pt idx="1359">
                  <c:v>194.3606374193175</c:v>
                </c:pt>
                <c:pt idx="1360">
                  <c:v>194.76072776628513</c:v>
                </c:pt>
                <c:pt idx="1361">
                  <c:v>194.35494428985274</c:v>
                </c:pt>
                <c:pt idx="1362">
                  <c:v>194.77421522008964</c:v>
                </c:pt>
                <c:pt idx="1363">
                  <c:v>194.34892043222351</c:v>
                </c:pt>
                <c:pt idx="1364">
                  <c:v>194.78939131726776</c:v>
                </c:pt>
                <c:pt idx="1365">
                  <c:v>194.34254424047793</c:v>
                </c:pt>
                <c:pt idx="1366">
                  <c:v>194.80660391645321</c:v>
                </c:pt>
                <c:pt idx="1367">
                  <c:v>194.33579785529327</c:v>
                </c:pt>
                <c:pt idx="1368">
                  <c:v>194.82623941171246</c:v>
                </c:pt>
                <c:pt idx="1369">
                  <c:v>194.32870855809068</c:v>
                </c:pt>
                <c:pt idx="1370">
                  <c:v>194.84890189651887</c:v>
                </c:pt>
                <c:pt idx="1371">
                  <c:v>194.32122925352832</c:v>
                </c:pt>
                <c:pt idx="1372">
                  <c:v>194.87569021170475</c:v>
                </c:pt>
                <c:pt idx="1373">
                  <c:v>194.31330865346405</c:v>
                </c:pt>
                <c:pt idx="1374">
                  <c:v>194.90808850700455</c:v>
                </c:pt>
                <c:pt idx="1375">
                  <c:v>194.30501745795789</c:v>
                </c:pt>
                <c:pt idx="1376">
                  <c:v>194.94843826655298</c:v>
                </c:pt>
                <c:pt idx="1377">
                  <c:v>194.2964731015754</c:v>
                </c:pt>
                <c:pt idx="1378">
                  <c:v>195.00167448219958</c:v>
                </c:pt>
                <c:pt idx="1379">
                  <c:v>194.2879502545687</c:v>
                </c:pt>
                <c:pt idx="1380">
                  <c:v>195.08287445290492</c:v>
                </c:pt>
                <c:pt idx="1381">
                  <c:v>194.28073938048806</c:v>
                </c:pt>
                <c:pt idx="1382">
                  <c:v>195.29474128909627</c:v>
                </c:pt>
                <c:pt idx="1383">
                  <c:v>194.28734813086629</c:v>
                </c:pt>
                <c:pt idx="1384">
                  <c:v>195.10077641811083</c:v>
                </c:pt>
                <c:pt idx="1385">
                  <c:v>194.26717906748374</c:v>
                </c:pt>
                <c:pt idx="1386">
                  <c:v>195.42636592697579</c:v>
                </c:pt>
                <c:pt idx="1387">
                  <c:v>194.28743692788774</c:v>
                </c:pt>
                <c:pt idx="1388">
                  <c:v>195.10893513309844</c:v>
                </c:pt>
                <c:pt idx="1389">
                  <c:v>194.25313429046901</c:v>
                </c:pt>
                <c:pt idx="1390">
                  <c:v>195.51224210152245</c:v>
                </c:pt>
                <c:pt idx="1391">
                  <c:v>194.28196141277186</c:v>
                </c:pt>
                <c:pt idx="1392">
                  <c:v>195.305474895038</c:v>
                </c:pt>
                <c:pt idx="1393">
                  <c:v>194.24565619697185</c:v>
                </c:pt>
                <c:pt idx="1394">
                  <c:v>195.55876383523989</c:v>
                </c:pt>
                <c:pt idx="1395">
                  <c:v>194.26930644778196</c:v>
                </c:pt>
                <c:pt idx="1396">
                  <c:v>195.44918802766742</c:v>
                </c:pt>
                <c:pt idx="1397">
                  <c:v>194.24248280506831</c:v>
                </c:pt>
                <c:pt idx="1398">
                  <c:v>195.58732104835377</c:v>
                </c:pt>
                <c:pt idx="1399">
                  <c:v>194.25282856134518</c:v>
                </c:pt>
                <c:pt idx="1400">
                  <c:v>195.55362845261732</c:v>
                </c:pt>
                <c:pt idx="1401">
                  <c:v>194.2366789915331</c:v>
                </c:pt>
                <c:pt idx="1402">
                  <c:v>195.62488459074115</c:v>
                </c:pt>
                <c:pt idx="1403">
                  <c:v>194.2371930438583</c:v>
                </c:pt>
                <c:pt idx="1404">
                  <c:v>195.6317166257069</c:v>
                </c:pt>
                <c:pt idx="1405">
                  <c:v>194.22708121440638</c:v>
                </c:pt>
                <c:pt idx="1406">
                  <c:v>195.67427086189232</c:v>
                </c:pt>
                <c:pt idx="1407">
                  <c:v>194.22260727368013</c:v>
                </c:pt>
                <c:pt idx="1408">
                  <c:v>195.69717180966742</c:v>
                </c:pt>
                <c:pt idx="1409">
                  <c:v>194.21470792258384</c:v>
                </c:pt>
                <c:pt idx="1410">
                  <c:v>195.72940365713271</c:v>
                </c:pt>
                <c:pt idx="1411">
                  <c:v>194.20820946632119</c:v>
                </c:pt>
                <c:pt idx="1412">
                  <c:v>195.7567988346407</c:v>
                </c:pt>
                <c:pt idx="1413">
                  <c:v>194.20058765444097</c:v>
                </c:pt>
                <c:pt idx="1414">
                  <c:v>195.78652095983117</c:v>
                </c:pt>
                <c:pt idx="1415">
                  <c:v>194.19281264640185</c:v>
                </c:pt>
                <c:pt idx="1416">
                  <c:v>195.81599334467651</c:v>
                </c:pt>
                <c:pt idx="1417">
                  <c:v>194.18075062862309</c:v>
                </c:pt>
                <c:pt idx="1418">
                  <c:v>195.85461564044778</c:v>
                </c:pt>
                <c:pt idx="1419">
                  <c:v>194.17450743483113</c:v>
                </c:pt>
                <c:pt idx="1420">
                  <c:v>195.87959607746117</c:v>
                </c:pt>
                <c:pt idx="1421">
                  <c:v>194.1672099902313</c:v>
                </c:pt>
                <c:pt idx="1422">
                  <c:v>195.90678318006488</c:v>
                </c:pt>
                <c:pt idx="1423">
                  <c:v>194.16068684812942</c:v>
                </c:pt>
                <c:pt idx="1424">
                  <c:v>195.9323466188938</c:v>
                </c:pt>
                <c:pt idx="1425">
                  <c:v>194.15400816073222</c:v>
                </c:pt>
                <c:pt idx="1426">
                  <c:v>195.95820771089976</c:v>
                </c:pt>
                <c:pt idx="1427">
                  <c:v>194.14737369098219</c:v>
                </c:pt>
                <c:pt idx="1428">
                  <c:v>195.98380329434636</c:v>
                </c:pt>
                <c:pt idx="1429">
                  <c:v>194.14081172024271</c:v>
                </c:pt>
                <c:pt idx="1430">
                  <c:v>196.00916512988837</c:v>
                </c:pt>
                <c:pt idx="1431">
                  <c:v>194.13435092788509</c:v>
                </c:pt>
                <c:pt idx="1432">
                  <c:v>196.03419909642716</c:v>
                </c:pt>
                <c:pt idx="1433">
                  <c:v>194.12819226132027</c:v>
                </c:pt>
                <c:pt idx="1434">
                  <c:v>196.05863551078886</c:v>
                </c:pt>
                <c:pt idx="1435">
                  <c:v>194.12333130829347</c:v>
                </c:pt>
                <c:pt idx="1436">
                  <c:v>196.08052539601573</c:v>
                </c:pt>
                <c:pt idx="1437">
                  <c:v>194.12498382482184</c:v>
                </c:pt>
                <c:pt idx="1438">
                  <c:v>196.08972583174591</c:v>
                </c:pt>
                <c:pt idx="1439">
                  <c:v>194.11972793832336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6B-4C40-A7AE-EFA08CFBF3C2}"/>
            </c:ext>
          </c:extLst>
        </c:ser>
        <c:ser>
          <c:idx val="3"/>
          <c:order val="1"/>
          <c:tx>
            <c:strRef>
              <c:f>Průběhy!$T$1</c:f>
              <c:strCache>
                <c:ptCount val="1"/>
                <c:pt idx="0">
                  <c:v>p_díry (kPa)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Průběhy!$A$2:$A$7202</c:f>
              <c:numCache>
                <c:formatCode>General</c:formatCode>
                <c:ptCount val="72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</c:numCache>
            </c:numRef>
          </c:xVal>
          <c:yVal>
            <c:numRef>
              <c:f>Průběhy!$T$2:$T$7202</c:f>
              <c:numCache>
                <c:formatCode>General</c:formatCode>
                <c:ptCount val="7201"/>
                <c:pt idx="0">
                  <c:v>211.30008561752248</c:v>
                </c:pt>
                <c:pt idx="1">
                  <c:v>196.36733355330659</c:v>
                </c:pt>
                <c:pt idx="2">
                  <c:v>211.20580145391611</c:v>
                </c:pt>
                <c:pt idx="3">
                  <c:v>196.25987286133704</c:v>
                </c:pt>
                <c:pt idx="4">
                  <c:v>211.32698424626298</c:v>
                </c:pt>
                <c:pt idx="5">
                  <c:v>196.11926421605799</c:v>
                </c:pt>
                <c:pt idx="6">
                  <c:v>212.09291606843442</c:v>
                </c:pt>
                <c:pt idx="7">
                  <c:v>195.91282336274654</c:v>
                </c:pt>
                <c:pt idx="8">
                  <c:v>212.39885611093749</c:v>
                </c:pt>
                <c:pt idx="9">
                  <c:v>195.98394263339048</c:v>
                </c:pt>
                <c:pt idx="10">
                  <c:v>212.36636000567179</c:v>
                </c:pt>
                <c:pt idx="11">
                  <c:v>196.15560107005209</c:v>
                </c:pt>
                <c:pt idx="12">
                  <c:v>212.19670818032719</c:v>
                </c:pt>
                <c:pt idx="13">
                  <c:v>196.34273672120233</c:v>
                </c:pt>
                <c:pt idx="14">
                  <c:v>211.84859325547254</c:v>
                </c:pt>
                <c:pt idx="15">
                  <c:v>196.545591035185</c:v>
                </c:pt>
                <c:pt idx="16">
                  <c:v>210.91286411418369</c:v>
                </c:pt>
                <c:pt idx="17">
                  <c:v>196.90507031403286</c:v>
                </c:pt>
                <c:pt idx="18">
                  <c:v>210.36776038739791</c:v>
                </c:pt>
                <c:pt idx="19">
                  <c:v>197.03880702001243</c:v>
                </c:pt>
                <c:pt idx="20">
                  <c:v>210.10685476543082</c:v>
                </c:pt>
                <c:pt idx="21">
                  <c:v>196.9847632496211</c:v>
                </c:pt>
                <c:pt idx="22">
                  <c:v>209.98358270001566</c:v>
                </c:pt>
                <c:pt idx="23">
                  <c:v>196.86722445443959</c:v>
                </c:pt>
                <c:pt idx="24">
                  <c:v>209.94600446450761</c:v>
                </c:pt>
                <c:pt idx="25">
                  <c:v>196.74506849117137</c:v>
                </c:pt>
                <c:pt idx="26">
                  <c:v>209.98670388898782</c:v>
                </c:pt>
                <c:pt idx="27">
                  <c:v>196.63873456108394</c:v>
                </c:pt>
                <c:pt idx="28">
                  <c:v>210.15451191430159</c:v>
                </c:pt>
                <c:pt idx="29">
                  <c:v>196.54345720519609</c:v>
                </c:pt>
                <c:pt idx="30">
                  <c:v>210.87204739583711</c:v>
                </c:pt>
                <c:pt idx="31">
                  <c:v>196.38124987577839</c:v>
                </c:pt>
                <c:pt idx="32">
                  <c:v>211.21958482161685</c:v>
                </c:pt>
                <c:pt idx="33">
                  <c:v>196.48920942668136</c:v>
                </c:pt>
                <c:pt idx="34">
                  <c:v>211.1764090410704</c:v>
                </c:pt>
                <c:pt idx="35">
                  <c:v>196.72195647547579</c:v>
                </c:pt>
                <c:pt idx="36">
                  <c:v>210.76982000164355</c:v>
                </c:pt>
                <c:pt idx="37">
                  <c:v>197.02682178736558</c:v>
                </c:pt>
                <c:pt idx="38">
                  <c:v>209.76518429372328</c:v>
                </c:pt>
                <c:pt idx="39">
                  <c:v>197.55022113120887</c:v>
                </c:pt>
                <c:pt idx="40">
                  <c:v>209.23522371224118</c:v>
                </c:pt>
                <c:pt idx="41">
                  <c:v>197.75167036014903</c:v>
                </c:pt>
                <c:pt idx="42">
                  <c:v>208.9724248894378</c:v>
                </c:pt>
                <c:pt idx="43">
                  <c:v>197.70829705741281</c:v>
                </c:pt>
                <c:pt idx="44">
                  <c:v>208.8266105434123</c:v>
                </c:pt>
                <c:pt idx="45">
                  <c:v>197.5836477684559</c:v>
                </c:pt>
                <c:pt idx="46">
                  <c:v>208.74504860724235</c:v>
                </c:pt>
                <c:pt idx="47">
                  <c:v>197.45203919062325</c:v>
                </c:pt>
                <c:pt idx="48">
                  <c:v>208.70796382373945</c:v>
                </c:pt>
                <c:pt idx="49">
                  <c:v>197.34060469158712</c:v>
                </c:pt>
                <c:pt idx="50">
                  <c:v>208.70549993692222</c:v>
                </c:pt>
                <c:pt idx="51">
                  <c:v>197.25893910582414</c:v>
                </c:pt>
                <c:pt idx="52">
                  <c:v>208.72920576878408</c:v>
                </c:pt>
                <c:pt idx="53">
                  <c:v>197.21082664702865</c:v>
                </c:pt>
                <c:pt idx="54">
                  <c:v>208.76652469725519</c:v>
                </c:pt>
                <c:pt idx="55">
                  <c:v>197.19908937134946</c:v>
                </c:pt>
                <c:pt idx="56">
                  <c:v>208.7923664567374</c:v>
                </c:pt>
                <c:pt idx="57">
                  <c:v>197.2292504913074</c:v>
                </c:pt>
                <c:pt idx="58">
                  <c:v>208.76007588634857</c:v>
                </c:pt>
                <c:pt idx="59">
                  <c:v>197.31218077942282</c:v>
                </c:pt>
                <c:pt idx="60">
                  <c:v>208.6284837645558</c:v>
                </c:pt>
                <c:pt idx="61">
                  <c:v>197.45171933132207</c:v>
                </c:pt>
                <c:pt idx="62">
                  <c:v>208.42353515589556</c:v>
                </c:pt>
                <c:pt idx="63">
                  <c:v>197.61760441776917</c:v>
                </c:pt>
                <c:pt idx="64">
                  <c:v>208.21084520335975</c:v>
                </c:pt>
                <c:pt idx="65">
                  <c:v>197.76009010388793</c:v>
                </c:pt>
                <c:pt idx="66">
                  <c:v>208.02985620611625</c:v>
                </c:pt>
                <c:pt idx="67">
                  <c:v>197.85144792811366</c:v>
                </c:pt>
                <c:pt idx="68">
                  <c:v>207.88888074027082</c:v>
                </c:pt>
                <c:pt idx="69">
                  <c:v>197.89429192382963</c:v>
                </c:pt>
                <c:pt idx="70">
                  <c:v>207.7831609575137</c:v>
                </c:pt>
                <c:pt idx="71">
                  <c:v>197.90584052025986</c:v>
                </c:pt>
                <c:pt idx="72">
                  <c:v>207.70439458768834</c:v>
                </c:pt>
                <c:pt idx="73">
                  <c:v>197.90484809867289</c:v>
                </c:pt>
                <c:pt idx="74">
                  <c:v>207.64256414362112</c:v>
                </c:pt>
                <c:pt idx="75">
                  <c:v>197.90688126052984</c:v>
                </c:pt>
                <c:pt idx="76">
                  <c:v>207.59030600724552</c:v>
                </c:pt>
                <c:pt idx="77">
                  <c:v>197.92011870048887</c:v>
                </c:pt>
                <c:pt idx="78">
                  <c:v>207.53882589327768</c:v>
                </c:pt>
                <c:pt idx="79">
                  <c:v>197.9505920815148</c:v>
                </c:pt>
                <c:pt idx="80">
                  <c:v>207.47936515761305</c:v>
                </c:pt>
                <c:pt idx="81">
                  <c:v>198.00158675915273</c:v>
                </c:pt>
                <c:pt idx="82">
                  <c:v>207.40517060538491</c:v>
                </c:pt>
                <c:pt idx="83">
                  <c:v>198.07314643098042</c:v>
                </c:pt>
                <c:pt idx="84">
                  <c:v>207.31375445640916</c:v>
                </c:pt>
                <c:pt idx="85">
                  <c:v>198.16140871602698</c:v>
                </c:pt>
                <c:pt idx="86">
                  <c:v>207.20779679995667</c:v>
                </c:pt>
                <c:pt idx="87">
                  <c:v>198.25870494014433</c:v>
                </c:pt>
                <c:pt idx="88">
                  <c:v>207.0936252441544</c:v>
                </c:pt>
                <c:pt idx="89">
                  <c:v>198.35529176388917</c:v>
                </c:pt>
                <c:pt idx="90">
                  <c:v>206.97844692399127</c:v>
                </c:pt>
                <c:pt idx="91">
                  <c:v>198.44215151477056</c:v>
                </c:pt>
                <c:pt idx="92">
                  <c:v>206.86828946836417</c:v>
                </c:pt>
                <c:pt idx="93">
                  <c:v>198.51331800677127</c:v>
                </c:pt>
                <c:pt idx="94">
                  <c:v>206.76730197021632</c:v>
                </c:pt>
                <c:pt idx="95">
                  <c:v>198.56679780875402</c:v>
                </c:pt>
                <c:pt idx="96">
                  <c:v>206.67788331048743</c:v>
                </c:pt>
                <c:pt idx="97">
                  <c:v>198.60422190102702</c:v>
                </c:pt>
                <c:pt idx="98">
                  <c:v>206.6009511729028</c:v>
                </c:pt>
                <c:pt idx="99">
                  <c:v>198.62991042012013</c:v>
                </c:pt>
                <c:pt idx="100">
                  <c:v>206.53601993873278</c:v>
                </c:pt>
                <c:pt idx="101">
                  <c:v>198.6499312370008</c:v>
                </c:pt>
                <c:pt idx="102">
                  <c:v>206.48102621375051</c:v>
                </c:pt>
                <c:pt idx="103">
                  <c:v>198.67146776872292</c:v>
                </c:pt>
                <c:pt idx="104">
                  <c:v>206.43194414121157</c:v>
                </c:pt>
                <c:pt idx="105">
                  <c:v>198.70264452460964</c:v>
                </c:pt>
                <c:pt idx="106">
                  <c:v>206.38228449440371</c:v>
                </c:pt>
                <c:pt idx="107">
                  <c:v>198.75294514095791</c:v>
                </c:pt>
                <c:pt idx="108">
                  <c:v>206.32270519386415</c:v>
                </c:pt>
                <c:pt idx="109">
                  <c:v>198.83451344952891</c:v>
                </c:pt>
                <c:pt idx="110">
                  <c:v>206.24111764106345</c:v>
                </c:pt>
                <c:pt idx="111">
                  <c:v>198.96559818530491</c:v>
                </c:pt>
                <c:pt idx="112">
                  <c:v>206.12319515196958</c:v>
                </c:pt>
                <c:pt idx="113">
                  <c:v>199.18398867526528</c:v>
                </c:pt>
                <c:pt idx="114">
                  <c:v>205.94958973140768</c:v>
                </c:pt>
                <c:pt idx="115">
                  <c:v>199.67147483683848</c:v>
                </c:pt>
                <c:pt idx="116">
                  <c:v>205.65369617403363</c:v>
                </c:pt>
                <c:pt idx="117">
                  <c:v>201.09828478875426</c:v>
                </c:pt>
                <c:pt idx="118">
                  <c:v>205.0804513637116</c:v>
                </c:pt>
                <c:pt idx="119">
                  <c:v>201.4969121592101</c:v>
                </c:pt>
                <c:pt idx="120">
                  <c:v>204.68151219794836</c:v>
                </c:pt>
                <c:pt idx="121">
                  <c:v>201.30651398320538</c:v>
                </c:pt>
                <c:pt idx="122">
                  <c:v>204.43825183707202</c:v>
                </c:pt>
                <c:pt idx="123">
                  <c:v>200.92987190818747</c:v>
                </c:pt>
                <c:pt idx="124">
                  <c:v>204.30139541318047</c:v>
                </c:pt>
                <c:pt idx="125">
                  <c:v>200.46310107510359</c:v>
                </c:pt>
                <c:pt idx="126">
                  <c:v>204.26791007603876</c:v>
                </c:pt>
                <c:pt idx="127">
                  <c:v>199.81772208406818</c:v>
                </c:pt>
                <c:pt idx="128">
                  <c:v>204.42698193384501</c:v>
                </c:pt>
                <c:pt idx="129">
                  <c:v>197.78832849108406</c:v>
                </c:pt>
                <c:pt idx="130">
                  <c:v>207.0054635867134</c:v>
                </c:pt>
                <c:pt idx="131">
                  <c:v>196.51316504598955</c:v>
                </c:pt>
                <c:pt idx="132">
                  <c:v>207.55715807169594</c:v>
                </c:pt>
                <c:pt idx="133">
                  <c:v>197.19631791599221</c:v>
                </c:pt>
                <c:pt idx="134">
                  <c:v>207.87352606210399</c:v>
                </c:pt>
                <c:pt idx="135">
                  <c:v>197.88676110278138</c:v>
                </c:pt>
                <c:pt idx="136">
                  <c:v>208.05053894158507</c:v>
                </c:pt>
                <c:pt idx="137">
                  <c:v>198.55706289549516</c:v>
                </c:pt>
                <c:pt idx="138">
                  <c:v>208.03855240103925</c:v>
                </c:pt>
                <c:pt idx="139">
                  <c:v>199.26472908311305</c:v>
                </c:pt>
                <c:pt idx="140">
                  <c:v>206.78172440766411</c:v>
                </c:pt>
                <c:pt idx="141">
                  <c:v>203.07498538417235</c:v>
                </c:pt>
                <c:pt idx="142">
                  <c:v>205.47631573761561</c:v>
                </c:pt>
                <c:pt idx="143">
                  <c:v>203.1551209490195</c:v>
                </c:pt>
                <c:pt idx="144">
                  <c:v>204.97581065260678</c:v>
                </c:pt>
                <c:pt idx="145">
                  <c:v>202.67085324859309</c:v>
                </c:pt>
                <c:pt idx="146">
                  <c:v>204.62178996538063</c:v>
                </c:pt>
                <c:pt idx="147">
                  <c:v>202.19568415465557</c:v>
                </c:pt>
                <c:pt idx="148">
                  <c:v>204.33279570751853</c:v>
                </c:pt>
                <c:pt idx="149">
                  <c:v>201.76437169916582</c:v>
                </c:pt>
                <c:pt idx="150">
                  <c:v>204.10302959592613</c:v>
                </c:pt>
                <c:pt idx="151">
                  <c:v>201.37678446544348</c:v>
                </c:pt>
                <c:pt idx="152">
                  <c:v>203.92602319890239</c:v>
                </c:pt>
                <c:pt idx="153">
                  <c:v>201.03061791706153</c:v>
                </c:pt>
                <c:pt idx="154">
                  <c:v>203.80222277188136</c:v>
                </c:pt>
                <c:pt idx="155">
                  <c:v>200.72202076297128</c:v>
                </c:pt>
                <c:pt idx="156">
                  <c:v>203.73007395063962</c:v>
                </c:pt>
                <c:pt idx="157">
                  <c:v>200.44796446321601</c:v>
                </c:pt>
                <c:pt idx="158">
                  <c:v>203.71021003278966</c:v>
                </c:pt>
                <c:pt idx="159">
                  <c:v>200.20366072289198</c:v>
                </c:pt>
                <c:pt idx="160">
                  <c:v>203.74628156822365</c:v>
                </c:pt>
                <c:pt idx="161">
                  <c:v>199.98016471989197</c:v>
                </c:pt>
                <c:pt idx="162">
                  <c:v>203.85215613139107</c:v>
                </c:pt>
                <c:pt idx="163">
                  <c:v>199.74966498212905</c:v>
                </c:pt>
                <c:pt idx="164">
                  <c:v>204.09344294638973</c:v>
                </c:pt>
                <c:pt idx="165">
                  <c:v>199.2849591061628</c:v>
                </c:pt>
                <c:pt idx="166">
                  <c:v>205.59233888510403</c:v>
                </c:pt>
                <c:pt idx="167">
                  <c:v>197.2293663343537</c:v>
                </c:pt>
                <c:pt idx="168">
                  <c:v>206.50171432237875</c:v>
                </c:pt>
                <c:pt idx="169">
                  <c:v>197.87498515320488</c:v>
                </c:pt>
                <c:pt idx="170">
                  <c:v>206.85794684469712</c:v>
                </c:pt>
                <c:pt idx="171">
                  <c:v>198.71911446455942</c:v>
                </c:pt>
                <c:pt idx="172">
                  <c:v>207.02842120014432</c:v>
                </c:pt>
                <c:pt idx="173">
                  <c:v>199.6735022883652</c:v>
                </c:pt>
                <c:pt idx="174">
                  <c:v>206.63616599386532</c:v>
                </c:pt>
                <c:pt idx="175">
                  <c:v>202.30842391400074</c:v>
                </c:pt>
                <c:pt idx="176">
                  <c:v>204.74353756093282</c:v>
                </c:pt>
                <c:pt idx="177">
                  <c:v>202.52863291041055</c:v>
                </c:pt>
                <c:pt idx="178">
                  <c:v>204.30908083743512</c:v>
                </c:pt>
                <c:pt idx="179">
                  <c:v>202.06877985865702</c:v>
                </c:pt>
                <c:pt idx="180">
                  <c:v>204.02261293501257</c:v>
                </c:pt>
                <c:pt idx="181">
                  <c:v>201.65801600402622</c:v>
                </c:pt>
                <c:pt idx="182">
                  <c:v>203.80444090943774</c:v>
                </c:pt>
                <c:pt idx="183">
                  <c:v>201.30265836835602</c:v>
                </c:pt>
                <c:pt idx="184">
                  <c:v>203.65020135585317</c:v>
                </c:pt>
                <c:pt idx="185">
                  <c:v>201.00025929353768</c:v>
                </c:pt>
                <c:pt idx="186">
                  <c:v>203.55613083416358</c:v>
                </c:pt>
                <c:pt idx="187">
                  <c:v>200.74721017662856</c:v>
                </c:pt>
                <c:pt idx="188">
                  <c:v>203.5208283403536</c:v>
                </c:pt>
                <c:pt idx="189">
                  <c:v>200.54144255376889</c:v>
                </c:pt>
                <c:pt idx="190">
                  <c:v>203.54113876485616</c:v>
                </c:pt>
                <c:pt idx="191">
                  <c:v>200.37971748212709</c:v>
                </c:pt>
                <c:pt idx="192">
                  <c:v>203.61926117616571</c:v>
                </c:pt>
                <c:pt idx="193">
                  <c:v>200.25970116857917</c:v>
                </c:pt>
                <c:pt idx="194">
                  <c:v>203.75915749492239</c:v>
                </c:pt>
                <c:pt idx="195">
                  <c:v>200.17694090783314</c:v>
                </c:pt>
                <c:pt idx="196">
                  <c:v>203.99649077251394</c:v>
                </c:pt>
                <c:pt idx="197">
                  <c:v>200.11478594040884</c:v>
                </c:pt>
                <c:pt idx="198">
                  <c:v>204.76395679240608</c:v>
                </c:pt>
                <c:pt idx="199">
                  <c:v>198.9128665904598</c:v>
                </c:pt>
                <c:pt idx="200">
                  <c:v>205.82487174892492</c:v>
                </c:pt>
                <c:pt idx="201">
                  <c:v>198.627961531328</c:v>
                </c:pt>
                <c:pt idx="202">
                  <c:v>206.17322586585789</c:v>
                </c:pt>
                <c:pt idx="203">
                  <c:v>200.60257284230127</c:v>
                </c:pt>
                <c:pt idx="204">
                  <c:v>204.60358943775648</c:v>
                </c:pt>
                <c:pt idx="205">
                  <c:v>201.67964983493599</c:v>
                </c:pt>
                <c:pt idx="206">
                  <c:v>203.82450926984021</c:v>
                </c:pt>
                <c:pt idx="207">
                  <c:v>201.34852917367758</c:v>
                </c:pt>
                <c:pt idx="208">
                  <c:v>203.63959615794215</c:v>
                </c:pt>
                <c:pt idx="209">
                  <c:v>201.04721352017737</c:v>
                </c:pt>
                <c:pt idx="210">
                  <c:v>203.58263452375209</c:v>
                </c:pt>
                <c:pt idx="211">
                  <c:v>200.81239157728413</c:v>
                </c:pt>
                <c:pt idx="212">
                  <c:v>203.60551113568718</c:v>
                </c:pt>
                <c:pt idx="213">
                  <c:v>200.63877311832854</c:v>
                </c:pt>
                <c:pt idx="214">
                  <c:v>203.72188771628578</c:v>
                </c:pt>
                <c:pt idx="215">
                  <c:v>200.52489703910499</c:v>
                </c:pt>
                <c:pt idx="216">
                  <c:v>203.99067340522799</c:v>
                </c:pt>
                <c:pt idx="217">
                  <c:v>200.46938102158455</c:v>
                </c:pt>
                <c:pt idx="218">
                  <c:v>204.73054424685108</c:v>
                </c:pt>
                <c:pt idx="219">
                  <c:v>200.39161834217774</c:v>
                </c:pt>
                <c:pt idx="220">
                  <c:v>205.13087471900531</c:v>
                </c:pt>
                <c:pt idx="221">
                  <c:v>200.57244573912789</c:v>
                </c:pt>
                <c:pt idx="222">
                  <c:v>205.07948926952932</c:v>
                </c:pt>
                <c:pt idx="223">
                  <c:v>200.93444133000438</c:v>
                </c:pt>
                <c:pt idx="224">
                  <c:v>203.96968324646392</c:v>
                </c:pt>
                <c:pt idx="225">
                  <c:v>200.95833993827728</c:v>
                </c:pt>
                <c:pt idx="226">
                  <c:v>203.71684081155709</c:v>
                </c:pt>
                <c:pt idx="227">
                  <c:v>200.77572080940632</c:v>
                </c:pt>
                <c:pt idx="228">
                  <c:v>203.88109057469936</c:v>
                </c:pt>
                <c:pt idx="229">
                  <c:v>200.68235391028151</c:v>
                </c:pt>
                <c:pt idx="230">
                  <c:v>204.65763522882398</c:v>
                </c:pt>
                <c:pt idx="231">
                  <c:v>200.70766232333523</c:v>
                </c:pt>
                <c:pt idx="232">
                  <c:v>204.92174791711219</c:v>
                </c:pt>
                <c:pt idx="233">
                  <c:v>200.84873774485607</c:v>
                </c:pt>
                <c:pt idx="234">
                  <c:v>204.74226403801032</c:v>
                </c:pt>
                <c:pt idx="235">
                  <c:v>200.97852413262717</c:v>
                </c:pt>
                <c:pt idx="236">
                  <c:v>204.01255324857215</c:v>
                </c:pt>
                <c:pt idx="237">
                  <c:v>200.86689443022527</c:v>
                </c:pt>
                <c:pt idx="238">
                  <c:v>204.09520294408696</c:v>
                </c:pt>
                <c:pt idx="239">
                  <c:v>200.79991934366259</c:v>
                </c:pt>
                <c:pt idx="240">
                  <c:v>204.77170903062881</c:v>
                </c:pt>
                <c:pt idx="241">
                  <c:v>200.89173987172086</c:v>
                </c:pt>
                <c:pt idx="242">
                  <c:v>204.86048428073448</c:v>
                </c:pt>
                <c:pt idx="243">
                  <c:v>201.00176102538592</c:v>
                </c:pt>
                <c:pt idx="244">
                  <c:v>204.60319997753598</c:v>
                </c:pt>
                <c:pt idx="245">
                  <c:v>201.01764075851904</c:v>
                </c:pt>
                <c:pt idx="246">
                  <c:v>204.21213882271189</c:v>
                </c:pt>
                <c:pt idx="247">
                  <c:v>200.90995214247681</c:v>
                </c:pt>
                <c:pt idx="248">
                  <c:v>204.71035090302678</c:v>
                </c:pt>
                <c:pt idx="249">
                  <c:v>200.99644017784172</c:v>
                </c:pt>
                <c:pt idx="250">
                  <c:v>204.77463555144615</c:v>
                </c:pt>
                <c:pt idx="251">
                  <c:v>201.05615621408981</c:v>
                </c:pt>
                <c:pt idx="252">
                  <c:v>204.63509732441989</c:v>
                </c:pt>
                <c:pt idx="253">
                  <c:v>201.05101353143294</c:v>
                </c:pt>
                <c:pt idx="254">
                  <c:v>204.60662002521474</c:v>
                </c:pt>
                <c:pt idx="255">
                  <c:v>201.04520036885813</c:v>
                </c:pt>
                <c:pt idx="256">
                  <c:v>204.64375551455362</c:v>
                </c:pt>
                <c:pt idx="257">
                  <c:v>201.05698597688718</c:v>
                </c:pt>
                <c:pt idx="258">
                  <c:v>204.63964991918397</c:v>
                </c:pt>
                <c:pt idx="259">
                  <c:v>201.06128441282482</c:v>
                </c:pt>
                <c:pt idx="260">
                  <c:v>204.61810265839486</c:v>
                </c:pt>
                <c:pt idx="261">
                  <c:v>201.05742388932484</c:v>
                </c:pt>
                <c:pt idx="262">
                  <c:v>204.60175195842538</c:v>
                </c:pt>
                <c:pt idx="263">
                  <c:v>201.05194392858547</c:v>
                </c:pt>
                <c:pt idx="264">
                  <c:v>204.58142598165503</c:v>
                </c:pt>
                <c:pt idx="265">
                  <c:v>201.04349667388686</c:v>
                </c:pt>
                <c:pt idx="266">
                  <c:v>204.55301563240462</c:v>
                </c:pt>
                <c:pt idx="267">
                  <c:v>201.03039867318509</c:v>
                </c:pt>
                <c:pt idx="268">
                  <c:v>204.51876348580581</c:v>
                </c:pt>
                <c:pt idx="269">
                  <c:v>201.0129955760878</c:v>
                </c:pt>
                <c:pt idx="270">
                  <c:v>204.4785159024857</c:v>
                </c:pt>
                <c:pt idx="271">
                  <c:v>200.9912233433883</c:v>
                </c:pt>
                <c:pt idx="272">
                  <c:v>204.4307869993703</c:v>
                </c:pt>
                <c:pt idx="273">
                  <c:v>200.96444344764706</c:v>
                </c:pt>
                <c:pt idx="274">
                  <c:v>204.37566309846596</c:v>
                </c:pt>
                <c:pt idx="275">
                  <c:v>200.93248730791115</c:v>
                </c:pt>
                <c:pt idx="276">
                  <c:v>204.31272812843423</c:v>
                </c:pt>
                <c:pt idx="277">
                  <c:v>200.89510343428785</c:v>
                </c:pt>
                <c:pt idx="278">
                  <c:v>204.2408554871613</c:v>
                </c:pt>
                <c:pt idx="279">
                  <c:v>200.85171586850038</c:v>
                </c:pt>
                <c:pt idx="280">
                  <c:v>204.15930837455684</c:v>
                </c:pt>
                <c:pt idx="281">
                  <c:v>200.80183248091089</c:v>
                </c:pt>
                <c:pt idx="282">
                  <c:v>204.06634990478776</c:v>
                </c:pt>
                <c:pt idx="283">
                  <c:v>200.74453471027445</c:v>
                </c:pt>
                <c:pt idx="284">
                  <c:v>203.96068282219747</c:v>
                </c:pt>
                <c:pt idx="285">
                  <c:v>200.67896248748519</c:v>
                </c:pt>
                <c:pt idx="286">
                  <c:v>203.84117823383122</c:v>
                </c:pt>
                <c:pt idx="287">
                  <c:v>200.60433646038388</c:v>
                </c:pt>
                <c:pt idx="288">
                  <c:v>203.7057345866815</c:v>
                </c:pt>
                <c:pt idx="289">
                  <c:v>200.51943891632294</c:v>
                </c:pt>
                <c:pt idx="290">
                  <c:v>203.55110416064426</c:v>
                </c:pt>
                <c:pt idx="291">
                  <c:v>200.42242309620173</c:v>
                </c:pt>
                <c:pt idx="292">
                  <c:v>203.37260304037866</c:v>
                </c:pt>
                <c:pt idx="293">
                  <c:v>200.31061611224243</c:v>
                </c:pt>
                <c:pt idx="294">
                  <c:v>203.16182187798717</c:v>
                </c:pt>
                <c:pt idx="295">
                  <c:v>200.17937407442105</c:v>
                </c:pt>
                <c:pt idx="296">
                  <c:v>202.89470708215816</c:v>
                </c:pt>
                <c:pt idx="297">
                  <c:v>200.01614387600429</c:v>
                </c:pt>
                <c:pt idx="298">
                  <c:v>202.34871577895444</c:v>
                </c:pt>
                <c:pt idx="299">
                  <c:v>199.71194223135348</c:v>
                </c:pt>
                <c:pt idx="300">
                  <c:v>201.89189862918317</c:v>
                </c:pt>
                <c:pt idx="301">
                  <c:v>199.42032276487259</c:v>
                </c:pt>
                <c:pt idx="302">
                  <c:v>202.28693819550418</c:v>
                </c:pt>
                <c:pt idx="303">
                  <c:v>199.53557744484414</c:v>
                </c:pt>
                <c:pt idx="304">
                  <c:v>202.60428794206268</c:v>
                </c:pt>
                <c:pt idx="305">
                  <c:v>199.69634069411507</c:v>
                </c:pt>
                <c:pt idx="306">
                  <c:v>201.23458011599703</c:v>
                </c:pt>
                <c:pt idx="307">
                  <c:v>199.06099415671017</c:v>
                </c:pt>
                <c:pt idx="308">
                  <c:v>198.85695888041599</c:v>
                </c:pt>
                <c:pt idx="309">
                  <c:v>197.85700119544728</c:v>
                </c:pt>
                <c:pt idx="310">
                  <c:v>197.96223662028498</c:v>
                </c:pt>
                <c:pt idx="311">
                  <c:v>197.39523078408334</c:v>
                </c:pt>
                <c:pt idx="312">
                  <c:v>197.54726656309057</c:v>
                </c:pt>
                <c:pt idx="313">
                  <c:v>197.17718972451024</c:v>
                </c:pt>
                <c:pt idx="314">
                  <c:v>197.27574370423002</c:v>
                </c:pt>
                <c:pt idx="315">
                  <c:v>197.04398432414587</c:v>
                </c:pt>
                <c:pt idx="316">
                  <c:v>197.07503399155607</c:v>
                </c:pt>
                <c:pt idx="317">
                  <c:v>196.95407830999534</c:v>
                </c:pt>
                <c:pt idx="318">
                  <c:v>196.92764450901558</c:v>
                </c:pt>
                <c:pt idx="319">
                  <c:v>196.88968084379997</c:v>
                </c:pt>
                <c:pt idx="320">
                  <c:v>196.82329297170244</c:v>
                </c:pt>
                <c:pt idx="321">
                  <c:v>196.8400527461084</c:v>
                </c:pt>
                <c:pt idx="322">
                  <c:v>196.75248601884851</c:v>
                </c:pt>
                <c:pt idx="323">
                  <c:v>196.8001172050798</c:v>
                </c:pt>
                <c:pt idx="324">
                  <c:v>196.70702230244564</c:v>
                </c:pt>
                <c:pt idx="325">
                  <c:v>196.76907655594641</c:v>
                </c:pt>
                <c:pt idx="326">
                  <c:v>196.68066886989465</c:v>
                </c:pt>
                <c:pt idx="327">
                  <c:v>196.74798356296378</c:v>
                </c:pt>
                <c:pt idx="328">
                  <c:v>196.66923671685535</c:v>
                </c:pt>
                <c:pt idx="329">
                  <c:v>196.73792395046286</c:v>
                </c:pt>
                <c:pt idx="330">
                  <c:v>196.67029432036961</c:v>
                </c:pt>
                <c:pt idx="331">
                  <c:v>196.73946706791821</c:v>
                </c:pt>
                <c:pt idx="332">
                  <c:v>196.68275354098208</c:v>
                </c:pt>
                <c:pt idx="333">
                  <c:v>196.75290592049623</c:v>
                </c:pt>
                <c:pt idx="334">
                  <c:v>196.70648915436345</c:v>
                </c:pt>
                <c:pt idx="335">
                  <c:v>196.77866318316944</c:v>
                </c:pt>
                <c:pt idx="336">
                  <c:v>196.74209589841485</c:v>
                </c:pt>
                <c:pt idx="337">
                  <c:v>196.81758699835012</c:v>
                </c:pt>
                <c:pt idx="338">
                  <c:v>196.79080319508429</c:v>
                </c:pt>
                <c:pt idx="339">
                  <c:v>196.87113322595172</c:v>
                </c:pt>
                <c:pt idx="340">
                  <c:v>196.8545134088204</c:v>
                </c:pt>
                <c:pt idx="341">
                  <c:v>196.94151324142894</c:v>
                </c:pt>
                <c:pt idx="342">
                  <c:v>196.93592967964628</c:v>
                </c:pt>
                <c:pt idx="343">
                  <c:v>197.03187406426306</c:v>
                </c:pt>
                <c:pt idx="344">
                  <c:v>197.03876390230707</c:v>
                </c:pt>
                <c:pt idx="345">
                  <c:v>197.14655438033233</c:v>
                </c:pt>
                <c:pt idx="346">
                  <c:v>197.16803747030113</c:v>
                </c:pt>
                <c:pt idx="347">
                  <c:v>197.29145213828528</c:v>
                </c:pt>
                <c:pt idx="348">
                  <c:v>197.33050177467558</c:v>
                </c:pt>
                <c:pt idx="349">
                  <c:v>197.47454517093232</c:v>
                </c:pt>
                <c:pt idx="350">
                  <c:v>197.53521490218486</c:v>
                </c:pt>
                <c:pt idx="351">
                  <c:v>197.70662065803941</c:v>
                </c:pt>
                <c:pt idx="352">
                  <c:v>197.79431507217365</c:v>
                </c:pt>
                <c:pt idx="353">
                  <c:v>198.00229198682388</c:v>
                </c:pt>
                <c:pt idx="354">
                  <c:v>198.12401887096973</c:v>
                </c:pt>
                <c:pt idx="355">
                  <c:v>198.38142441479175</c:v>
                </c:pt>
                <c:pt idx="356">
                  <c:v>198.5458071918392</c:v>
                </c:pt>
                <c:pt idx="357">
                  <c:v>198.845153000724</c:v>
                </c:pt>
                <c:pt idx="358">
                  <c:v>198.90757967371655</c:v>
                </c:pt>
                <c:pt idx="359">
                  <c:v>199.06806487306352</c:v>
                </c:pt>
                <c:pt idx="360">
                  <c:v>199.05870787118636</c:v>
                </c:pt>
                <c:pt idx="361">
                  <c:v>199.1083709604535</c:v>
                </c:pt>
                <c:pt idx="362">
                  <c:v>199.03584075689028</c:v>
                </c:pt>
                <c:pt idx="363">
                  <c:v>199.00166162408325</c:v>
                </c:pt>
                <c:pt idx="364">
                  <c:v>198.8709071374289</c:v>
                </c:pt>
                <c:pt idx="365">
                  <c:v>198.7716450685956</c:v>
                </c:pt>
                <c:pt idx="366">
                  <c:v>198.58975890124157</c:v>
                </c:pt>
                <c:pt idx="367">
                  <c:v>198.43821249730667</c:v>
                </c:pt>
                <c:pt idx="368">
                  <c:v>198.21357882003386</c:v>
                </c:pt>
                <c:pt idx="369">
                  <c:v>198.02017085030261</c:v>
                </c:pt>
                <c:pt idx="370">
                  <c:v>197.76147651318024</c:v>
                </c:pt>
                <c:pt idx="371">
                  <c:v>197.53600867352952</c:v>
                </c:pt>
                <c:pt idx="372">
                  <c:v>197.25194829644872</c:v>
                </c:pt>
                <c:pt idx="373">
                  <c:v>197.00475362667183</c:v>
                </c:pt>
                <c:pt idx="374">
                  <c:v>196.70519207143187</c:v>
                </c:pt>
                <c:pt idx="375">
                  <c:v>196.44686023984156</c:v>
                </c:pt>
                <c:pt idx="376">
                  <c:v>196.14310079235267</c:v>
                </c:pt>
                <c:pt idx="377">
                  <c:v>195.88675881412624</c:v>
                </c:pt>
                <c:pt idx="378">
                  <c:v>195.59289165274498</c:v>
                </c:pt>
                <c:pt idx="379">
                  <c:v>195.35768548261467</c:v>
                </c:pt>
                <c:pt idx="380">
                  <c:v>195.09607279664499</c:v>
                </c:pt>
                <c:pt idx="381">
                  <c:v>194.92689092419636</c:v>
                </c:pt>
                <c:pt idx="382">
                  <c:v>194.85417440702201</c:v>
                </c:pt>
                <c:pt idx="383">
                  <c:v>194.7894800872497</c:v>
                </c:pt>
                <c:pt idx="384">
                  <c:v>194.66950237478551</c:v>
                </c:pt>
                <c:pt idx="385">
                  <c:v>194.60336297062142</c:v>
                </c:pt>
                <c:pt idx="386">
                  <c:v>194.4574559192848</c:v>
                </c:pt>
                <c:pt idx="387">
                  <c:v>194.69321897805244</c:v>
                </c:pt>
                <c:pt idx="388">
                  <c:v>199.92052131436617</c:v>
                </c:pt>
                <c:pt idx="389">
                  <c:v>206.33125777895049</c:v>
                </c:pt>
                <c:pt idx="390">
                  <c:v>214.28731859602524</c:v>
                </c:pt>
                <c:pt idx="391">
                  <c:v>223.22910389865223</c:v>
                </c:pt>
                <c:pt idx="392">
                  <c:v>234.1636394297029</c:v>
                </c:pt>
                <c:pt idx="393">
                  <c:v>247.11569182872469</c:v>
                </c:pt>
                <c:pt idx="394">
                  <c:v>262.12261984056778</c:v>
                </c:pt>
                <c:pt idx="395">
                  <c:v>279.23315174379144</c:v>
                </c:pt>
                <c:pt idx="396">
                  <c:v>298.49892705444461</c:v>
                </c:pt>
                <c:pt idx="397">
                  <c:v>319.97185666196532</c:v>
                </c:pt>
                <c:pt idx="398">
                  <c:v>343.70192555979673</c:v>
                </c:pt>
                <c:pt idx="399">
                  <c:v>369.7354193640594</c:v>
                </c:pt>
                <c:pt idx="400">
                  <c:v>398.11154270299625</c:v>
                </c:pt>
                <c:pt idx="401">
                  <c:v>428.86023044947035</c:v>
                </c:pt>
                <c:pt idx="402">
                  <c:v>461.9937948977169</c:v>
                </c:pt>
                <c:pt idx="403">
                  <c:v>497.45375473457307</c:v>
                </c:pt>
                <c:pt idx="404">
                  <c:v>535.08439546531508</c:v>
                </c:pt>
                <c:pt idx="405">
                  <c:v>574.61715625776628</c:v>
                </c:pt>
                <c:pt idx="406">
                  <c:v>615.65436597372434</c:v>
                </c:pt>
                <c:pt idx="407">
                  <c:v>657.65720526761345</c:v>
                </c:pt>
                <c:pt idx="408">
                  <c:v>699.94219997050777</c:v>
                </c:pt>
                <c:pt idx="409">
                  <c:v>741.70110337299366</c:v>
                </c:pt>
                <c:pt idx="410">
                  <c:v>782.06317335865378</c:v>
                </c:pt>
                <c:pt idx="411">
                  <c:v>820.22263337148115</c:v>
                </c:pt>
                <c:pt idx="412">
                  <c:v>855.57975401763667</c:v>
                </c:pt>
                <c:pt idx="413">
                  <c:v>887.72365193897508</c:v>
                </c:pt>
                <c:pt idx="414">
                  <c:v>916.35694174220225</c:v>
                </c:pt>
                <c:pt idx="415">
                  <c:v>941.25664168856122</c:v>
                </c:pt>
                <c:pt idx="416">
                  <c:v>962.2735720948607</c:v>
                </c:pt>
                <c:pt idx="417">
                  <c:v>979.3441419398124</c:v>
                </c:pt>
                <c:pt idx="418">
                  <c:v>992.50877404534322</c:v>
                </c:pt>
                <c:pt idx="419">
                  <c:v>1001.9428045045578</c:v>
                </c:pt>
                <c:pt idx="420">
                  <c:v>1008.0099440808756</c:v>
                </c:pt>
                <c:pt idx="421">
                  <c:v>1011.3446724762647</c:v>
                </c:pt>
                <c:pt idx="422">
                  <c:v>1012.8966726879809</c:v>
                </c:pt>
                <c:pt idx="423">
                  <c:v>1013.6759397122917</c:v>
                </c:pt>
                <c:pt idx="424">
                  <c:v>1014.2690825429293</c:v>
                </c:pt>
                <c:pt idx="425">
                  <c:v>1014.8513179645599</c:v>
                </c:pt>
                <c:pt idx="426">
                  <c:v>1015.4148100036691</c:v>
                </c:pt>
                <c:pt idx="427">
                  <c:v>1016.0074630527575</c:v>
                </c:pt>
                <c:pt idx="428">
                  <c:v>1016.4613627393115</c:v>
                </c:pt>
                <c:pt idx="429">
                  <c:v>1017.4276552266816</c:v>
                </c:pt>
                <c:pt idx="430">
                  <c:v>1015.7680306826893</c:v>
                </c:pt>
                <c:pt idx="431">
                  <c:v>1022.6326768480527</c:v>
                </c:pt>
                <c:pt idx="432">
                  <c:v>1013.7404844205491</c:v>
                </c:pt>
                <c:pt idx="433">
                  <c:v>1027.1074968781863</c:v>
                </c:pt>
                <c:pt idx="434">
                  <c:v>1005.6017072280176</c:v>
                </c:pt>
                <c:pt idx="435">
                  <c:v>1026.1689227412937</c:v>
                </c:pt>
                <c:pt idx="436">
                  <c:v>1002.896792423202</c:v>
                </c:pt>
                <c:pt idx="437">
                  <c:v>1024.1048206852656</c:v>
                </c:pt>
                <c:pt idx="438">
                  <c:v>1001.3979377400019</c:v>
                </c:pt>
                <c:pt idx="439">
                  <c:v>1023.3182455019601</c:v>
                </c:pt>
                <c:pt idx="440">
                  <c:v>1000.6141046725774</c:v>
                </c:pt>
                <c:pt idx="441">
                  <c:v>1022.9179582168138</c:v>
                </c:pt>
                <c:pt idx="442">
                  <c:v>1000.1393960451866</c:v>
                </c:pt>
                <c:pt idx="443">
                  <c:v>1022.7080683843557</c:v>
                </c:pt>
                <c:pt idx="444">
                  <c:v>999.80546678248345</c:v>
                </c:pt>
                <c:pt idx="445">
                  <c:v>1022.5679580555234</c:v>
                </c:pt>
                <c:pt idx="446">
                  <c:v>999.52845574189337</c:v>
                </c:pt>
                <c:pt idx="447">
                  <c:v>1022.4429129663546</c:v>
                </c:pt>
                <c:pt idx="448">
                  <c:v>999.26783748332127</c:v>
                </c:pt>
                <c:pt idx="449">
                  <c:v>1022.3066195275288</c:v>
                </c:pt>
                <c:pt idx="450">
                  <c:v>999.00383244220052</c:v>
                </c:pt>
                <c:pt idx="451">
                  <c:v>1022.1471169234293</c:v>
                </c:pt>
                <c:pt idx="452">
                  <c:v>998.72685411267651</c:v>
                </c:pt>
                <c:pt idx="453">
                  <c:v>1021.9593541088374</c:v>
                </c:pt>
                <c:pt idx="454">
                  <c:v>998.43219280038875</c:v>
                </c:pt>
                <c:pt idx="455">
                  <c:v>1021.7417313136779</c:v>
                </c:pt>
                <c:pt idx="456">
                  <c:v>998.11743759990065</c:v>
                </c:pt>
                <c:pt idx="457">
                  <c:v>1021.4944138108222</c:v>
                </c:pt>
                <c:pt idx="458">
                  <c:v>997.78095575134103</c:v>
                </c:pt>
                <c:pt idx="459">
                  <c:v>1021.2178367734621</c:v>
                </c:pt>
                <c:pt idx="460">
                  <c:v>997.42065920279981</c:v>
                </c:pt>
                <c:pt idx="461">
                  <c:v>1020.912216099451</c:v>
                </c:pt>
                <c:pt idx="462">
                  <c:v>997.03302885852338</c:v>
                </c:pt>
                <c:pt idx="463">
                  <c:v>1020.577114855163</c:v>
                </c:pt>
                <c:pt idx="464">
                  <c:v>996.61129571930394</c:v>
                </c:pt>
                <c:pt idx="465">
                  <c:v>1020.2105128804997</c:v>
                </c:pt>
                <c:pt idx="466">
                  <c:v>996.13954240945907</c:v>
                </c:pt>
                <c:pt idx="467">
                  <c:v>1019.8056298961493</c:v>
                </c:pt>
                <c:pt idx="468">
                  <c:v>995.55163053737647</c:v>
                </c:pt>
                <c:pt idx="469">
                  <c:v>1019.3272125535791</c:v>
                </c:pt>
                <c:pt idx="470">
                  <c:v>1003.7096648063704</c:v>
                </c:pt>
                <c:pt idx="471">
                  <c:v>1012.8760353944855</c:v>
                </c:pt>
                <c:pt idx="472">
                  <c:v>1007.9640245476367</c:v>
                </c:pt>
                <c:pt idx="473">
                  <c:v>1015.3058652995022</c:v>
                </c:pt>
                <c:pt idx="474">
                  <c:v>1007.6314579180179</c:v>
                </c:pt>
                <c:pt idx="475">
                  <c:v>1015.3282534037031</c:v>
                </c:pt>
                <c:pt idx="476">
                  <c:v>1007.4501592709615</c:v>
                </c:pt>
                <c:pt idx="477">
                  <c:v>1015.073064635275</c:v>
                </c:pt>
                <c:pt idx="478">
                  <c:v>1007.1495491421281</c:v>
                </c:pt>
                <c:pt idx="479">
                  <c:v>1014.7543905347642</c:v>
                </c:pt>
                <c:pt idx="480">
                  <c:v>1006.8148018275999</c:v>
                </c:pt>
                <c:pt idx="481">
                  <c:v>1014.4022737244786</c:v>
                </c:pt>
                <c:pt idx="482">
                  <c:v>1006.4718719973984</c:v>
                </c:pt>
                <c:pt idx="483">
                  <c:v>1014.0216155843234</c:v>
                </c:pt>
                <c:pt idx="484">
                  <c:v>1006.1281489304286</c:v>
                </c:pt>
                <c:pt idx="485">
                  <c:v>1013.6076108577798</c:v>
                </c:pt>
                <c:pt idx="486">
                  <c:v>1005.787676832657</c:v>
                </c:pt>
                <c:pt idx="487">
                  <c:v>1013.140498781463</c:v>
                </c:pt>
                <c:pt idx="488">
                  <c:v>1005.45637420608</c:v>
                </c:pt>
                <c:pt idx="489">
                  <c:v>1012.3444924603635</c:v>
                </c:pt>
                <c:pt idx="490">
                  <c:v>1005.1907873758792</c:v>
                </c:pt>
                <c:pt idx="491">
                  <c:v>1011.9443716684326</c:v>
                </c:pt>
                <c:pt idx="492">
                  <c:v>1004.9183405241724</c:v>
                </c:pt>
                <c:pt idx="493">
                  <c:v>1011.5298253912239</c:v>
                </c:pt>
                <c:pt idx="494">
                  <c:v>1004.6367587332481</c:v>
                </c:pt>
                <c:pt idx="495">
                  <c:v>1011.1268061014976</c:v>
                </c:pt>
                <c:pt idx="496">
                  <c:v>1004.3415963572709</c:v>
                </c:pt>
                <c:pt idx="497">
                  <c:v>1010.726241821186</c:v>
                </c:pt>
                <c:pt idx="498">
                  <c:v>1004.0362265533578</c:v>
                </c:pt>
                <c:pt idx="499">
                  <c:v>1010.3261671955698</c:v>
                </c:pt>
                <c:pt idx="500">
                  <c:v>1003.7235879097226</c:v>
                </c:pt>
                <c:pt idx="501">
                  <c:v>1009.9258916746816</c:v>
                </c:pt>
                <c:pt idx="502">
                  <c:v>1003.4059756710101</c:v>
                </c:pt>
                <c:pt idx="503">
                  <c:v>1009.525061512557</c:v>
                </c:pt>
                <c:pt idx="504">
                  <c:v>1003.0851156106477</c:v>
                </c:pt>
                <c:pt idx="505">
                  <c:v>1009.1234491535772</c:v>
                </c:pt>
                <c:pt idx="506">
                  <c:v>1002.762332475083</c:v>
                </c:pt>
                <c:pt idx="507">
                  <c:v>1008.720900086821</c:v>
                </c:pt>
                <c:pt idx="508">
                  <c:v>1002.4386992179398</c:v>
                </c:pt>
                <c:pt idx="509">
                  <c:v>1008.3173167094219</c:v>
                </c:pt>
                <c:pt idx="510">
                  <c:v>1002.1151428467623</c:v>
                </c:pt>
                <c:pt idx="511">
                  <c:v>1007.9126528465162</c:v>
                </c:pt>
                <c:pt idx="512">
                  <c:v>1001.7925163819732</c:v>
                </c:pt>
                <c:pt idx="513">
                  <c:v>1007.506909957264</c:v>
                </c:pt>
                <c:pt idx="514">
                  <c:v>1001.4716616385049</c:v>
                </c:pt>
                <c:pt idx="515">
                  <c:v>1007.1001360953828</c:v>
                </c:pt>
                <c:pt idx="516">
                  <c:v>1001.1534489222718</c:v>
                </c:pt>
                <c:pt idx="517">
                  <c:v>1006.6924241807194</c:v>
                </c:pt>
                <c:pt idx="518">
                  <c:v>1000.8388193160105</c:v>
                </c:pt>
                <c:pt idx="519">
                  <c:v>1006.2839121797231</c:v>
                </c:pt>
                <c:pt idx="520">
                  <c:v>1000.5288274988826</c:v>
                </c:pt>
                <c:pt idx="521">
                  <c:v>1005.8747844509111</c:v>
                </c:pt>
                <c:pt idx="522">
                  <c:v>1000.2246930588266</c:v>
                </c:pt>
                <c:pt idx="523">
                  <c:v>1005.4652747298809</c:v>
                </c:pt>
                <c:pt idx="524">
                  <c:v>999.92786878341462</c:v>
                </c:pt>
                <c:pt idx="525">
                  <c:v>1005.0556712897185</c:v>
                </c:pt>
                <c:pt idx="526">
                  <c:v>999.64013947209708</c:v>
                </c:pt>
                <c:pt idx="527">
                  <c:v>1004.6463252090861</c:v>
                </c:pt>
                <c:pt idx="528">
                  <c:v>999.36377553447494</c:v>
                </c:pt>
                <c:pt idx="529">
                  <c:v>1004.2376634270967</c:v>
                </c:pt>
                <c:pt idx="530">
                  <c:v>999.1017893555404</c:v>
                </c:pt>
                <c:pt idx="531">
                  <c:v>1003.830209748184</c:v>
                </c:pt>
                <c:pt idx="532">
                  <c:v>998.85839948602052</c:v>
                </c:pt>
                <c:pt idx="533">
                  <c:v>1003.4246184830782</c:v>
                </c:pt>
                <c:pt idx="534">
                  <c:v>998.63991000292583</c:v>
                </c:pt>
                <c:pt idx="535">
                  <c:v>1003.0216969322621</c:v>
                </c:pt>
                <c:pt idx="536">
                  <c:v>998.45688868172726</c:v>
                </c:pt>
                <c:pt idx="537">
                  <c:v>1002.6225757441596</c:v>
                </c:pt>
                <c:pt idx="538">
                  <c:v>998.33060528966882</c:v>
                </c:pt>
                <c:pt idx="539">
                  <c:v>1002.2290540714752</c:v>
                </c:pt>
                <c:pt idx="540">
                  <c:v>998.32189163836154</c:v>
                </c:pt>
                <c:pt idx="541">
                  <c:v>1001.8446341336213</c:v>
                </c:pt>
                <c:pt idx="542">
                  <c:v>999.17160768554868</c:v>
                </c:pt>
                <c:pt idx="543">
                  <c:v>1001.4503757776386</c:v>
                </c:pt>
                <c:pt idx="544">
                  <c:v>999.38858163082318</c:v>
                </c:pt>
                <c:pt idx="545">
                  <c:v>1000.9723695001653</c:v>
                </c:pt>
                <c:pt idx="546">
                  <c:v>999.48960793392735</c:v>
                </c:pt>
                <c:pt idx="547">
                  <c:v>1000.4522678680668</c:v>
                </c:pt>
                <c:pt idx="548">
                  <c:v>999.44488232906258</c:v>
                </c:pt>
                <c:pt idx="549">
                  <c:v>999.9305171280256</c:v>
                </c:pt>
                <c:pt idx="550">
                  <c:v>999.27580142308079</c:v>
                </c:pt>
                <c:pt idx="551">
                  <c:v>999.43620676164483</c:v>
                </c:pt>
                <c:pt idx="552">
                  <c:v>999.0122000945496</c:v>
                </c:pt>
                <c:pt idx="553">
                  <c:v>998.97909012048444</c:v>
                </c:pt>
                <c:pt idx="554">
                  <c:v>998.68441870840684</c:v>
                </c:pt>
                <c:pt idx="555">
                  <c:v>998.55198132366354</c:v>
                </c:pt>
                <c:pt idx="556">
                  <c:v>998.31797903292932</c:v>
                </c:pt>
                <c:pt idx="557">
                  <c:v>998.14143506720404</c:v>
                </c:pt>
                <c:pt idx="558">
                  <c:v>997.93054205194142</c:v>
                </c:pt>
                <c:pt idx="559">
                  <c:v>997.73654942493772</c:v>
                </c:pt>
                <c:pt idx="560">
                  <c:v>997.53210738478003</c:v>
                </c:pt>
                <c:pt idx="561">
                  <c:v>997.33134783129765</c:v>
                </c:pt>
                <c:pt idx="562">
                  <c:v>997.12733734767221</c:v>
                </c:pt>
                <c:pt idx="563">
                  <c:v>996.92340525865666</c:v>
                </c:pt>
                <c:pt idx="564">
                  <c:v>996.71807262645677</c:v>
                </c:pt>
                <c:pt idx="565">
                  <c:v>996.51201640358124</c:v>
                </c:pt>
                <c:pt idx="566">
                  <c:v>996.30498276726109</c:v>
                </c:pt>
                <c:pt idx="567">
                  <c:v>996.09710007001445</c:v>
                </c:pt>
                <c:pt idx="568">
                  <c:v>995.88834429432961</c:v>
                </c:pt>
                <c:pt idx="569">
                  <c:v>995.67874794987415</c:v>
                </c:pt>
                <c:pt idx="570">
                  <c:v>995.46832230705877</c:v>
                </c:pt>
                <c:pt idx="571">
                  <c:v>995.2570853343326</c:v>
                </c:pt>
                <c:pt idx="572">
                  <c:v>995.04505230042537</c:v>
                </c:pt>
                <c:pt idx="573">
                  <c:v>994.8322389306951</c:v>
                </c:pt>
                <c:pt idx="574">
                  <c:v>994.61866050046274</c:v>
                </c:pt>
                <c:pt idx="575">
                  <c:v>994.40433215803421</c:v>
                </c:pt>
                <c:pt idx="576">
                  <c:v>994.18926887435612</c:v>
                </c:pt>
                <c:pt idx="577">
                  <c:v>993.97348548754439</c:v>
                </c:pt>
                <c:pt idx="578">
                  <c:v>993.75699671394125</c:v>
                </c:pt>
                <c:pt idx="579">
                  <c:v>993.5398171622428</c:v>
                </c:pt>
                <c:pt idx="580">
                  <c:v>993.32196134253456</c:v>
                </c:pt>
                <c:pt idx="581">
                  <c:v>993.10344367294101</c:v>
                </c:pt>
                <c:pt idx="582">
                  <c:v>992.88427848429762</c:v>
                </c:pt>
                <c:pt idx="583">
                  <c:v>992.66448002349387</c:v>
                </c:pt>
                <c:pt idx="584">
                  <c:v>992.44406245530854</c:v>
                </c:pt>
                <c:pt idx="585">
                  <c:v>992.22303986380746</c:v>
                </c:pt>
                <c:pt idx="586">
                  <c:v>992.00142625263936</c:v>
                </c:pt>
                <c:pt idx="587">
                  <c:v>991.77923554517974</c:v>
                </c:pt>
                <c:pt idx="588">
                  <c:v>991.55648158441477</c:v>
                </c:pt>
                <c:pt idx="589">
                  <c:v>991.33317813231076</c:v>
                </c:pt>
                <c:pt idx="590">
                  <c:v>991.10933886947714</c:v>
                </c:pt>
                <c:pt idx="591">
                  <c:v>990.88497739443164</c:v>
                </c:pt>
                <c:pt idx="592">
                  <c:v>990.66010722323392</c:v>
                </c:pt>
                <c:pt idx="593">
                  <c:v>990.43474178888721</c:v>
                </c:pt>
                <c:pt idx="594">
                  <c:v>990.20889444119086</c:v>
                </c:pt>
                <c:pt idx="595">
                  <c:v>989.98257844641898</c:v>
                </c:pt>
                <c:pt idx="596">
                  <c:v>989.75580698725594</c:v>
                </c:pt>
                <c:pt idx="597">
                  <c:v>989.52857427102879</c:v>
                </c:pt>
                <c:pt idx="598">
                  <c:v>989.30093219154708</c:v>
                </c:pt>
                <c:pt idx="599">
                  <c:v>989.07287356020765</c:v>
                </c:pt>
                <c:pt idx="600">
                  <c:v>988.84441138586556</c:v>
                </c:pt>
                <c:pt idx="601">
                  <c:v>988.61555842050109</c:v>
                </c:pt>
                <c:pt idx="602">
                  <c:v>988.38632734122507</c:v>
                </c:pt>
                <c:pt idx="603">
                  <c:v>988.15673075037978</c:v>
                </c:pt>
                <c:pt idx="604">
                  <c:v>987.9267811761606</c:v>
                </c:pt>
                <c:pt idx="605">
                  <c:v>987.69649107348448</c:v>
                </c:pt>
                <c:pt idx="606">
                  <c:v>987.46587282532937</c:v>
                </c:pt>
                <c:pt idx="607">
                  <c:v>987.23493874406904</c:v>
                </c:pt>
                <c:pt idx="608">
                  <c:v>987.0037010732301</c:v>
                </c:pt>
                <c:pt idx="609">
                  <c:v>986.77217198925689</c:v>
                </c:pt>
                <c:pt idx="610">
                  <c:v>986.54036360361749</c:v>
                </c:pt>
                <c:pt idx="611">
                  <c:v>986.30828796475498</c:v>
                </c:pt>
                <c:pt idx="612">
                  <c:v>986.07595706051279</c:v>
                </c:pt>
                <c:pt idx="613">
                  <c:v>985.84338282026988</c:v>
                </c:pt>
                <c:pt idx="614">
                  <c:v>985.61057711739579</c:v>
                </c:pt>
                <c:pt idx="615">
                  <c:v>985.37755177175177</c:v>
                </c:pt>
                <c:pt idx="616">
                  <c:v>985.14431855203065</c:v>
                </c:pt>
                <c:pt idx="617">
                  <c:v>984.9108891783801</c:v>
                </c:pt>
                <c:pt idx="618">
                  <c:v>984.67727532475919</c:v>
                </c:pt>
                <c:pt idx="619">
                  <c:v>984.44348862158017</c:v>
                </c:pt>
                <c:pt idx="620">
                  <c:v>984.20954065815579</c:v>
                </c:pt>
                <c:pt idx="621">
                  <c:v>983.97544298513174</c:v>
                </c:pt>
                <c:pt idx="622">
                  <c:v>983.74120711700709</c:v>
                </c:pt>
                <c:pt idx="623">
                  <c:v>983.50684453441113</c:v>
                </c:pt>
                <c:pt idx="624">
                  <c:v>983.27236668657929</c:v>
                </c:pt>
                <c:pt idx="625">
                  <c:v>983.03778499356645</c:v>
                </c:pt>
                <c:pt idx="626">
                  <c:v>982.8031108485377</c:v>
                </c:pt>
                <c:pt idx="627">
                  <c:v>982.56835561994944</c:v>
                </c:pt>
                <c:pt idx="628">
                  <c:v>982.33353065358858</c:v>
                </c:pt>
                <c:pt idx="629">
                  <c:v>982.0986472746647</c:v>
                </c:pt>
                <c:pt idx="630">
                  <c:v>981.86371678980527</c:v>
                </c:pt>
                <c:pt idx="631">
                  <c:v>981.62875048885735</c:v>
                </c:pt>
                <c:pt idx="632">
                  <c:v>981.39375964668614</c:v>
                </c:pt>
                <c:pt idx="633">
                  <c:v>981.15875552501689</c:v>
                </c:pt>
                <c:pt idx="634">
                  <c:v>980.92375251172916</c:v>
                </c:pt>
                <c:pt idx="635">
                  <c:v>980.68875576828771</c:v>
                </c:pt>
                <c:pt idx="636">
                  <c:v>980.45377899418656</c:v>
                </c:pt>
                <c:pt idx="637">
                  <c:v>980.21883382942519</c:v>
                </c:pt>
                <c:pt idx="638">
                  <c:v>979.98393156246038</c:v>
                </c:pt>
                <c:pt idx="639">
                  <c:v>979.74908341786193</c:v>
                </c:pt>
                <c:pt idx="640">
                  <c:v>979.5143006064601</c:v>
                </c:pt>
                <c:pt idx="641">
                  <c:v>979.27959433478145</c:v>
                </c:pt>
                <c:pt idx="642">
                  <c:v>979.04513956434801</c:v>
                </c:pt>
                <c:pt idx="643">
                  <c:v>978.81149717304152</c:v>
                </c:pt>
                <c:pt idx="644">
                  <c:v>978.57936996964168</c:v>
                </c:pt>
                <c:pt idx="645">
                  <c:v>978.34952837601656</c:v>
                </c:pt>
                <c:pt idx="646">
                  <c:v>978.12276503710359</c:v>
                </c:pt>
                <c:pt idx="647">
                  <c:v>977.89985194805286</c:v>
                </c:pt>
                <c:pt idx="648">
                  <c:v>977.68152187954922</c:v>
                </c:pt>
                <c:pt idx="649">
                  <c:v>977.46860051610986</c:v>
                </c:pt>
                <c:pt idx="650">
                  <c:v>977.26683672962736</c:v>
                </c:pt>
                <c:pt idx="651">
                  <c:v>977.07114352495876</c:v>
                </c:pt>
                <c:pt idx="652">
                  <c:v>976.8761471360275</c:v>
                </c:pt>
                <c:pt idx="653">
                  <c:v>976.68006907217807</c:v>
                </c:pt>
                <c:pt idx="654">
                  <c:v>976.48248986083945</c:v>
                </c:pt>
                <c:pt idx="655">
                  <c:v>976.2834197075781</c:v>
                </c:pt>
                <c:pt idx="656">
                  <c:v>976.08296640497633</c:v>
                </c:pt>
                <c:pt idx="657">
                  <c:v>975.88125009053545</c:v>
                </c:pt>
                <c:pt idx="658">
                  <c:v>975.67838399156312</c:v>
                </c:pt>
                <c:pt idx="659">
                  <c:v>975.4101324772073</c:v>
                </c:pt>
                <c:pt idx="660">
                  <c:v>975.02220290242587</c:v>
                </c:pt>
                <c:pt idx="661">
                  <c:v>974.50913646996253</c:v>
                </c:pt>
                <c:pt idx="662">
                  <c:v>973.87496450855031</c:v>
                </c:pt>
                <c:pt idx="663">
                  <c:v>973.12469515548582</c:v>
                </c:pt>
                <c:pt idx="664">
                  <c:v>972.26255044305958</c:v>
                </c:pt>
                <c:pt idx="665">
                  <c:v>971.2917102592105</c:v>
                </c:pt>
                <c:pt idx="666">
                  <c:v>970.21436142556331</c:v>
                </c:pt>
                <c:pt idx="667">
                  <c:v>969.03178890890354</c:v>
                </c:pt>
                <c:pt idx="668">
                  <c:v>967.74447540795995</c:v>
                </c:pt>
                <c:pt idx="669">
                  <c:v>966.35217233923629</c:v>
                </c:pt>
                <c:pt idx="670">
                  <c:v>964.85400905601011</c:v>
                </c:pt>
                <c:pt idx="671">
                  <c:v>963.248442863631</c:v>
                </c:pt>
                <c:pt idx="672">
                  <c:v>961.53372273887021</c:v>
                </c:pt>
                <c:pt idx="673">
                  <c:v>959.706081745029</c:v>
                </c:pt>
                <c:pt idx="674">
                  <c:v>957.76573653448554</c:v>
                </c:pt>
                <c:pt idx="675">
                  <c:v>955.69484661479657</c:v>
                </c:pt>
                <c:pt idx="676">
                  <c:v>953.51686482751825</c:v>
                </c:pt>
                <c:pt idx="677">
                  <c:v>951.19050624051908</c:v>
                </c:pt>
                <c:pt idx="678">
                  <c:v>948.75589001904086</c:v>
                </c:pt>
                <c:pt idx="679">
                  <c:v>946.15750538840257</c:v>
                </c:pt>
                <c:pt idx="680">
                  <c:v>943.44473218747839</c:v>
                </c:pt>
                <c:pt idx="681">
                  <c:v>940.54634408173172</c:v>
                </c:pt>
                <c:pt idx="682">
                  <c:v>937.53157435632465</c:v>
                </c:pt>
                <c:pt idx="683">
                  <c:v>934.29472152548658</c:v>
                </c:pt>
                <c:pt idx="684">
                  <c:v>930.95654494065695</c:v>
                </c:pt>
                <c:pt idx="685">
                  <c:v>927.30892443558969</c:v>
                </c:pt>
                <c:pt idx="686">
                  <c:v>923.68228730607302</c:v>
                </c:pt>
                <c:pt idx="687">
                  <c:v>919.21379756502267</c:v>
                </c:pt>
                <c:pt idx="688">
                  <c:v>916.41767596387729</c:v>
                </c:pt>
                <c:pt idx="689">
                  <c:v>907.81986676925283</c:v>
                </c:pt>
                <c:pt idx="690">
                  <c:v>911.7882506519469</c:v>
                </c:pt>
                <c:pt idx="691">
                  <c:v>897.20218985757208</c:v>
                </c:pt>
                <c:pt idx="692">
                  <c:v>907.01093084234549</c:v>
                </c:pt>
                <c:pt idx="693">
                  <c:v>887.59531222881424</c:v>
                </c:pt>
                <c:pt idx="694">
                  <c:v>896.88034851297755</c:v>
                </c:pt>
                <c:pt idx="695">
                  <c:v>877.5097728243486</c:v>
                </c:pt>
                <c:pt idx="696">
                  <c:v>887.13961690691065</c:v>
                </c:pt>
                <c:pt idx="697">
                  <c:v>867.57175060338807</c:v>
                </c:pt>
                <c:pt idx="698">
                  <c:v>877.41869583959829</c:v>
                </c:pt>
                <c:pt idx="699">
                  <c:v>857.73863635507018</c:v>
                </c:pt>
                <c:pt idx="700">
                  <c:v>867.81739179517422</c:v>
                </c:pt>
                <c:pt idx="701">
                  <c:v>848.0382710706449</c:v>
                </c:pt>
                <c:pt idx="702">
                  <c:v>858.34572904264087</c:v>
                </c:pt>
                <c:pt idx="703">
                  <c:v>838.47859804395364</c:v>
                </c:pt>
                <c:pt idx="704">
                  <c:v>849.01346220009509</c:v>
                </c:pt>
                <c:pt idx="705">
                  <c:v>829.06448867607264</c:v>
                </c:pt>
                <c:pt idx="706">
                  <c:v>839.82461940506084</c:v>
                </c:pt>
                <c:pt idx="707">
                  <c:v>819.7979014004211</c:v>
                </c:pt>
                <c:pt idx="708">
                  <c:v>830.78074061623317</c:v>
                </c:pt>
                <c:pt idx="709">
                  <c:v>810.67915209715363</c:v>
                </c:pt>
                <c:pt idx="710">
                  <c:v>821.88182912802688</c:v>
                </c:pt>
                <c:pt idx="711">
                  <c:v>801.70948844317513</c:v>
                </c:pt>
                <c:pt idx="712">
                  <c:v>813.12696465253134</c:v>
                </c:pt>
                <c:pt idx="713">
                  <c:v>792.88457911718922</c:v>
                </c:pt>
                <c:pt idx="714">
                  <c:v>804.51646517452559</c:v>
                </c:pt>
                <c:pt idx="715">
                  <c:v>784.20404634780141</c:v>
                </c:pt>
                <c:pt idx="716">
                  <c:v>796.0466779797523</c:v>
                </c:pt>
                <c:pt idx="717">
                  <c:v>775.66532972857692</c:v>
                </c:pt>
                <c:pt idx="718">
                  <c:v>787.71566073551242</c:v>
                </c:pt>
                <c:pt idx="719">
                  <c:v>767.26616111426449</c:v>
                </c:pt>
                <c:pt idx="720">
                  <c:v>779.5212130155345</c:v>
                </c:pt>
                <c:pt idx="721">
                  <c:v>759.00418013395029</c:v>
                </c:pt>
                <c:pt idx="722">
                  <c:v>771.46108498237277</c:v>
                </c:pt>
                <c:pt idx="723">
                  <c:v>750.87702051750864</c:v>
                </c:pt>
                <c:pt idx="724">
                  <c:v>763.53299103787094</c:v>
                </c:pt>
                <c:pt idx="725">
                  <c:v>742.88228505163568</c:v>
                </c:pt>
                <c:pt idx="726">
                  <c:v>755.73465154835731</c:v>
                </c:pt>
                <c:pt idx="727">
                  <c:v>735.01759648590382</c:v>
                </c:pt>
                <c:pt idx="728">
                  <c:v>748.06379311479839</c:v>
                </c:pt>
                <c:pt idx="729">
                  <c:v>727.28059897069522</c:v>
                </c:pt>
                <c:pt idx="730">
                  <c:v>740.51816238011315</c:v>
                </c:pt>
                <c:pt idx="731">
                  <c:v>719.6689662508345</c:v>
                </c:pt>
                <c:pt idx="732">
                  <c:v>733.09566228758399</c:v>
                </c:pt>
                <c:pt idx="733">
                  <c:v>712.18041410747219</c:v>
                </c:pt>
                <c:pt idx="734">
                  <c:v>725.79381489533603</c:v>
                </c:pt>
                <c:pt idx="735">
                  <c:v>704.81266156100617</c:v>
                </c:pt>
                <c:pt idx="736">
                  <c:v>718.61062209192426</c:v>
                </c:pt>
                <c:pt idx="737">
                  <c:v>697.56351865880458</c:v>
                </c:pt>
                <c:pt idx="738">
                  <c:v>711.54394888021216</c:v>
                </c:pt>
                <c:pt idx="739">
                  <c:v>690.43081053585422</c:v>
                </c:pt>
                <c:pt idx="740">
                  <c:v>704.5917058566971</c:v>
                </c:pt>
                <c:pt idx="741">
                  <c:v>683.41240508030035</c:v>
                </c:pt>
                <c:pt idx="742">
                  <c:v>697.75184084340208</c:v>
                </c:pt>
                <c:pt idx="743">
                  <c:v>676.5062117430333</c:v>
                </c:pt>
                <c:pt idx="744">
                  <c:v>691.02233957042165</c:v>
                </c:pt>
                <c:pt idx="745">
                  <c:v>669.71018144355935</c:v>
                </c:pt>
                <c:pt idx="746">
                  <c:v>684.40122565268086</c:v>
                </c:pt>
                <c:pt idx="747">
                  <c:v>663.0223062128365</c:v>
                </c:pt>
                <c:pt idx="748">
                  <c:v>677.88656220135738</c:v>
                </c:pt>
                <c:pt idx="749">
                  <c:v>656.44061880301683</c:v>
                </c:pt>
                <c:pt idx="750">
                  <c:v>671.47644393930034</c:v>
                </c:pt>
                <c:pt idx="751">
                  <c:v>649.96319154694299</c:v>
                </c:pt>
                <c:pt idx="752">
                  <c:v>665.16900882627579</c:v>
                </c:pt>
                <c:pt idx="753">
                  <c:v>643.58813685634459</c:v>
                </c:pt>
                <c:pt idx="754">
                  <c:v>658.96242891250415</c:v>
                </c:pt>
                <c:pt idx="755">
                  <c:v>637.31360552801834</c:v>
                </c:pt>
                <c:pt idx="756">
                  <c:v>652.85491229320121</c:v>
                </c:pt>
                <c:pt idx="757">
                  <c:v>631.1377863832671</c:v>
                </c:pt>
                <c:pt idx="758">
                  <c:v>646.84470245940997</c:v>
                </c:pt>
                <c:pt idx="759">
                  <c:v>625.05890553319875</c:v>
                </c:pt>
                <c:pt idx="760">
                  <c:v>640.93007771639304</c:v>
                </c:pt>
                <c:pt idx="761">
                  <c:v>619.07522564934482</c:v>
                </c:pt>
                <c:pt idx="762">
                  <c:v>635.10935058405232</c:v>
                </c:pt>
                <c:pt idx="763">
                  <c:v>613.18504523277318</c:v>
                </c:pt>
                <c:pt idx="764">
                  <c:v>629.38086718851537</c:v>
                </c:pt>
                <c:pt idx="765">
                  <c:v>607.38669788602465</c:v>
                </c:pt>
                <c:pt idx="766">
                  <c:v>623.74300664886414</c:v>
                </c:pt>
                <c:pt idx="767">
                  <c:v>601.67855159086685</c:v>
                </c:pt>
                <c:pt idx="768">
                  <c:v>618.19418076104193</c:v>
                </c:pt>
                <c:pt idx="769">
                  <c:v>596.05900966999297</c:v>
                </c:pt>
                <c:pt idx="770">
                  <c:v>612.73283905213077</c:v>
                </c:pt>
                <c:pt idx="771">
                  <c:v>590.52651608736232</c:v>
                </c:pt>
                <c:pt idx="772">
                  <c:v>607.35746653668855</c:v>
                </c:pt>
                <c:pt idx="773">
                  <c:v>585.07954900071468</c:v>
                </c:pt>
                <c:pt idx="774">
                  <c:v>602.06657948088844</c:v>
                </c:pt>
                <c:pt idx="775">
                  <c:v>579.71661876958251</c:v>
                </c:pt>
                <c:pt idx="776">
                  <c:v>596.85872468538014</c:v>
                </c:pt>
                <c:pt idx="777">
                  <c:v>574.43626701294932</c:v>
                </c:pt>
                <c:pt idx="778">
                  <c:v>591.73247861042432</c:v>
                </c:pt>
                <c:pt idx="779">
                  <c:v>569.23706572223875</c:v>
                </c:pt>
                <c:pt idx="780">
                  <c:v>586.68644657127379</c:v>
                </c:pt>
                <c:pt idx="781">
                  <c:v>564.1176164344331</c:v>
                </c:pt>
                <c:pt idx="782">
                  <c:v>581.71926193886611</c:v>
                </c:pt>
                <c:pt idx="783">
                  <c:v>559.07654941591602</c:v>
                </c:pt>
                <c:pt idx="784">
                  <c:v>576.82958408890261</c:v>
                </c:pt>
                <c:pt idx="785">
                  <c:v>554.11252187865159</c:v>
                </c:pt>
                <c:pt idx="786">
                  <c:v>572.0161029905754</c:v>
                </c:pt>
                <c:pt idx="787">
                  <c:v>549.22422145442795</c:v>
                </c:pt>
                <c:pt idx="788">
                  <c:v>567.27753278735042</c:v>
                </c:pt>
                <c:pt idx="789">
                  <c:v>544.41036102850887</c:v>
                </c:pt>
                <c:pt idx="790">
                  <c:v>562.61261338150553</c:v>
                </c:pt>
                <c:pt idx="791">
                  <c:v>539.66967961072328</c:v>
                </c:pt>
                <c:pt idx="792">
                  <c:v>558.02011232454186</c:v>
                </c:pt>
                <c:pt idx="793">
                  <c:v>535.0009421836038</c:v>
                </c:pt>
                <c:pt idx="794">
                  <c:v>553.49881380984061</c:v>
                </c:pt>
                <c:pt idx="795">
                  <c:v>530.40293740503773</c:v>
                </c:pt>
                <c:pt idx="796">
                  <c:v>549.04753337481964</c:v>
                </c:pt>
                <c:pt idx="797">
                  <c:v>525.8744793622177</c:v>
                </c:pt>
                <c:pt idx="798">
                  <c:v>544.66510768462194</c:v>
                </c:pt>
                <c:pt idx="799">
                  <c:v>521.41440581743052</c:v>
                </c:pt>
                <c:pt idx="800">
                  <c:v>540.35039644393271</c:v>
                </c:pt>
                <c:pt idx="801">
                  <c:v>517.02157793220817</c:v>
                </c:pt>
                <c:pt idx="802">
                  <c:v>536.10228189040163</c:v>
                </c:pt>
                <c:pt idx="803">
                  <c:v>512.69487975884886</c:v>
                </c:pt>
                <c:pt idx="804">
                  <c:v>531.91966832285925</c:v>
                </c:pt>
                <c:pt idx="805">
                  <c:v>508.43321774800808</c:v>
                </c:pt>
                <c:pt idx="806">
                  <c:v>527.80148496115919</c:v>
                </c:pt>
                <c:pt idx="807">
                  <c:v>504.23553120348816</c:v>
                </c:pt>
                <c:pt idx="808">
                  <c:v>523.74669441824392</c:v>
                </c:pt>
                <c:pt idx="809">
                  <c:v>500.10078350500396</c:v>
                </c:pt>
                <c:pt idx="810">
                  <c:v>519.75427406328754</c:v>
                </c:pt>
                <c:pt idx="811">
                  <c:v>496.02795532788235</c:v>
                </c:pt>
                <c:pt idx="812">
                  <c:v>515.82322184441443</c:v>
                </c:pt>
                <c:pt idx="813">
                  <c:v>492.01604819307289</c:v>
                </c:pt>
                <c:pt idx="814">
                  <c:v>511.95255590114772</c:v>
                </c:pt>
                <c:pt idx="815">
                  <c:v>488.06408395161253</c:v>
                </c:pt>
                <c:pt idx="816">
                  <c:v>508.14131406530436</c:v>
                </c:pt>
                <c:pt idx="817">
                  <c:v>484.17110428517418</c:v>
                </c:pt>
                <c:pt idx="818">
                  <c:v>504.38855338961321</c:v>
                </c:pt>
                <c:pt idx="819">
                  <c:v>480.33616975682042</c:v>
                </c:pt>
                <c:pt idx="820">
                  <c:v>500.69334760330054</c:v>
                </c:pt>
                <c:pt idx="821">
                  <c:v>476.55835636829471</c:v>
                </c:pt>
                <c:pt idx="822">
                  <c:v>497.05478588891611</c:v>
                </c:pt>
                <c:pt idx="823">
                  <c:v>472.83675655809895</c:v>
                </c:pt>
                <c:pt idx="824">
                  <c:v>493.4719738718274</c:v>
                </c:pt>
                <c:pt idx="825">
                  <c:v>469.17047929930345</c:v>
                </c:pt>
                <c:pt idx="826">
                  <c:v>489.94403319698216</c:v>
                </c:pt>
                <c:pt idx="827">
                  <c:v>465.55864971727675</c:v>
                </c:pt>
                <c:pt idx="828">
                  <c:v>486.47010117002037</c:v>
                </c:pt>
                <c:pt idx="829">
                  <c:v>462.00040873393289</c:v>
                </c:pt>
                <c:pt idx="830">
                  <c:v>483.04933042006672</c:v>
                </c:pt>
                <c:pt idx="831">
                  <c:v>458.49491273376015</c:v>
                </c:pt>
                <c:pt idx="832">
                  <c:v>479.68088858322659</c:v>
                </c:pt>
                <c:pt idx="833">
                  <c:v>455.04133325005239</c:v>
                </c:pt>
                <c:pt idx="834">
                  <c:v>476.36395800524548</c:v>
                </c:pt>
                <c:pt idx="835">
                  <c:v>451.63885667031491</c:v>
                </c:pt>
                <c:pt idx="836">
                  <c:v>473.0977354622753</c:v>
                </c:pt>
                <c:pt idx="837">
                  <c:v>448.28668395963695</c:v>
                </c:pt>
                <c:pt idx="838">
                  <c:v>469.88143189883391</c:v>
                </c:pt>
                <c:pt idx="839">
                  <c:v>444.9840304013357</c:v>
                </c:pt>
                <c:pt idx="840">
                  <c:v>466.71427218200165</c:v>
                </c:pt>
                <c:pt idx="841">
                  <c:v>441.73012535376682</c:v>
                </c:pt>
                <c:pt idx="842">
                  <c:v>463.59549487118397</c:v>
                </c:pt>
                <c:pt idx="843">
                  <c:v>438.52421202282659</c:v>
                </c:pt>
                <c:pt idx="844">
                  <c:v>460.52435200255371</c:v>
                </c:pt>
                <c:pt idx="845">
                  <c:v>435.36554724901856</c:v>
                </c:pt>
                <c:pt idx="846">
                  <c:v>457.50010888740491</c:v>
                </c:pt>
                <c:pt idx="847">
                  <c:v>432.25340130831682</c:v>
                </c:pt>
                <c:pt idx="848">
                  <c:v>454.52204392372295</c:v>
                </c:pt>
                <c:pt idx="849">
                  <c:v>429.18705772616687</c:v>
                </c:pt>
                <c:pt idx="850">
                  <c:v>451.58944842004416</c:v>
                </c:pt>
                <c:pt idx="851">
                  <c:v>426.16581310358458</c:v>
                </c:pt>
                <c:pt idx="852">
                  <c:v>448.70162643086354</c:v>
                </c:pt>
                <c:pt idx="853">
                  <c:v>423.18897695442507</c:v>
                </c:pt>
                <c:pt idx="854">
                  <c:v>445.85789460270087</c:v>
                </c:pt>
                <c:pt idx="855">
                  <c:v>420.2558715529197</c:v>
                </c:pt>
                <c:pt idx="856">
                  <c:v>443.05758202977688</c:v>
                </c:pt>
                <c:pt idx="857">
                  <c:v>417.36583179032738</c:v>
                </c:pt>
                <c:pt idx="858">
                  <c:v>440.30003011837198</c:v>
                </c:pt>
                <c:pt idx="859">
                  <c:v>414.51820503961125</c:v>
                </c:pt>
                <c:pt idx="860">
                  <c:v>437.58459245880033</c:v>
                </c:pt>
                <c:pt idx="861">
                  <c:v>411.71235102711597</c:v>
                </c:pt>
                <c:pt idx="862">
                  <c:v>434.9106347039293</c:v>
                </c:pt>
                <c:pt idx="863">
                  <c:v>408.94764170982404</c:v>
                </c:pt>
                <c:pt idx="864">
                  <c:v>432.27753445298464</c:v>
                </c:pt>
                <c:pt idx="865">
                  <c:v>406.22346115718904</c:v>
                </c:pt>
                <c:pt idx="866">
                  <c:v>429.68468113965531</c:v>
                </c:pt>
                <c:pt idx="867">
                  <c:v>403.5392054360513</c:v>
                </c:pt>
                <c:pt idx="868">
                  <c:v>427.1314759230911</c:v>
                </c:pt>
                <c:pt idx="869">
                  <c:v>400.89428249766434</c:v>
                </c:pt>
                <c:pt idx="870">
                  <c:v>424.61733158081654</c:v>
                </c:pt>
                <c:pt idx="871">
                  <c:v>398.28811206521249</c:v>
                </c:pt>
                <c:pt idx="872">
                  <c:v>422.14167240213732</c:v>
                </c:pt>
                <c:pt idx="873">
                  <c:v>395.72012552099898</c:v>
                </c:pt>
                <c:pt idx="874">
                  <c:v>419.70393408111772</c:v>
                </c:pt>
                <c:pt idx="875">
                  <c:v>393.18976579183527</c:v>
                </c:pt>
                <c:pt idx="876">
                  <c:v>417.30356360791399</c:v>
                </c:pt>
                <c:pt idx="877">
                  <c:v>390.69648723167808</c:v>
                </c:pt>
                <c:pt idx="878">
                  <c:v>414.94001915758304</c:v>
                </c:pt>
                <c:pt idx="879">
                  <c:v>388.23975550081138</c:v>
                </c:pt>
                <c:pt idx="880">
                  <c:v>412.61276997572037</c:v>
                </c:pt>
                <c:pt idx="881">
                  <c:v>385.81904744096676</c:v>
                </c:pt>
                <c:pt idx="882">
                  <c:v>410.32129626090409</c:v>
                </c:pt>
                <c:pt idx="883">
                  <c:v>383.43385095469733</c:v>
                </c:pt>
                <c:pt idx="884">
                  <c:v>408.06508909584005</c:v>
                </c:pt>
                <c:pt idx="885">
                  <c:v>381.08366504764138</c:v>
                </c:pt>
                <c:pt idx="886">
                  <c:v>405.84365058763643</c:v>
                </c:pt>
                <c:pt idx="887">
                  <c:v>378.76800000420434</c:v>
                </c:pt>
                <c:pt idx="888">
                  <c:v>403.65649406302612</c:v>
                </c:pt>
                <c:pt idx="889">
                  <c:v>376.48637763527455</c:v>
                </c:pt>
                <c:pt idx="890">
                  <c:v>401.50314406809269</c:v>
                </c:pt>
                <c:pt idx="891">
                  <c:v>374.23833133162299</c:v>
                </c:pt>
                <c:pt idx="892">
                  <c:v>399.38313636848955</c:v>
                </c:pt>
                <c:pt idx="893">
                  <c:v>372.02340459762729</c:v>
                </c:pt>
                <c:pt idx="894">
                  <c:v>397.29601526038829</c:v>
                </c:pt>
                <c:pt idx="895">
                  <c:v>369.84114841661983</c:v>
                </c:pt>
                <c:pt idx="896">
                  <c:v>395.24133345994761</c:v>
                </c:pt>
                <c:pt idx="897">
                  <c:v>367.69112301930164</c:v>
                </c:pt>
                <c:pt idx="898">
                  <c:v>393.21865312702971</c:v>
                </c:pt>
                <c:pt idx="899">
                  <c:v>365.57289816711068</c:v>
                </c:pt>
                <c:pt idx="900">
                  <c:v>391.22754288294311</c:v>
                </c:pt>
                <c:pt idx="901">
                  <c:v>363.48603722551229</c:v>
                </c:pt>
                <c:pt idx="902">
                  <c:v>389.26755510973737</c:v>
                </c:pt>
                <c:pt idx="903">
                  <c:v>361.430085880592</c:v>
                </c:pt>
                <c:pt idx="904">
                  <c:v>387.33824001432083</c:v>
                </c:pt>
                <c:pt idx="905">
                  <c:v>359.40459742944518</c:v>
                </c:pt>
                <c:pt idx="906">
                  <c:v>385.43915579059279</c:v>
                </c:pt>
                <c:pt idx="907">
                  <c:v>357.40913408193751</c:v>
                </c:pt>
                <c:pt idx="908">
                  <c:v>383.56986791754815</c:v>
                </c:pt>
                <c:pt idx="909">
                  <c:v>355.44326722157609</c:v>
                </c:pt>
                <c:pt idx="910">
                  <c:v>381.72995269662368</c:v>
                </c:pt>
                <c:pt idx="911">
                  <c:v>353.50658038281836</c:v>
                </c:pt>
                <c:pt idx="912">
                  <c:v>379.91899113803083</c:v>
                </c:pt>
                <c:pt idx="913">
                  <c:v>351.59865522823975</c:v>
                </c:pt>
                <c:pt idx="914">
                  <c:v>378.13656445906105</c:v>
                </c:pt>
                <c:pt idx="915">
                  <c:v>349.71907690077836</c:v>
                </c:pt>
                <c:pt idx="916">
                  <c:v>376.38225808020081</c:v>
                </c:pt>
                <c:pt idx="917">
                  <c:v>347.86743447298664</c:v>
                </c:pt>
                <c:pt idx="918">
                  <c:v>374.65566138525372</c:v>
                </c:pt>
                <c:pt idx="919">
                  <c:v>346.04332146006243</c:v>
                </c:pt>
                <c:pt idx="920">
                  <c:v>372.95636764568326</c:v>
                </c:pt>
                <c:pt idx="921">
                  <c:v>344.2463353238374</c:v>
                </c:pt>
                <c:pt idx="922">
                  <c:v>371.28397361928643</c:v>
                </c:pt>
                <c:pt idx="923">
                  <c:v>342.47607677069851</c:v>
                </c:pt>
                <c:pt idx="924">
                  <c:v>369.63807901911849</c:v>
                </c:pt>
                <c:pt idx="925">
                  <c:v>340.73214939488059</c:v>
                </c:pt>
                <c:pt idx="926">
                  <c:v>368.01828617093963</c:v>
                </c:pt>
                <c:pt idx="927">
                  <c:v>339.01415932817127</c:v>
                </c:pt>
                <c:pt idx="928">
                  <c:v>366.42419966164425</c:v>
                </c:pt>
                <c:pt idx="929">
                  <c:v>337.3217150703623</c:v>
                </c:pt>
                <c:pt idx="930">
                  <c:v>364.85542582062851</c:v>
                </c:pt>
                <c:pt idx="931">
                  <c:v>335.65442777617386</c:v>
                </c:pt>
                <c:pt idx="932">
                  <c:v>363.31157328038773</c:v>
                </c:pt>
                <c:pt idx="933">
                  <c:v>334.01190703856173</c:v>
                </c:pt>
                <c:pt idx="934">
                  <c:v>361.79225063047801</c:v>
                </c:pt>
                <c:pt idx="935">
                  <c:v>332.39377037231873</c:v>
                </c:pt>
                <c:pt idx="936">
                  <c:v>360.29708676186277</c:v>
                </c:pt>
                <c:pt idx="937">
                  <c:v>330.79968117168772</c:v>
                </c:pt>
                <c:pt idx="938">
                  <c:v>358.82574921692969</c:v>
                </c:pt>
                <c:pt idx="939">
                  <c:v>329.22932978145553</c:v>
                </c:pt>
                <c:pt idx="940">
                  <c:v>357.37792043030873</c:v>
                </c:pt>
                <c:pt idx="941">
                  <c:v>327.68241716717949</c:v>
                </c:pt>
                <c:pt idx="942">
                  <c:v>355.9532937780848</c:v>
                </c:pt>
                <c:pt idx="943">
                  <c:v>326.1586538967955</c:v>
                </c:pt>
                <c:pt idx="944">
                  <c:v>354.55157271211499</c:v>
                </c:pt>
                <c:pt idx="945">
                  <c:v>324.65775934233295</c:v>
                </c:pt>
                <c:pt idx="946">
                  <c:v>353.17246989388036</c:v>
                </c:pt>
                <c:pt idx="947">
                  <c:v>323.17946089295168</c:v>
                </c:pt>
                <c:pt idx="948">
                  <c:v>351.8157063858817</c:v>
                </c:pt>
                <c:pt idx="949">
                  <c:v>321.72349325743284</c:v>
                </c:pt>
                <c:pt idx="950">
                  <c:v>350.48101095542512</c:v>
                </c:pt>
                <c:pt idx="951">
                  <c:v>320.28959792471443</c:v>
                </c:pt>
                <c:pt idx="952">
                  <c:v>349.16811966292084</c:v>
                </c:pt>
                <c:pt idx="953">
                  <c:v>318.87752300334773</c:v>
                </c:pt>
                <c:pt idx="954">
                  <c:v>347.87677525532371</c:v>
                </c:pt>
                <c:pt idx="955">
                  <c:v>317.48702261896415</c:v>
                </c:pt>
                <c:pt idx="956">
                  <c:v>346.60672710781495</c:v>
                </c:pt>
                <c:pt idx="957">
                  <c:v>316.1178570004858</c:v>
                </c:pt>
                <c:pt idx="958">
                  <c:v>345.35773088290216</c:v>
                </c:pt>
                <c:pt idx="959">
                  <c:v>314.76979226068016</c:v>
                </c:pt>
                <c:pt idx="960">
                  <c:v>344.12954823966862</c:v>
                </c:pt>
                <c:pt idx="961">
                  <c:v>313.44260003306761</c:v>
                </c:pt>
                <c:pt idx="962">
                  <c:v>342.92194715596116</c:v>
                </c:pt>
                <c:pt idx="963">
                  <c:v>312.13605892493439</c:v>
                </c:pt>
                <c:pt idx="964">
                  <c:v>341.7347021652912</c:v>
                </c:pt>
                <c:pt idx="965">
                  <c:v>310.84995242576417</c:v>
                </c:pt>
                <c:pt idx="966">
                  <c:v>340.56759253977856</c:v>
                </c:pt>
                <c:pt idx="967">
                  <c:v>309.58406880639001</c:v>
                </c:pt>
                <c:pt idx="968">
                  <c:v>339.42040276304289</c:v>
                </c:pt>
                <c:pt idx="969">
                  <c:v>308.33820131352445</c:v>
                </c:pt>
                <c:pt idx="970">
                  <c:v>338.29292243640248</c:v>
                </c:pt>
                <c:pt idx="971">
                  <c:v>307.11214805782328</c:v>
                </c:pt>
                <c:pt idx="972">
                  <c:v>337.18494611592246</c:v>
                </c:pt>
                <c:pt idx="973">
                  <c:v>305.90571186743699</c:v>
                </c:pt>
                <c:pt idx="974">
                  <c:v>336.09627315710367</c:v>
                </c:pt>
                <c:pt idx="975">
                  <c:v>304.71870015034102</c:v>
                </c:pt>
                <c:pt idx="976">
                  <c:v>335.02670757112719</c:v>
                </c:pt>
                <c:pt idx="977">
                  <c:v>303.5509247658901</c:v>
                </c:pt>
                <c:pt idx="978">
                  <c:v>333.97605789010532</c:v>
                </c:pt>
                <c:pt idx="979">
                  <c:v>302.40220190407712</c:v>
                </c:pt>
                <c:pt idx="980">
                  <c:v>332.944137041224</c:v>
                </c:pt>
                <c:pt idx="981">
                  <c:v>301.27235197244522</c:v>
                </c:pt>
                <c:pt idx="982">
                  <c:v>331.9307622287921</c:v>
                </c:pt>
                <c:pt idx="983">
                  <c:v>300.16119948958504</c:v>
                </c:pt>
                <c:pt idx="984">
                  <c:v>330.93575482349979</c:v>
                </c:pt>
                <c:pt idx="985">
                  <c:v>299.06857298491997</c:v>
                </c:pt>
                <c:pt idx="986">
                  <c:v>329.95894025826101</c:v>
                </c:pt>
                <c:pt idx="987">
                  <c:v>297.99430490403313</c:v>
                </c:pt>
                <c:pt idx="988">
                  <c:v>329.00014846988307</c:v>
                </c:pt>
                <c:pt idx="989">
                  <c:v>296.93823575210445</c:v>
                </c:pt>
                <c:pt idx="990">
                  <c:v>328.05922044611327</c:v>
                </c:pt>
                <c:pt idx="991">
                  <c:v>295.90021732820128</c:v>
                </c:pt>
                <c:pt idx="992">
                  <c:v>327.1360003731661</c:v>
                </c:pt>
                <c:pt idx="993">
                  <c:v>294.88009752007036</c:v>
                </c:pt>
                <c:pt idx="994">
                  <c:v>326.23033261151448</c:v>
                </c:pt>
                <c:pt idx="995">
                  <c:v>293.87772697735511</c:v>
                </c:pt>
                <c:pt idx="996">
                  <c:v>325.34206505843531</c:v>
                </c:pt>
                <c:pt idx="997">
                  <c:v>292.89295978441902</c:v>
                </c:pt>
                <c:pt idx="998">
                  <c:v>324.47104910649153</c:v>
                </c:pt>
                <c:pt idx="999">
                  <c:v>291.92565338247948</c:v>
                </c:pt>
                <c:pt idx="1000">
                  <c:v>323.61713956079905</c:v>
                </c:pt>
                <c:pt idx="1001">
                  <c:v>290.97566849605147</c:v>
                </c:pt>
                <c:pt idx="1002">
                  <c:v>322.78019456117431</c:v>
                </c:pt>
                <c:pt idx="1003">
                  <c:v>290.04286906354872</c:v>
                </c:pt>
                <c:pt idx="1004">
                  <c:v>321.96007550897394</c:v>
                </c:pt>
                <c:pt idx="1005">
                  <c:v>289.12712217188465</c:v>
                </c:pt>
                <c:pt idx="1006">
                  <c:v>321.15664699803028</c:v>
                </c:pt>
                <c:pt idx="1007">
                  <c:v>288.2282979945972</c:v>
                </c:pt>
                <c:pt idx="1008">
                  <c:v>320.36977674953056</c:v>
                </c:pt>
                <c:pt idx="1009">
                  <c:v>287.34626973326812</c:v>
                </c:pt>
                <c:pt idx="1010">
                  <c:v>319.59933555056347</c:v>
                </c:pt>
                <c:pt idx="1011">
                  <c:v>286.48091356265053</c:v>
                </c:pt>
                <c:pt idx="1012">
                  <c:v>318.84519719681316</c:v>
                </c:pt>
                <c:pt idx="1013">
                  <c:v>285.63210857904897</c:v>
                </c:pt>
                <c:pt idx="1014">
                  <c:v>318.10723843640608</c:v>
                </c:pt>
                <c:pt idx="1015">
                  <c:v>284.79973674956392</c:v>
                </c:pt>
                <c:pt idx="1016">
                  <c:v>317.38533891926329</c:v>
                </c:pt>
                <c:pt idx="1017">
                  <c:v>283.98368286565392</c:v>
                </c:pt>
                <c:pt idx="1018">
                  <c:v>316.67938114701604</c:v>
                </c:pt>
                <c:pt idx="1019">
                  <c:v>283.18383449767708</c:v>
                </c:pt>
                <c:pt idx="1020">
                  <c:v>315.98925042560876</c:v>
                </c:pt>
                <c:pt idx="1021">
                  <c:v>282.40008195173357</c:v>
                </c:pt>
                <c:pt idx="1022">
                  <c:v>315.3148348202842</c:v>
                </c:pt>
                <c:pt idx="1023">
                  <c:v>281.63231822840601</c:v>
                </c:pt>
                <c:pt idx="1024">
                  <c:v>314.65602511263575</c:v>
                </c:pt>
                <c:pt idx="1025">
                  <c:v>280.88043898342397</c:v>
                </c:pt>
                <c:pt idx="1026">
                  <c:v>314.01271475954104</c:v>
                </c:pt>
                <c:pt idx="1027">
                  <c:v>280.14434249031387</c:v>
                </c:pt>
                <c:pt idx="1028">
                  <c:v>313.38479985434748</c:v>
                </c:pt>
                <c:pt idx="1029">
                  <c:v>279.42392960453242</c:v>
                </c:pt>
                <c:pt idx="1030">
                  <c:v>312.77217908956476</c:v>
                </c:pt>
                <c:pt idx="1031">
                  <c:v>278.71910372911805</c:v>
                </c:pt>
                <c:pt idx="1032">
                  <c:v>312.17475372176966</c:v>
                </c:pt>
                <c:pt idx="1033">
                  <c:v>278.02977078208596</c:v>
                </c:pt>
                <c:pt idx="1034">
                  <c:v>311.59242753617622</c:v>
                </c:pt>
                <c:pt idx="1035">
                  <c:v>277.35583916442056</c:v>
                </c:pt>
                <c:pt idx="1036">
                  <c:v>311.02510681489946</c:v>
                </c:pt>
                <c:pt idx="1037">
                  <c:v>276.69721973013492</c:v>
                </c:pt>
                <c:pt idx="1038">
                  <c:v>310.47270030388808</c:v>
                </c:pt>
                <c:pt idx="1039">
                  <c:v>276.05382575680852</c:v>
                </c:pt>
                <c:pt idx="1040">
                  <c:v>309.93511918489418</c:v>
                </c:pt>
                <c:pt idx="1041">
                  <c:v>275.42557291857668</c:v>
                </c:pt>
                <c:pt idx="1042">
                  <c:v>309.41227704620997</c:v>
                </c:pt>
                <c:pt idx="1043">
                  <c:v>274.81237925947391</c:v>
                </c:pt>
                <c:pt idx="1044">
                  <c:v>308.9040898550578</c:v>
                </c:pt>
                <c:pt idx="1045">
                  <c:v>274.21416516793374</c:v>
                </c:pt>
                <c:pt idx="1046">
                  <c:v>308.41047594775637</c:v>
                </c:pt>
                <c:pt idx="1047">
                  <c:v>273.6308534102717</c:v>
                </c:pt>
                <c:pt idx="1048">
                  <c:v>307.93135603541549</c:v>
                </c:pt>
                <c:pt idx="1049">
                  <c:v>273.06236903299356</c:v>
                </c:pt>
                <c:pt idx="1050">
                  <c:v>307.46665307799498</c:v>
                </c:pt>
                <c:pt idx="1051">
                  <c:v>272.50863932636651</c:v>
                </c:pt>
                <c:pt idx="1052">
                  <c:v>307.0162923178882</c:v>
                </c:pt>
                <c:pt idx="1053">
                  <c:v>271.96959383342357</c:v>
                </c:pt>
                <c:pt idx="1054">
                  <c:v>306.58020125444972</c:v>
                </c:pt>
                <c:pt idx="1055">
                  <c:v>271.4451643293462</c:v>
                </c:pt>
                <c:pt idx="1056">
                  <c:v>306.15830962400133</c:v>
                </c:pt>
                <c:pt idx="1057">
                  <c:v>270.93528480187143</c:v>
                </c:pt>
                <c:pt idx="1058">
                  <c:v>305.74690466926711</c:v>
                </c:pt>
                <c:pt idx="1059">
                  <c:v>270.42284398382373</c:v>
                </c:pt>
                <c:pt idx="1060">
                  <c:v>305.33170768186693</c:v>
                </c:pt>
                <c:pt idx="1061">
                  <c:v>269.90019867059891</c:v>
                </c:pt>
                <c:pt idx="1062">
                  <c:v>304.90897076431145</c:v>
                </c:pt>
                <c:pt idx="1063">
                  <c:v>269.36507150750333</c:v>
                </c:pt>
                <c:pt idx="1064">
                  <c:v>304.47554262110549</c:v>
                </c:pt>
                <c:pt idx="1065">
                  <c:v>268.815471185425</c:v>
                </c:pt>
                <c:pt idx="1066">
                  <c:v>304.02841652531163</c:v>
                </c:pt>
                <c:pt idx="1067">
                  <c:v>268.24966643845971</c:v>
                </c:pt>
                <c:pt idx="1068">
                  <c:v>303.56473477611451</c:v>
                </c:pt>
                <c:pt idx="1069">
                  <c:v>267.66615079837163</c:v>
                </c:pt>
                <c:pt idx="1070">
                  <c:v>303.08178711741186</c:v>
                </c:pt>
                <c:pt idx="1071">
                  <c:v>267.06361472150928</c:v>
                </c:pt>
                <c:pt idx="1072">
                  <c:v>302.57701280032109</c:v>
                </c:pt>
                <c:pt idx="1073">
                  <c:v>266.44091917456564</c:v>
                </c:pt>
                <c:pt idx="1074">
                  <c:v>302.04799420755057</c:v>
                </c:pt>
                <c:pt idx="1075">
                  <c:v>265.79706832131438</c:v>
                </c:pt>
                <c:pt idx="1076">
                  <c:v>301.49244866158205</c:v>
                </c:pt>
                <c:pt idx="1077">
                  <c:v>265.13118723167617</c:v>
                </c:pt>
                <c:pt idx="1078">
                  <c:v>300.90821869785071</c:v>
                </c:pt>
                <c:pt idx="1079">
                  <c:v>264.44250278941377</c:v>
                </c:pt>
                <c:pt idx="1080">
                  <c:v>300.29326078079652</c:v>
                </c:pt>
                <c:pt idx="1081">
                  <c:v>263.73032755129975</c:v>
                </c:pt>
                <c:pt idx="1082">
                  <c:v>299.64563275795052</c:v>
                </c:pt>
                <c:pt idx="1083">
                  <c:v>262.99404619146389</c:v>
                </c:pt>
                <c:pt idx="1084">
                  <c:v>298.96348028062687</c:v>
                </c:pt>
                <c:pt idx="1085">
                  <c:v>262.23310411088079</c:v>
                </c:pt>
                <c:pt idx="1086">
                  <c:v>298.24502223401555</c:v>
                </c:pt>
                <c:pt idx="1087">
                  <c:v>261.44699778947285</c:v>
                </c:pt>
                <c:pt idx="1088">
                  <c:v>297.4885351149627</c:v>
                </c:pt>
                <c:pt idx="1089">
                  <c:v>260.63526647908003</c:v>
                </c:pt>
                <c:pt idx="1090">
                  <c:v>296.69233613052387</c:v>
                </c:pt>
                <c:pt idx="1091">
                  <c:v>259.79748486987774</c:v>
                </c:pt>
                <c:pt idx="1092">
                  <c:v>295.85476460606617</c:v>
                </c:pt>
                <c:pt idx="1093">
                  <c:v>258.93325639981066</c:v>
                </c:pt>
                <c:pt idx="1094">
                  <c:v>294.97416107257772</c:v>
                </c:pt>
                <c:pt idx="1095">
                  <c:v>258.04220690593701</c:v>
                </c:pt>
                <c:pt idx="1096">
                  <c:v>294.04884310577705</c:v>
                </c:pt>
                <c:pt idx="1097">
                  <c:v>257.12397833590637</c:v>
                </c:pt>
                <c:pt idx="1098">
                  <c:v>293.07707652459783</c:v>
                </c:pt>
                <c:pt idx="1099">
                  <c:v>256.17822225230725</c:v>
                </c:pt>
                <c:pt idx="1100">
                  <c:v>292.05703998376117</c:v>
                </c:pt>
                <c:pt idx="1101">
                  <c:v>255.20459284636172</c:v>
                </c:pt>
                <c:pt idx="1102">
                  <c:v>290.98677996855332</c:v>
                </c:pt>
                <c:pt idx="1103">
                  <c:v>254.20273915404994</c:v>
                </c:pt>
                <c:pt idx="1104">
                  <c:v>289.86415163039669</c:v>
                </c:pt>
                <c:pt idx="1105">
                  <c:v>253.17229611859042</c:v>
                </c:pt>
                <c:pt idx="1106">
                  <c:v>288.68673825896167</c:v>
                </c:pt>
                <c:pt idx="1107">
                  <c:v>252.11287406981398</c:v>
                </c:pt>
                <c:pt idx="1108">
                  <c:v>287.4517375615921</c:v>
                </c:pt>
                <c:pt idx="1109">
                  <c:v>251.02404609901598</c:v>
                </c:pt>
                <c:pt idx="1110">
                  <c:v>286.15579443916647</c:v>
                </c:pt>
                <c:pt idx="1111">
                  <c:v>249.90533272357212</c:v>
                </c:pt>
                <c:pt idx="1112">
                  <c:v>284.79473396924419</c:v>
                </c:pt>
                <c:pt idx="1113">
                  <c:v>248.75618370162255</c:v>
                </c:pt>
                <c:pt idx="1114">
                  <c:v>283.36318092660497</c:v>
                </c:pt>
                <c:pt idx="1115">
                  <c:v>247.57595431634823</c:v>
                </c:pt>
                <c:pt idx="1116">
                  <c:v>281.85377351592837</c:v>
                </c:pt>
                <c:pt idx="1117">
                  <c:v>246.36388378321757</c:v>
                </c:pt>
                <c:pt idx="1118">
                  <c:v>280.25581567526592</c:v>
                </c:pt>
                <c:pt idx="1119">
                  <c:v>245.11907847980274</c:v>
                </c:pt>
                <c:pt idx="1120">
                  <c:v>278.55229054392464</c:v>
                </c:pt>
                <c:pt idx="1121">
                  <c:v>243.84054590868124</c:v>
                </c:pt>
                <c:pt idx="1122">
                  <c:v>276.71218585932564</c:v>
                </c:pt>
                <c:pt idx="1123">
                  <c:v>242.52746910160315</c:v>
                </c:pt>
                <c:pt idx="1124">
                  <c:v>274.6633346598137</c:v>
                </c:pt>
                <c:pt idx="1125">
                  <c:v>241.18091464048047</c:v>
                </c:pt>
                <c:pt idx="1126">
                  <c:v>272.06488987808672</c:v>
                </c:pt>
                <c:pt idx="1127">
                  <c:v>239.82574345185853</c:v>
                </c:pt>
                <c:pt idx="1128">
                  <c:v>268.10862585117104</c:v>
                </c:pt>
                <c:pt idx="1129">
                  <c:v>238.64194886399036</c:v>
                </c:pt>
                <c:pt idx="1130">
                  <c:v>265.59865550644844</c:v>
                </c:pt>
                <c:pt idx="1131">
                  <c:v>237.05998243131057</c:v>
                </c:pt>
                <c:pt idx="1132">
                  <c:v>263.33755258145482</c:v>
                </c:pt>
                <c:pt idx="1133">
                  <c:v>235.36194283828314</c:v>
                </c:pt>
                <c:pt idx="1134">
                  <c:v>261.12836366105142</c:v>
                </c:pt>
                <c:pt idx="1135">
                  <c:v>233.62470693376741</c:v>
                </c:pt>
                <c:pt idx="1136">
                  <c:v>258.94281696002264</c:v>
                </c:pt>
                <c:pt idx="1137">
                  <c:v>231.86491943547801</c:v>
                </c:pt>
                <c:pt idx="1138">
                  <c:v>256.77480105999257</c:v>
                </c:pt>
                <c:pt idx="1139">
                  <c:v>230.0898483387935</c:v>
                </c:pt>
                <c:pt idx="1140">
                  <c:v>254.62279835804796</c:v>
                </c:pt>
                <c:pt idx="1141">
                  <c:v>228.304506716399</c:v>
                </c:pt>
                <c:pt idx="1142">
                  <c:v>252.48718451386404</c:v>
                </c:pt>
                <c:pt idx="1143">
                  <c:v>226.51287424939014</c:v>
                </c:pt>
                <c:pt idx="1144">
                  <c:v>250.36932845217459</c:v>
                </c:pt>
                <c:pt idx="1145">
                  <c:v>224.71841072389222</c:v>
                </c:pt>
                <c:pt idx="1146">
                  <c:v>248.27137388851625</c:v>
                </c:pt>
                <c:pt idx="1147">
                  <c:v>222.92416528455766</c:v>
                </c:pt>
                <c:pt idx="1148">
                  <c:v>246.19583164235948</c:v>
                </c:pt>
                <c:pt idx="1149">
                  <c:v>221.13312067421543</c:v>
                </c:pt>
                <c:pt idx="1150">
                  <c:v>244.14580624791293</c:v>
                </c:pt>
                <c:pt idx="1151">
                  <c:v>219.34801907169398</c:v>
                </c:pt>
                <c:pt idx="1152">
                  <c:v>242.12459139147023</c:v>
                </c:pt>
                <c:pt idx="1153">
                  <c:v>217.57175857877749</c:v>
                </c:pt>
                <c:pt idx="1154">
                  <c:v>240.13608343525243</c:v>
                </c:pt>
                <c:pt idx="1155">
                  <c:v>215.80710796312991</c:v>
                </c:pt>
                <c:pt idx="1156">
                  <c:v>238.1843905090206</c:v>
                </c:pt>
                <c:pt idx="1157">
                  <c:v>214.05707852207891</c:v>
                </c:pt>
                <c:pt idx="1158">
                  <c:v>236.27424998012421</c:v>
                </c:pt>
                <c:pt idx="1159">
                  <c:v>212.32470845801853</c:v>
                </c:pt>
                <c:pt idx="1160">
                  <c:v>234.41079801973385</c:v>
                </c:pt>
                <c:pt idx="1161">
                  <c:v>210.61332293999664</c:v>
                </c:pt>
                <c:pt idx="1162">
                  <c:v>232.59988829259416</c:v>
                </c:pt>
                <c:pt idx="1163">
                  <c:v>208.92640343309594</c:v>
                </c:pt>
                <c:pt idx="1164">
                  <c:v>230.84803203946282</c:v>
                </c:pt>
                <c:pt idx="1165">
                  <c:v>207.26776066331109</c:v>
                </c:pt>
                <c:pt idx="1166">
                  <c:v>229.16266856269414</c:v>
                </c:pt>
                <c:pt idx="1167">
                  <c:v>205.64147082033597</c:v>
                </c:pt>
                <c:pt idx="1168">
                  <c:v>227.55227280350462</c:v>
                </c:pt>
                <c:pt idx="1169">
                  <c:v>204.05195304696281</c:v>
                </c:pt>
                <c:pt idx="1170">
                  <c:v>226.02668397739311</c:v>
                </c:pt>
                <c:pt idx="1171">
                  <c:v>202.50391107243732</c:v>
                </c:pt>
                <c:pt idx="1172">
                  <c:v>224.59749668562552</c:v>
                </c:pt>
                <c:pt idx="1173">
                  <c:v>201.00229424184954</c:v>
                </c:pt>
                <c:pt idx="1174">
                  <c:v>223.27887448772088</c:v>
                </c:pt>
                <c:pt idx="1175">
                  <c:v>199.55214672105339</c:v>
                </c:pt>
                <c:pt idx="1176">
                  <c:v>222.08931423263331</c:v>
                </c:pt>
                <c:pt idx="1177">
                  <c:v>198.1585686945852</c:v>
                </c:pt>
                <c:pt idx="1178">
                  <c:v>221.05708427675867</c:v>
                </c:pt>
                <c:pt idx="1179">
                  <c:v>196.82510961640901</c:v>
                </c:pt>
                <c:pt idx="1180">
                  <c:v>220.23420510543275</c:v>
                </c:pt>
                <c:pt idx="1181">
                  <c:v>195.55402987079248</c:v>
                </c:pt>
                <c:pt idx="1182">
                  <c:v>219.79589758816292</c:v>
                </c:pt>
                <c:pt idx="1183">
                  <c:v>194.33496113261884</c:v>
                </c:pt>
                <c:pt idx="1184">
                  <c:v>220.97275090056408</c:v>
                </c:pt>
                <c:pt idx="1185">
                  <c:v>193.12310736387553</c:v>
                </c:pt>
                <c:pt idx="1186">
                  <c:v>220.79366331966125</c:v>
                </c:pt>
                <c:pt idx="1187">
                  <c:v>192.40463001282058</c:v>
                </c:pt>
                <c:pt idx="1188">
                  <c:v>220.37298600570429</c:v>
                </c:pt>
                <c:pt idx="1189">
                  <c:v>191.79027820084295</c:v>
                </c:pt>
                <c:pt idx="1190">
                  <c:v>219.94035039942261</c:v>
                </c:pt>
                <c:pt idx="1191">
                  <c:v>191.22972217595895</c:v>
                </c:pt>
                <c:pt idx="1192">
                  <c:v>219.51428676856753</c:v>
                </c:pt>
                <c:pt idx="1193">
                  <c:v>190.71298748483025</c:v>
                </c:pt>
                <c:pt idx="1194">
                  <c:v>219.10008448473221</c:v>
                </c:pt>
                <c:pt idx="1195">
                  <c:v>190.23419771861168</c:v>
                </c:pt>
                <c:pt idx="1196">
                  <c:v>218.70035023195877</c:v>
                </c:pt>
                <c:pt idx="1197">
                  <c:v>189.78915400599092</c:v>
                </c:pt>
                <c:pt idx="1198">
                  <c:v>218.31642667783973</c:v>
                </c:pt>
                <c:pt idx="1199">
                  <c:v>189.37465576309802</c:v>
                </c:pt>
                <c:pt idx="1200">
                  <c:v>217.94892293895418</c:v>
                </c:pt>
                <c:pt idx="1201">
                  <c:v>188.9881562451082</c:v>
                </c:pt>
                <c:pt idx="1202">
                  <c:v>217.59803632895103</c:v>
                </c:pt>
                <c:pt idx="1203">
                  <c:v>188.62755519728395</c:v>
                </c:pt>
                <c:pt idx="1204">
                  <c:v>217.26369781408093</c:v>
                </c:pt>
                <c:pt idx="1205">
                  <c:v>188.29107524207004</c:v>
                </c:pt>
                <c:pt idx="1206">
                  <c:v>216.94566895210369</c:v>
                </c:pt>
                <c:pt idx="1207">
                  <c:v>187.97718175902222</c:v>
                </c:pt>
                <c:pt idx="1208">
                  <c:v>216.64360107187736</c:v>
                </c:pt>
                <c:pt idx="1209">
                  <c:v>187.68452913950762</c:v>
                </c:pt>
                <c:pt idx="1210">
                  <c:v>216.35710627515002</c:v>
                </c:pt>
                <c:pt idx="1211">
                  <c:v>187.41191681202852</c:v>
                </c:pt>
                <c:pt idx="1212">
                  <c:v>216.08572863193632</c:v>
                </c:pt>
                <c:pt idx="1213">
                  <c:v>187.1582702373517</c:v>
                </c:pt>
                <c:pt idx="1214">
                  <c:v>215.82899903468456</c:v>
                </c:pt>
                <c:pt idx="1215">
                  <c:v>186.9226087135452</c:v>
                </c:pt>
                <c:pt idx="1216">
                  <c:v>215.58644104386974</c:v>
                </c:pt>
                <c:pt idx="1217">
                  <c:v>186.70405602401485</c:v>
                </c:pt>
                <c:pt idx="1218">
                  <c:v>215.35758143682631</c:v>
                </c:pt>
                <c:pt idx="1219">
                  <c:v>186.50178652386077</c:v>
                </c:pt>
                <c:pt idx="1220">
                  <c:v>215.14192667461401</c:v>
                </c:pt>
                <c:pt idx="1221">
                  <c:v>186.31504800493656</c:v>
                </c:pt>
                <c:pt idx="1222">
                  <c:v>214.93901219831076</c:v>
                </c:pt>
                <c:pt idx="1223">
                  <c:v>186.14313950044763</c:v>
                </c:pt>
                <c:pt idx="1224">
                  <c:v>214.7483767416515</c:v>
                </c:pt>
                <c:pt idx="1225">
                  <c:v>185.98540795883008</c:v>
                </c:pt>
                <c:pt idx="1226">
                  <c:v>214.56956826383745</c:v>
                </c:pt>
                <c:pt idx="1227">
                  <c:v>185.84124309673297</c:v>
                </c:pt>
                <c:pt idx="1228">
                  <c:v>214.40214422262667</c:v>
                </c:pt>
                <c:pt idx="1229">
                  <c:v>185.71007169253028</c:v>
                </c:pt>
                <c:pt idx="1230">
                  <c:v>214.24567226940937</c:v>
                </c:pt>
                <c:pt idx="1231">
                  <c:v>185.59135661526909</c:v>
                </c:pt>
                <c:pt idx="1232">
                  <c:v>214.09973023714858</c:v>
                </c:pt>
                <c:pt idx="1233">
                  <c:v>185.48459028024081</c:v>
                </c:pt>
                <c:pt idx="1234">
                  <c:v>213.96392524333507</c:v>
                </c:pt>
                <c:pt idx="1235">
                  <c:v>185.38929625869125</c:v>
                </c:pt>
                <c:pt idx="1236">
                  <c:v>213.8378603133458</c:v>
                </c:pt>
                <c:pt idx="1237">
                  <c:v>185.30502018354997</c:v>
                </c:pt>
                <c:pt idx="1238">
                  <c:v>213.7211516210298</c:v>
                </c:pt>
                <c:pt idx="1239">
                  <c:v>185.23133335594562</c:v>
                </c:pt>
                <c:pt idx="1240">
                  <c:v>213.61343098680109</c:v>
                </c:pt>
                <c:pt idx="1241">
                  <c:v>185.16782791000483</c:v>
                </c:pt>
                <c:pt idx="1242">
                  <c:v>213.51432420005699</c:v>
                </c:pt>
                <c:pt idx="1243">
                  <c:v>185.11411943288704</c:v>
                </c:pt>
                <c:pt idx="1244">
                  <c:v>213.42348735051607</c:v>
                </c:pt>
                <c:pt idx="1245">
                  <c:v>185.06983836019336</c:v>
                </c:pt>
                <c:pt idx="1246">
                  <c:v>213.34058383405963</c:v>
                </c:pt>
                <c:pt idx="1247">
                  <c:v>185.03463237898839</c:v>
                </c:pt>
                <c:pt idx="1248">
                  <c:v>213.26528671915861</c:v>
                </c:pt>
                <c:pt idx="1249">
                  <c:v>185.00816540622148</c:v>
                </c:pt>
                <c:pt idx="1250">
                  <c:v>213.19727846393451</c:v>
                </c:pt>
                <c:pt idx="1251">
                  <c:v>184.99011643702011</c:v>
                </c:pt>
                <c:pt idx="1252">
                  <c:v>213.13625110822335</c:v>
                </c:pt>
                <c:pt idx="1253">
                  <c:v>184.98017838718511</c:v>
                </c:pt>
                <c:pt idx="1254">
                  <c:v>213.08190602235797</c:v>
                </c:pt>
                <c:pt idx="1255">
                  <c:v>184.97805712317501</c:v>
                </c:pt>
                <c:pt idx="1256">
                  <c:v>213.03395365519191</c:v>
                </c:pt>
                <c:pt idx="1257">
                  <c:v>184.98347059292678</c:v>
                </c:pt>
                <c:pt idx="1258">
                  <c:v>212.99211331274446</c:v>
                </c:pt>
                <c:pt idx="1259">
                  <c:v>184.99614802555413</c:v>
                </c:pt>
                <c:pt idx="1260">
                  <c:v>212.95611294793036</c:v>
                </c:pt>
                <c:pt idx="1261">
                  <c:v>185.01582919441307</c:v>
                </c:pt>
                <c:pt idx="1262">
                  <c:v>212.92568850316357</c:v>
                </c:pt>
                <c:pt idx="1263">
                  <c:v>185.04226384206098</c:v>
                </c:pt>
                <c:pt idx="1264">
                  <c:v>212.90058286403288</c:v>
                </c:pt>
                <c:pt idx="1265">
                  <c:v>185.07521123392303</c:v>
                </c:pt>
                <c:pt idx="1266">
                  <c:v>212.88054598733603</c:v>
                </c:pt>
                <c:pt idx="1267">
                  <c:v>185.11443949717665</c:v>
                </c:pt>
                <c:pt idx="1268">
                  <c:v>212.86533532013792</c:v>
                </c:pt>
                <c:pt idx="1269">
                  <c:v>185.159724852181</c:v>
                </c:pt>
                <c:pt idx="1270">
                  <c:v>212.85471582404864</c:v>
                </c:pt>
                <c:pt idx="1271">
                  <c:v>185.21085108998224</c:v>
                </c:pt>
                <c:pt idx="1272">
                  <c:v>212.84845950193861</c:v>
                </c:pt>
                <c:pt idx="1273">
                  <c:v>185.26760909620123</c:v>
                </c:pt>
                <c:pt idx="1274">
                  <c:v>212.8463449145774</c:v>
                </c:pt>
                <c:pt idx="1275">
                  <c:v>185.32979644300619</c:v>
                </c:pt>
                <c:pt idx="1276">
                  <c:v>212.84815672060739</c:v>
                </c:pt>
                <c:pt idx="1277">
                  <c:v>185.39721768080091</c:v>
                </c:pt>
                <c:pt idx="1278">
                  <c:v>212.85368601103488</c:v>
                </c:pt>
                <c:pt idx="1279">
                  <c:v>185.46968291387313</c:v>
                </c:pt>
                <c:pt idx="1280">
                  <c:v>212.86272969049531</c:v>
                </c:pt>
                <c:pt idx="1281">
                  <c:v>185.5470080222758</c:v>
                </c:pt>
                <c:pt idx="1282">
                  <c:v>212.87509052171458</c:v>
                </c:pt>
                <c:pt idx="1283">
                  <c:v>185.62901425544726</c:v>
                </c:pt>
                <c:pt idx="1284">
                  <c:v>212.89057699582091</c:v>
                </c:pt>
                <c:pt idx="1285">
                  <c:v>185.71571586449545</c:v>
                </c:pt>
                <c:pt idx="1286">
                  <c:v>212.90945610375954</c:v>
                </c:pt>
                <c:pt idx="1287">
                  <c:v>185.80712367752213</c:v>
                </c:pt>
                <c:pt idx="1288">
                  <c:v>212.93105990996079</c:v>
                </c:pt>
                <c:pt idx="1289">
                  <c:v>185.9027790930817</c:v>
                </c:pt>
                <c:pt idx="1290">
                  <c:v>212.95525377430198</c:v>
                </c:pt>
                <c:pt idx="1291">
                  <c:v>186.00251581249225</c:v>
                </c:pt>
                <c:pt idx="1292">
                  <c:v>212.98185496952649</c:v>
                </c:pt>
                <c:pt idx="1293">
                  <c:v>186.10617422411264</c:v>
                </c:pt>
                <c:pt idx="1294">
                  <c:v>213.01068443374274</c:v>
                </c:pt>
                <c:pt idx="1295">
                  <c:v>186.21359845504804</c:v>
                </c:pt>
                <c:pt idx="1296">
                  <c:v>213.04156687435184</c:v>
                </c:pt>
                <c:pt idx="1297">
                  <c:v>186.32463610913052</c:v>
                </c:pt>
                <c:pt idx="1298">
                  <c:v>213.07433058809877</c:v>
                </c:pt>
                <c:pt idx="1299">
                  <c:v>186.43913731843841</c:v>
                </c:pt>
                <c:pt idx="1300">
                  <c:v>213.10880414610855</c:v>
                </c:pt>
                <c:pt idx="1301">
                  <c:v>186.55695372271819</c:v>
                </c:pt>
                <c:pt idx="1302">
                  <c:v>213.14482143878854</c:v>
                </c:pt>
                <c:pt idx="1303">
                  <c:v>186.67794155749033</c:v>
                </c:pt>
                <c:pt idx="1304">
                  <c:v>213.18222212331793</c:v>
                </c:pt>
                <c:pt idx="1305">
                  <c:v>186.80195980963674</c:v>
                </c:pt>
                <c:pt idx="1306">
                  <c:v>213.22084606047184</c:v>
                </c:pt>
                <c:pt idx="1307">
                  <c:v>186.92886998120616</c:v>
                </c:pt>
                <c:pt idx="1308">
                  <c:v>213.26053683737976</c:v>
                </c:pt>
                <c:pt idx="1309">
                  <c:v>187.05853585826412</c:v>
                </c:pt>
                <c:pt idx="1310">
                  <c:v>213.30114075174041</c:v>
                </c:pt>
                <c:pt idx="1311">
                  <c:v>187.19082338542677</c:v>
                </c:pt>
                <c:pt idx="1312">
                  <c:v>213.34250670542454</c:v>
                </c:pt>
                <c:pt idx="1313">
                  <c:v>187.32560051722845</c:v>
                </c:pt>
                <c:pt idx="1314">
                  <c:v>213.38448611062049</c:v>
                </c:pt>
                <c:pt idx="1315">
                  <c:v>187.46273707749202</c:v>
                </c:pt>
                <c:pt idx="1316">
                  <c:v>213.42693291102478</c:v>
                </c:pt>
                <c:pt idx="1317">
                  <c:v>187.60210460320008</c:v>
                </c:pt>
                <c:pt idx="1318">
                  <c:v>213.46970482132872</c:v>
                </c:pt>
                <c:pt idx="1319">
                  <c:v>187.74357590283046</c:v>
                </c:pt>
                <c:pt idx="1320">
                  <c:v>213.51266486048883</c:v>
                </c:pt>
                <c:pt idx="1321">
                  <c:v>187.88702470930176</c:v>
                </c:pt>
                <c:pt idx="1322">
                  <c:v>213.55565731462656</c:v>
                </c:pt>
                <c:pt idx="1323">
                  <c:v>188.03233209951759</c:v>
                </c:pt>
                <c:pt idx="1324">
                  <c:v>213.59854409310771</c:v>
                </c:pt>
                <c:pt idx="1325">
                  <c:v>188.17937366314433</c:v>
                </c:pt>
                <c:pt idx="1326">
                  <c:v>213.64119227137195</c:v>
                </c:pt>
                <c:pt idx="1327">
                  <c:v>188.32802689825536</c:v>
                </c:pt>
                <c:pt idx="1328">
                  <c:v>213.68346860849823</c:v>
                </c:pt>
                <c:pt idx="1329">
                  <c:v>188.47817121985395</c:v>
                </c:pt>
                <c:pt idx="1330">
                  <c:v>213.72523907843598</c:v>
                </c:pt>
                <c:pt idx="1331">
                  <c:v>188.62968778441854</c:v>
                </c:pt>
                <c:pt idx="1332">
                  <c:v>213.76632866112919</c:v>
                </c:pt>
                <c:pt idx="1333">
                  <c:v>188.78246918299232</c:v>
                </c:pt>
                <c:pt idx="1334">
                  <c:v>213.80667374518481</c:v>
                </c:pt>
                <c:pt idx="1335">
                  <c:v>188.93637212252716</c:v>
                </c:pt>
                <c:pt idx="1336">
                  <c:v>213.8461795422742</c:v>
                </c:pt>
                <c:pt idx="1337">
                  <c:v>189.09128419344717</c:v>
                </c:pt>
                <c:pt idx="1338">
                  <c:v>213.88469982815198</c:v>
                </c:pt>
                <c:pt idx="1339">
                  <c:v>189.2471000469491</c:v>
                </c:pt>
                <c:pt idx="1340">
                  <c:v>213.92210518143452</c:v>
                </c:pt>
                <c:pt idx="1341">
                  <c:v>189.40370727200977</c:v>
                </c:pt>
                <c:pt idx="1342">
                  <c:v>213.95829899805176</c:v>
                </c:pt>
                <c:pt idx="1343">
                  <c:v>189.56098819785376</c:v>
                </c:pt>
                <c:pt idx="1344">
                  <c:v>213.99318337258464</c:v>
                </c:pt>
                <c:pt idx="1345">
                  <c:v>189.71883265111919</c:v>
                </c:pt>
                <c:pt idx="1346">
                  <c:v>214.02658351585805</c:v>
                </c:pt>
                <c:pt idx="1347">
                  <c:v>189.87714844223362</c:v>
                </c:pt>
                <c:pt idx="1348">
                  <c:v>214.05839884696533</c:v>
                </c:pt>
                <c:pt idx="1349">
                  <c:v>190.03581554625606</c:v>
                </c:pt>
                <c:pt idx="1350">
                  <c:v>214.0885538641806</c:v>
                </c:pt>
                <c:pt idx="1351">
                  <c:v>190.19472237774588</c:v>
                </c:pt>
                <c:pt idx="1352">
                  <c:v>214.11696633706433</c:v>
                </c:pt>
                <c:pt idx="1353">
                  <c:v>190.35376089021318</c:v>
                </c:pt>
                <c:pt idx="1354">
                  <c:v>214.14356068142951</c:v>
                </c:pt>
                <c:pt idx="1355">
                  <c:v>190.51282760622024</c:v>
                </c:pt>
                <c:pt idx="1356">
                  <c:v>214.16827264496513</c:v>
                </c:pt>
                <c:pt idx="1357">
                  <c:v>190.67182126431757</c:v>
                </c:pt>
                <c:pt idx="1358">
                  <c:v>214.19105559503498</c:v>
                </c:pt>
                <c:pt idx="1359">
                  <c:v>190.83064419140271</c:v>
                </c:pt>
                <c:pt idx="1360">
                  <c:v>214.21188414347938</c:v>
                </c:pt>
                <c:pt idx="1361">
                  <c:v>190.98920312611369</c:v>
                </c:pt>
                <c:pt idx="1362">
                  <c:v>214.23076134225067</c:v>
                </c:pt>
                <c:pt idx="1363">
                  <c:v>191.14741057393982</c:v>
                </c:pt>
                <c:pt idx="1364">
                  <c:v>214.24772829786028</c:v>
                </c:pt>
                <c:pt idx="1365">
                  <c:v>191.30518657619791</c:v>
                </c:pt>
                <c:pt idx="1366">
                  <c:v>214.26287730018703</c:v>
                </c:pt>
                <c:pt idx="1367">
                  <c:v>191.46246142070325</c:v>
                </c:pt>
                <c:pt idx="1368">
                  <c:v>214.27634280394886</c:v>
                </c:pt>
                <c:pt idx="1369">
                  <c:v>191.61918504485968</c:v>
                </c:pt>
                <c:pt idx="1370">
                  <c:v>214.28838512624111</c:v>
                </c:pt>
                <c:pt idx="1371">
                  <c:v>191.77531309504053</c:v>
                </c:pt>
                <c:pt idx="1372">
                  <c:v>214.29953420021837</c:v>
                </c:pt>
                <c:pt idx="1373">
                  <c:v>191.9308157972176</c:v>
                </c:pt>
                <c:pt idx="1374">
                  <c:v>214.3105822141496</c:v>
                </c:pt>
                <c:pt idx="1375">
                  <c:v>192.08573007892306</c:v>
                </c:pt>
                <c:pt idx="1376">
                  <c:v>214.32283932973456</c:v>
                </c:pt>
                <c:pt idx="1377">
                  <c:v>192.24015532640121</c:v>
                </c:pt>
                <c:pt idx="1378">
                  <c:v>214.33903449989464</c:v>
                </c:pt>
                <c:pt idx="1379">
                  <c:v>192.394298387947</c:v>
                </c:pt>
                <c:pt idx="1380">
                  <c:v>214.36716969470672</c:v>
                </c:pt>
                <c:pt idx="1381">
                  <c:v>192.54866240028809</c:v>
                </c:pt>
                <c:pt idx="1382">
                  <c:v>214.4585461203591</c:v>
                </c:pt>
                <c:pt idx="1383">
                  <c:v>192.70552954226338</c:v>
                </c:pt>
                <c:pt idx="1384">
                  <c:v>214.354025730605</c:v>
                </c:pt>
                <c:pt idx="1385">
                  <c:v>192.86950137826864</c:v>
                </c:pt>
                <c:pt idx="1386">
                  <c:v>214.49753443442128</c:v>
                </c:pt>
                <c:pt idx="1387">
                  <c:v>193.02144398559128</c:v>
                </c:pt>
                <c:pt idx="1388">
                  <c:v>214.31821165551258</c:v>
                </c:pt>
                <c:pt idx="1389">
                  <c:v>193.18695877391451</c:v>
                </c:pt>
                <c:pt idx="1390">
                  <c:v>214.50115007317828</c:v>
                </c:pt>
                <c:pt idx="1391">
                  <c:v>193.33091124574025</c:v>
                </c:pt>
                <c:pt idx="1392">
                  <c:v>214.37018172729282</c:v>
                </c:pt>
                <c:pt idx="1393">
                  <c:v>193.49379207716788</c:v>
                </c:pt>
                <c:pt idx="1394">
                  <c:v>214.47599719215944</c:v>
                </c:pt>
                <c:pt idx="1395">
                  <c:v>193.64183379115642</c:v>
                </c:pt>
                <c:pt idx="1396">
                  <c:v>214.38433886833744</c:v>
                </c:pt>
                <c:pt idx="1397">
                  <c:v>193.8006645399644</c:v>
                </c:pt>
                <c:pt idx="1398">
                  <c:v>214.42352908803727</c:v>
                </c:pt>
                <c:pt idx="1399">
                  <c:v>193.94847070211136</c:v>
                </c:pt>
                <c:pt idx="1400">
                  <c:v>214.36121833205655</c:v>
                </c:pt>
                <c:pt idx="1401">
                  <c:v>194.10115477619306</c:v>
                </c:pt>
                <c:pt idx="1402">
                  <c:v>214.35415376989329</c:v>
                </c:pt>
                <c:pt idx="1403">
                  <c:v>194.24636139321481</c:v>
                </c:pt>
                <c:pt idx="1404">
                  <c:v>214.30311150540913</c:v>
                </c:pt>
                <c:pt idx="1405">
                  <c:v>194.39217737894597</c:v>
                </c:pt>
                <c:pt idx="1406">
                  <c:v>214.26807478363529</c:v>
                </c:pt>
                <c:pt idx="1407">
                  <c:v>194.53288210601119</c:v>
                </c:pt>
                <c:pt idx="1408">
                  <c:v>214.21443081860517</c:v>
                </c:pt>
                <c:pt idx="1409">
                  <c:v>194.67177527957901</c:v>
                </c:pt>
                <c:pt idx="1410">
                  <c:v>214.16034259738365</c:v>
                </c:pt>
                <c:pt idx="1411">
                  <c:v>194.8066655326098</c:v>
                </c:pt>
                <c:pt idx="1412">
                  <c:v>214.09612960774678</c:v>
                </c:pt>
                <c:pt idx="1413">
                  <c:v>194.93847743593915</c:v>
                </c:pt>
                <c:pt idx="1414">
                  <c:v>214.02634337578507</c:v>
                </c:pt>
                <c:pt idx="1415">
                  <c:v>195.06639958593755</c:v>
                </c:pt>
                <c:pt idx="1416">
                  <c:v>213.94894317516167</c:v>
                </c:pt>
                <c:pt idx="1417">
                  <c:v>195.18998392684176</c:v>
                </c:pt>
                <c:pt idx="1418">
                  <c:v>213.87290717278739</c:v>
                </c:pt>
                <c:pt idx="1419">
                  <c:v>195.30958569051941</c:v>
                </c:pt>
                <c:pt idx="1420">
                  <c:v>213.77602077419758</c:v>
                </c:pt>
                <c:pt idx="1421">
                  <c:v>195.42743002649632</c:v>
                </c:pt>
                <c:pt idx="1422">
                  <c:v>213.66969929267347</c:v>
                </c:pt>
                <c:pt idx="1423">
                  <c:v>195.54075721005523</c:v>
                </c:pt>
                <c:pt idx="1424">
                  <c:v>213.55002484439683</c:v>
                </c:pt>
                <c:pt idx="1425">
                  <c:v>195.64970741086398</c:v>
                </c:pt>
                <c:pt idx="1426">
                  <c:v>213.41683612007972</c:v>
                </c:pt>
                <c:pt idx="1427">
                  <c:v>195.75373287954847</c:v>
                </c:pt>
                <c:pt idx="1428">
                  <c:v>213.26673423300772</c:v>
                </c:pt>
                <c:pt idx="1429">
                  <c:v>195.85284169084667</c:v>
                </c:pt>
                <c:pt idx="1430">
                  <c:v>213.09402901924685</c:v>
                </c:pt>
                <c:pt idx="1431">
                  <c:v>195.94722275664597</c:v>
                </c:pt>
                <c:pt idx="1432">
                  <c:v>212.88523557701242</c:v>
                </c:pt>
                <c:pt idx="1433">
                  <c:v>196.03822063207949</c:v>
                </c:pt>
                <c:pt idx="1434">
                  <c:v>212.58133429930334</c:v>
                </c:pt>
                <c:pt idx="1435">
                  <c:v>196.13627928688646</c:v>
                </c:pt>
                <c:pt idx="1436">
                  <c:v>211.89452157942063</c:v>
                </c:pt>
                <c:pt idx="1437">
                  <c:v>196.31627716977013</c:v>
                </c:pt>
                <c:pt idx="1438">
                  <c:v>211.41718577140648</c:v>
                </c:pt>
                <c:pt idx="1439">
                  <c:v>196.37638440669772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6B-4C40-A7AE-EFA08CFBF3C2}"/>
            </c:ext>
          </c:extLst>
        </c:ser>
        <c:ser>
          <c:idx val="0"/>
          <c:order val="2"/>
          <c:tx>
            <c:v>p_kavita (kPa)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Průběhy!$A$2:$A$12000</c:f>
              <c:numCache>
                <c:formatCode>General</c:formatCode>
                <c:ptCount val="1199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</c:numCache>
            </c:numRef>
          </c:xVal>
          <c:yVal>
            <c:numRef>
              <c:f>Průběhy!$V$2:$V$12000</c:f>
              <c:numCache>
                <c:formatCode>General</c:formatCode>
                <c:ptCount val="11999"/>
                <c:pt idx="0">
                  <c:v>210.06451651391336</c:v>
                </c:pt>
                <c:pt idx="1">
                  <c:v>207.76475112388215</c:v>
                </c:pt>
                <c:pt idx="2">
                  <c:v>209.88410743381326</c:v>
                </c:pt>
                <c:pt idx="3">
                  <c:v>207.6044676504217</c:v>
                </c:pt>
                <c:pt idx="4">
                  <c:v>209.74262888917013</c:v>
                </c:pt>
                <c:pt idx="5">
                  <c:v>207.47247778555274</c:v>
                </c:pt>
                <c:pt idx="6">
                  <c:v>209.66849171140595</c:v>
                </c:pt>
                <c:pt idx="7">
                  <c:v>207.39790123515778</c:v>
                </c:pt>
                <c:pt idx="8">
                  <c:v>209.76339147684777</c:v>
                </c:pt>
                <c:pt idx="9">
                  <c:v>207.46935483653283</c:v>
                </c:pt>
                <c:pt idx="10">
                  <c:v>209.88413303263067</c:v>
                </c:pt>
                <c:pt idx="11">
                  <c:v>207.59050781543871</c:v>
                </c:pt>
                <c:pt idx="12">
                  <c:v>209.9837252981317</c:v>
                </c:pt>
                <c:pt idx="13">
                  <c:v>207.70210956470135</c:v>
                </c:pt>
                <c:pt idx="14">
                  <c:v>210.04912199845114</c:v>
                </c:pt>
                <c:pt idx="15">
                  <c:v>207.78444183921357</c:v>
                </c:pt>
                <c:pt idx="16">
                  <c:v>210.0537012819222</c:v>
                </c:pt>
                <c:pt idx="17">
                  <c:v>207.81365884687767</c:v>
                </c:pt>
                <c:pt idx="18">
                  <c:v>209.88209611055609</c:v>
                </c:pt>
                <c:pt idx="19">
                  <c:v>207.70018400693985</c:v>
                </c:pt>
                <c:pt idx="20">
                  <c:v>209.67065485692152</c:v>
                </c:pt>
                <c:pt idx="21">
                  <c:v>207.52967730499904</c:v>
                </c:pt>
                <c:pt idx="22">
                  <c:v>209.48233745090144</c:v>
                </c:pt>
                <c:pt idx="23">
                  <c:v>207.36139194036261</c:v>
                </c:pt>
                <c:pt idx="24">
                  <c:v>209.33021895147195</c:v>
                </c:pt>
                <c:pt idx="25">
                  <c:v>207.21915675772675</c:v>
                </c:pt>
                <c:pt idx="26">
                  <c:v>209.21892524214627</c:v>
                </c:pt>
                <c:pt idx="27">
                  <c:v>207.11301165914801</c:v>
                </c:pt>
                <c:pt idx="28">
                  <c:v>209.15355568633873</c:v>
                </c:pt>
                <c:pt idx="29">
                  <c:v>207.04959553880221</c:v>
                </c:pt>
                <c:pt idx="30">
                  <c:v>209.14978468561188</c:v>
                </c:pt>
                <c:pt idx="31">
                  <c:v>207.04249445377553</c:v>
                </c:pt>
                <c:pt idx="32">
                  <c:v>209.30610354537933</c:v>
                </c:pt>
                <c:pt idx="33">
                  <c:v>207.17239191566972</c:v>
                </c:pt>
                <c:pt idx="34">
                  <c:v>209.48714433472918</c:v>
                </c:pt>
                <c:pt idx="35">
                  <c:v>207.35141550453559</c:v>
                </c:pt>
                <c:pt idx="36">
                  <c:v>209.6281276504786</c:v>
                </c:pt>
                <c:pt idx="37">
                  <c:v>207.506824509648</c:v>
                </c:pt>
                <c:pt idx="38">
                  <c:v>209.66971780403054</c:v>
                </c:pt>
                <c:pt idx="39">
                  <c:v>207.58042410664325</c:v>
                </c:pt>
                <c:pt idx="40">
                  <c:v>209.48359437345115</c:v>
                </c:pt>
                <c:pt idx="41">
                  <c:v>207.47341086866348</c:v>
                </c:pt>
                <c:pt idx="42">
                  <c:v>209.25954855986893</c:v>
                </c:pt>
                <c:pt idx="43">
                  <c:v>207.30091400644702</c:v>
                </c:pt>
                <c:pt idx="44">
                  <c:v>209.06414938273812</c:v>
                </c:pt>
                <c:pt idx="45">
                  <c:v>207.12844601882796</c:v>
                </c:pt>
                <c:pt idx="46">
                  <c:v>208.90514741683748</c:v>
                </c:pt>
                <c:pt idx="47">
                  <c:v>206.97971536831483</c:v>
                </c:pt>
                <c:pt idx="48">
                  <c:v>208.78241596538064</c:v>
                </c:pt>
                <c:pt idx="49">
                  <c:v>206.86251541916073</c:v>
                </c:pt>
                <c:pt idx="50">
                  <c:v>208.6948868253948</c:v>
                </c:pt>
                <c:pt idx="51">
                  <c:v>206.77881484870156</c:v>
                </c:pt>
                <c:pt idx="52">
                  <c:v>208.64087038326514</c:v>
                </c:pt>
                <c:pt idx="53">
                  <c:v>206.72814606918959</c:v>
                </c:pt>
                <c:pt idx="54">
                  <c:v>208.61763079476955</c:v>
                </c:pt>
                <c:pt idx="55">
                  <c:v>206.70848260542931</c:v>
                </c:pt>
                <c:pt idx="56">
                  <c:v>208.62030329425954</c:v>
                </c:pt>
                <c:pt idx="57">
                  <c:v>206.7157964688987</c:v>
                </c:pt>
                <c:pt idx="58">
                  <c:v>208.63915208910964</c:v>
                </c:pt>
                <c:pt idx="59">
                  <c:v>206.74201140256858</c:v>
                </c:pt>
                <c:pt idx="60">
                  <c:v>208.65524101748264</c:v>
                </c:pt>
                <c:pt idx="61">
                  <c:v>206.77145110916237</c:v>
                </c:pt>
                <c:pt idx="62">
                  <c:v>208.64424307635664</c:v>
                </c:pt>
                <c:pt idx="63">
                  <c:v>206.78297410120197</c:v>
                </c:pt>
                <c:pt idx="64">
                  <c:v>208.59571465661111</c:v>
                </c:pt>
                <c:pt idx="65">
                  <c:v>206.76422488959096</c:v>
                </c:pt>
                <c:pt idx="66">
                  <c:v>208.5198132015316</c:v>
                </c:pt>
                <c:pt idx="67">
                  <c:v>206.71893404092066</c:v>
                </c:pt>
                <c:pt idx="68">
                  <c:v>208.43370921397579</c:v>
                </c:pt>
                <c:pt idx="69">
                  <c:v>206.65920923635687</c:v>
                </c:pt>
                <c:pt idx="70">
                  <c:v>208.3507884578942</c:v>
                </c:pt>
                <c:pt idx="71">
                  <c:v>206.59704850400954</c:v>
                </c:pt>
                <c:pt idx="72">
                  <c:v>208.27864015443521</c:v>
                </c:pt>
                <c:pt idx="73">
                  <c:v>206.54098849374506</c:v>
                </c:pt>
                <c:pt idx="74">
                  <c:v>208.22025205108847</c:v>
                </c:pt>
                <c:pt idx="75">
                  <c:v>206.49573481943435</c:v>
                </c:pt>
                <c:pt idx="76">
                  <c:v>208.17500965180588</c:v>
                </c:pt>
                <c:pt idx="77">
                  <c:v>206.46249124830427</c:v>
                </c:pt>
                <c:pt idx="78">
                  <c:v>208.14090143060324</c:v>
                </c:pt>
                <c:pt idx="79">
                  <c:v>206.44040871113793</c:v>
                </c:pt>
                <c:pt idx="80">
                  <c:v>208.11397448795682</c:v>
                </c:pt>
                <c:pt idx="81">
                  <c:v>206.42669120935497</c:v>
                </c:pt>
                <c:pt idx="82">
                  <c:v>208.08889244987478</c:v>
                </c:pt>
                <c:pt idx="83">
                  <c:v>206.41702217378344</c:v>
                </c:pt>
                <c:pt idx="84">
                  <c:v>208.05987730585238</c:v>
                </c:pt>
                <c:pt idx="85">
                  <c:v>206.40634304081448</c:v>
                </c:pt>
                <c:pt idx="86">
                  <c:v>208.02212635976028</c:v>
                </c:pt>
                <c:pt idx="87">
                  <c:v>206.39002496382381</c:v>
                </c:pt>
                <c:pt idx="88">
                  <c:v>207.97320421404177</c:v>
                </c:pt>
                <c:pt idx="89">
                  <c:v>206.36509039490176</c:v>
                </c:pt>
                <c:pt idx="90">
                  <c:v>207.91361984194418</c:v>
                </c:pt>
                <c:pt idx="91">
                  <c:v>206.33089189742481</c:v>
                </c:pt>
                <c:pt idx="92">
                  <c:v>207.84632096294558</c:v>
                </c:pt>
                <c:pt idx="93">
                  <c:v>206.28896860132028</c:v>
                </c:pt>
                <c:pt idx="94">
                  <c:v>207.77556617784393</c:v>
                </c:pt>
                <c:pt idx="95">
                  <c:v>206.24232539735837</c:v>
                </c:pt>
                <c:pt idx="96">
                  <c:v>207.70579646726893</c:v>
                </c:pt>
                <c:pt idx="97">
                  <c:v>206.19457056451719</c:v>
                </c:pt>
                <c:pt idx="98">
                  <c:v>207.64083324277829</c:v>
                </c:pt>
                <c:pt idx="99">
                  <c:v>206.14919764829614</c:v>
                </c:pt>
                <c:pt idx="100">
                  <c:v>207.58340246819702</c:v>
                </c:pt>
                <c:pt idx="101">
                  <c:v>206.10907697965482</c:v>
                </c:pt>
                <c:pt idx="102">
                  <c:v>207.53484344408824</c:v>
                </c:pt>
                <c:pt idx="103">
                  <c:v>206.07609750240059</c:v>
                </c:pt>
                <c:pt idx="104">
                  <c:v>207.49484676875301</c:v>
                </c:pt>
                <c:pt idx="105">
                  <c:v>206.05086392511296</c:v>
                </c:pt>
                <c:pt idx="106">
                  <c:v>207.46108862510792</c:v>
                </c:pt>
                <c:pt idx="107">
                  <c:v>206.03235784046001</c:v>
                </c:pt>
                <c:pt idx="108">
                  <c:v>207.42864418601857</c:v>
                </c:pt>
                <c:pt idx="109">
                  <c:v>206.01748636554581</c:v>
                </c:pt>
                <c:pt idx="110">
                  <c:v>207.38906246600874</c:v>
                </c:pt>
                <c:pt idx="111">
                  <c:v>206.0004685204963</c:v>
                </c:pt>
                <c:pt idx="112">
                  <c:v>207.32878042785998</c:v>
                </c:pt>
                <c:pt idx="113">
                  <c:v>205.97198046583804</c:v>
                </c:pt>
                <c:pt idx="114">
                  <c:v>207.22460711644112</c:v>
                </c:pt>
                <c:pt idx="115">
                  <c:v>205.91725641549925</c:v>
                </c:pt>
                <c:pt idx="116">
                  <c:v>207.00669660696394</c:v>
                </c:pt>
                <c:pt idx="117">
                  <c:v>205.8024413058076</c:v>
                </c:pt>
                <c:pt idx="118">
                  <c:v>206.43820541698213</c:v>
                </c:pt>
                <c:pt idx="119">
                  <c:v>205.54458220651918</c:v>
                </c:pt>
                <c:pt idx="120">
                  <c:v>205.94691898221876</c:v>
                </c:pt>
                <c:pt idx="121">
                  <c:v>205.21630280665593</c:v>
                </c:pt>
                <c:pt idx="122">
                  <c:v>205.58452422565463</c:v>
                </c:pt>
                <c:pt idx="123">
                  <c:v>204.89314501726543</c:v>
                </c:pt>
                <c:pt idx="124">
                  <c:v>205.31374823221657</c:v>
                </c:pt>
                <c:pt idx="125">
                  <c:v>204.60991709768709</c:v>
                </c:pt>
                <c:pt idx="126">
                  <c:v>205.13334796492572</c:v>
                </c:pt>
                <c:pt idx="127">
                  <c:v>204.38477805363576</c:v>
                </c:pt>
                <c:pt idx="128">
                  <c:v>205.08793596407619</c:v>
                </c:pt>
                <c:pt idx="129">
                  <c:v>204.24312573069929</c:v>
                </c:pt>
                <c:pt idx="130">
                  <c:v>205.57864727019765</c:v>
                </c:pt>
                <c:pt idx="131">
                  <c:v>204.36569538752457</c:v>
                </c:pt>
                <c:pt idx="132">
                  <c:v>206.67774433044116</c:v>
                </c:pt>
                <c:pt idx="133">
                  <c:v>205.17792453750889</c:v>
                </c:pt>
                <c:pt idx="134">
                  <c:v>207.43768357021162</c:v>
                </c:pt>
                <c:pt idx="135">
                  <c:v>205.93561772360385</c:v>
                </c:pt>
                <c:pt idx="136">
                  <c:v>208.08719954985733</c:v>
                </c:pt>
                <c:pt idx="137">
                  <c:v>206.59661839448276</c:v>
                </c:pt>
                <c:pt idx="138">
                  <c:v>208.6096268397518</c:v>
                </c:pt>
                <c:pt idx="139">
                  <c:v>207.14319825866318</c:v>
                </c:pt>
                <c:pt idx="140">
                  <c:v>208.95654372471429</c:v>
                </c:pt>
                <c:pt idx="141">
                  <c:v>207.539874479947</c:v>
                </c:pt>
                <c:pt idx="142">
                  <c:v>207.879729842383</c:v>
                </c:pt>
                <c:pt idx="143">
                  <c:v>207.17079232460185</c:v>
                </c:pt>
                <c:pt idx="144">
                  <c:v>207.1695737045878</c:v>
                </c:pt>
                <c:pt idx="145">
                  <c:v>206.61514945196058</c:v>
                </c:pt>
                <c:pt idx="146">
                  <c:v>206.63780578952901</c:v>
                </c:pt>
                <c:pt idx="147">
                  <c:v>206.10022071116754</c:v>
                </c:pt>
                <c:pt idx="148">
                  <c:v>206.18143128138055</c:v>
                </c:pt>
                <c:pt idx="149">
                  <c:v>205.64779579660186</c:v>
                </c:pt>
                <c:pt idx="150">
                  <c:v>205.79150720953615</c:v>
                </c:pt>
                <c:pt idx="151">
                  <c:v>205.25754447215095</c:v>
                </c:pt>
                <c:pt idx="152">
                  <c:v>205.46642185997572</c:v>
                </c:pt>
                <c:pt idx="153">
                  <c:v>204.92822780248414</c:v>
                </c:pt>
                <c:pt idx="154">
                  <c:v>205.20339839309025</c:v>
                </c:pt>
                <c:pt idx="155">
                  <c:v>204.65726714476958</c:v>
                </c:pt>
                <c:pt idx="156">
                  <c:v>205.00141146696549</c:v>
                </c:pt>
                <c:pt idx="157">
                  <c:v>204.44323728818813</c:v>
                </c:pt>
                <c:pt idx="158">
                  <c:v>204.8596655450925</c:v>
                </c:pt>
                <c:pt idx="159">
                  <c:v>204.28510669605114</c:v>
                </c:pt>
                <c:pt idx="160">
                  <c:v>204.7790112553696</c:v>
                </c:pt>
                <c:pt idx="161">
                  <c:v>204.1829278166222</c:v>
                </c:pt>
                <c:pt idx="162">
                  <c:v>204.76364902350153</c:v>
                </c:pt>
                <c:pt idx="163">
                  <c:v>204.13889115644997</c:v>
                </c:pt>
                <c:pt idx="164">
                  <c:v>204.82937548511063</c:v>
                </c:pt>
                <c:pt idx="165">
                  <c:v>204.16185788478415</c:v>
                </c:pt>
                <c:pt idx="166">
                  <c:v>205.08308174303889</c:v>
                </c:pt>
                <c:pt idx="167">
                  <c:v>204.30624677343653</c:v>
                </c:pt>
                <c:pt idx="168">
                  <c:v>206.36982358407025</c:v>
                </c:pt>
                <c:pt idx="169">
                  <c:v>205.13937270614957</c:v>
                </c:pt>
                <c:pt idx="170">
                  <c:v>207.24515285890314</c:v>
                </c:pt>
                <c:pt idx="171">
                  <c:v>205.99521853062424</c:v>
                </c:pt>
                <c:pt idx="172">
                  <c:v>207.92270390847042</c:v>
                </c:pt>
                <c:pt idx="173">
                  <c:v>206.7015858772759</c:v>
                </c:pt>
                <c:pt idx="174">
                  <c:v>208.35185757957345</c:v>
                </c:pt>
                <c:pt idx="175">
                  <c:v>207.20495028707273</c:v>
                </c:pt>
                <c:pt idx="176">
                  <c:v>207.78429296652902</c:v>
                </c:pt>
                <c:pt idx="177">
                  <c:v>207.10664014389465</c:v>
                </c:pt>
                <c:pt idx="178">
                  <c:v>207.06343776902037</c:v>
                </c:pt>
                <c:pt idx="179">
                  <c:v>206.55746712022952</c:v>
                </c:pt>
                <c:pt idx="180">
                  <c:v>206.55218378017682</c:v>
                </c:pt>
                <c:pt idx="181">
                  <c:v>206.06414505728659</c:v>
                </c:pt>
                <c:pt idx="182">
                  <c:v>206.12316330764116</c:v>
                </c:pt>
                <c:pt idx="183">
                  <c:v>205.64714973412782</c:v>
                </c:pt>
                <c:pt idx="184">
                  <c:v>205.77131007711245</c:v>
                </c:pt>
                <c:pt idx="185">
                  <c:v>205.30348914481013</c:v>
                </c:pt>
                <c:pt idx="186">
                  <c:v>205.49332911507602</c:v>
                </c:pt>
                <c:pt idx="187">
                  <c:v>205.03004348967019</c:v>
                </c:pt>
                <c:pt idx="188">
                  <c:v>205.28595623181678</c:v>
                </c:pt>
                <c:pt idx="189">
                  <c:v>204.82353009283088</c:v>
                </c:pt>
                <c:pt idx="190">
                  <c:v>205.14660581200488</c:v>
                </c:pt>
                <c:pt idx="191">
                  <c:v>204.68152754685596</c:v>
                </c:pt>
                <c:pt idx="192">
                  <c:v>205.07275935881694</c:v>
                </c:pt>
                <c:pt idx="193">
                  <c:v>204.60147965113998</c:v>
                </c:pt>
                <c:pt idx="194">
                  <c:v>205.06395211092402</c:v>
                </c:pt>
                <c:pt idx="195">
                  <c:v>204.58271072070087</c:v>
                </c:pt>
                <c:pt idx="196">
                  <c:v>205.12228865485716</c:v>
                </c:pt>
                <c:pt idx="197">
                  <c:v>204.62634215532412</c:v>
                </c:pt>
                <c:pt idx="198">
                  <c:v>205.26797349462274</c:v>
                </c:pt>
                <c:pt idx="199">
                  <c:v>204.74657382662011</c:v>
                </c:pt>
                <c:pt idx="200">
                  <c:v>206.15057462738275</c:v>
                </c:pt>
                <c:pt idx="201">
                  <c:v>205.31984125048271</c:v>
                </c:pt>
                <c:pt idx="202">
                  <c:v>207.20925602380663</c:v>
                </c:pt>
                <c:pt idx="203">
                  <c:v>206.21015251735972</c:v>
                </c:pt>
                <c:pt idx="204">
                  <c:v>207.37927156662326</c:v>
                </c:pt>
                <c:pt idx="205">
                  <c:v>206.63627586022722</c:v>
                </c:pt>
                <c:pt idx="206">
                  <c:v>206.81825225567877</c:v>
                </c:pt>
                <c:pt idx="207">
                  <c:v>206.34305226496409</c:v>
                </c:pt>
                <c:pt idx="208">
                  <c:v>206.40586132853062</c:v>
                </c:pt>
                <c:pt idx="209">
                  <c:v>205.95432894244826</c:v>
                </c:pt>
                <c:pt idx="210">
                  <c:v>206.07861567720266</c:v>
                </c:pt>
                <c:pt idx="211">
                  <c:v>205.64151030272401</c:v>
                </c:pt>
                <c:pt idx="212">
                  <c:v>205.84436561208122</c:v>
                </c:pt>
                <c:pt idx="213">
                  <c:v>205.41738154231166</c:v>
                </c:pt>
                <c:pt idx="214">
                  <c:v>205.70112169784096</c:v>
                </c:pt>
                <c:pt idx="215">
                  <c:v>205.27940547349664</c:v>
                </c:pt>
                <c:pt idx="216">
                  <c:v>205.65197368762634</c:v>
                </c:pt>
                <c:pt idx="217">
                  <c:v>205.2299697772207</c:v>
                </c:pt>
                <c:pt idx="218">
                  <c:v>205.72152401533461</c:v>
                </c:pt>
                <c:pt idx="219">
                  <c:v>205.28948380877466</c:v>
                </c:pt>
                <c:pt idx="220">
                  <c:v>206.08765954645358</c:v>
                </c:pt>
                <c:pt idx="221">
                  <c:v>205.59446546716862</c:v>
                </c:pt>
                <c:pt idx="222">
                  <c:v>206.4595875782795</c:v>
                </c:pt>
                <c:pt idx="223">
                  <c:v>205.94788453268455</c:v>
                </c:pt>
                <c:pt idx="224">
                  <c:v>206.62271563265182</c:v>
                </c:pt>
                <c:pt idx="225">
                  <c:v>206.15445487402641</c:v>
                </c:pt>
                <c:pt idx="226">
                  <c:v>206.40240629969958</c:v>
                </c:pt>
                <c:pt idx="227">
                  <c:v>205.98500532308921</c:v>
                </c:pt>
                <c:pt idx="228">
                  <c:v>206.22154768176688</c:v>
                </c:pt>
                <c:pt idx="229">
                  <c:v>205.81503371429466</c:v>
                </c:pt>
                <c:pt idx="230">
                  <c:v>206.15469306978943</c:v>
                </c:pt>
                <c:pt idx="231">
                  <c:v>205.75535163220761</c:v>
                </c:pt>
                <c:pt idx="232">
                  <c:v>206.38210382724202</c:v>
                </c:pt>
                <c:pt idx="233">
                  <c:v>205.96216732396039</c:v>
                </c:pt>
                <c:pt idx="234">
                  <c:v>206.62423399583903</c:v>
                </c:pt>
                <c:pt idx="235">
                  <c:v>206.20057564408089</c:v>
                </c:pt>
                <c:pt idx="236">
                  <c:v>206.72457303412597</c:v>
                </c:pt>
                <c:pt idx="237">
                  <c:v>206.31795416183584</c:v>
                </c:pt>
                <c:pt idx="238">
                  <c:v>206.60557976099531</c:v>
                </c:pt>
                <c:pt idx="239">
                  <c:v>206.21206711260416</c:v>
                </c:pt>
                <c:pt idx="240">
                  <c:v>206.56217343716108</c:v>
                </c:pt>
                <c:pt idx="241">
                  <c:v>206.1771100849862</c:v>
                </c:pt>
                <c:pt idx="242">
                  <c:v>206.75569624153894</c:v>
                </c:pt>
                <c:pt idx="243">
                  <c:v>206.36737629804955</c:v>
                </c:pt>
                <c:pt idx="244">
                  <c:v>206.92559888883937</c:v>
                </c:pt>
                <c:pt idx="245">
                  <c:v>206.54084350516914</c:v>
                </c:pt>
                <c:pt idx="246">
                  <c:v>206.98050308303056</c:v>
                </c:pt>
                <c:pt idx="247">
                  <c:v>206.60249022437509</c:v>
                </c:pt>
                <c:pt idx="248">
                  <c:v>206.93202660117007</c:v>
                </c:pt>
                <c:pt idx="249">
                  <c:v>206.55748667864091</c:v>
                </c:pt>
                <c:pt idx="250">
                  <c:v>207.04942871135759</c:v>
                </c:pt>
                <c:pt idx="251">
                  <c:v>206.68339545075071</c:v>
                </c:pt>
                <c:pt idx="252">
                  <c:v>207.17102450371806</c:v>
                </c:pt>
                <c:pt idx="253">
                  <c:v>206.80886328248837</c:v>
                </c:pt>
                <c:pt idx="254">
                  <c:v>207.23600311597104</c:v>
                </c:pt>
                <c:pt idx="255">
                  <c:v>206.87649184768938</c:v>
                </c:pt>
                <c:pt idx="256">
                  <c:v>207.29157052041978</c:v>
                </c:pt>
                <c:pt idx="257">
                  <c:v>206.93623906201319</c:v>
                </c:pt>
                <c:pt idx="258">
                  <c:v>207.35917459317636</c:v>
                </c:pt>
                <c:pt idx="259">
                  <c:v>207.0091067659701</c:v>
                </c:pt>
                <c:pt idx="260">
                  <c:v>207.42594716342657</c:v>
                </c:pt>
                <c:pt idx="261">
                  <c:v>207.08032536726662</c:v>
                </c:pt>
                <c:pt idx="262">
                  <c:v>207.48752679983863</c:v>
                </c:pt>
                <c:pt idx="263">
                  <c:v>207.14609511928811</c:v>
                </c:pt>
                <c:pt idx="264">
                  <c:v>207.54690863575581</c:v>
                </c:pt>
                <c:pt idx="265">
                  <c:v>207.20996002344074</c:v>
                </c:pt>
                <c:pt idx="266">
                  <c:v>207.60436888716922</c:v>
                </c:pt>
                <c:pt idx="267">
                  <c:v>207.27195427671649</c:v>
                </c:pt>
                <c:pt idx="268">
                  <c:v>207.65895135534421</c:v>
                </c:pt>
                <c:pt idx="269">
                  <c:v>207.33101446230188</c:v>
                </c:pt>
                <c:pt idx="270">
                  <c:v>207.71043487962908</c:v>
                </c:pt>
                <c:pt idx="271">
                  <c:v>207.38700765643713</c:v>
                </c:pt>
                <c:pt idx="272">
                  <c:v>207.75870020664343</c:v>
                </c:pt>
                <c:pt idx="273">
                  <c:v>207.43982610417336</c:v>
                </c:pt>
                <c:pt idx="274">
                  <c:v>207.80334175765057</c:v>
                </c:pt>
                <c:pt idx="275">
                  <c:v>207.48903253035158</c:v>
                </c:pt>
                <c:pt idx="276">
                  <c:v>207.84407234209894</c:v>
                </c:pt>
                <c:pt idx="277">
                  <c:v>207.5343600574908</c:v>
                </c:pt>
                <c:pt idx="278">
                  <c:v>207.88061749817854</c:v>
                </c:pt>
                <c:pt idx="279">
                  <c:v>207.57554026346517</c:v>
                </c:pt>
                <c:pt idx="280">
                  <c:v>207.91254852408093</c:v>
                </c:pt>
                <c:pt idx="281">
                  <c:v>207.61212538558803</c:v>
                </c:pt>
                <c:pt idx="282">
                  <c:v>207.93939009551249</c:v>
                </c:pt>
                <c:pt idx="283">
                  <c:v>207.64363979887415</c:v>
                </c:pt>
                <c:pt idx="284">
                  <c:v>207.96043871728236</c:v>
                </c:pt>
                <c:pt idx="285">
                  <c:v>207.66935076265054</c:v>
                </c:pt>
                <c:pt idx="286">
                  <c:v>207.97489379468655</c:v>
                </c:pt>
                <c:pt idx="287">
                  <c:v>207.68845050322088</c:v>
                </c:pt>
                <c:pt idx="288">
                  <c:v>207.98193542838575</c:v>
                </c:pt>
                <c:pt idx="289">
                  <c:v>207.70012579540852</c:v>
                </c:pt>
                <c:pt idx="290">
                  <c:v>207.98055080861491</c:v>
                </c:pt>
                <c:pt idx="291">
                  <c:v>207.70333533727919</c:v>
                </c:pt>
                <c:pt idx="292">
                  <c:v>207.96933938694536</c:v>
                </c:pt>
                <c:pt idx="293">
                  <c:v>207.69661586416055</c:v>
                </c:pt>
                <c:pt idx="294">
                  <c:v>207.94631906570942</c:v>
                </c:pt>
                <c:pt idx="295">
                  <c:v>207.67788824180889</c:v>
                </c:pt>
                <c:pt idx="296">
                  <c:v>207.90836811116517</c:v>
                </c:pt>
                <c:pt idx="297">
                  <c:v>207.64381869579753</c:v>
                </c:pt>
                <c:pt idx="298">
                  <c:v>207.84863563130511</c:v>
                </c:pt>
                <c:pt idx="299">
                  <c:v>207.58677228215112</c:v>
                </c:pt>
                <c:pt idx="300">
                  <c:v>207.72308603013204</c:v>
                </c:pt>
                <c:pt idx="301">
                  <c:v>207.4539175255172</c:v>
                </c:pt>
                <c:pt idx="302">
                  <c:v>207.55273633528529</c:v>
                </c:pt>
                <c:pt idx="303">
                  <c:v>207.28412895554357</c:v>
                </c:pt>
                <c:pt idx="304">
                  <c:v>207.49489796759926</c:v>
                </c:pt>
                <c:pt idx="305">
                  <c:v>207.26644786492312</c:v>
                </c:pt>
                <c:pt idx="306">
                  <c:v>207.55410189749972</c:v>
                </c:pt>
                <c:pt idx="307">
                  <c:v>207.35708866279847</c:v>
                </c:pt>
                <c:pt idx="308">
                  <c:v>207.41855112652394</c:v>
                </c:pt>
                <c:pt idx="309">
                  <c:v>207.17276799066849</c:v>
                </c:pt>
                <c:pt idx="310">
                  <c:v>206.94038512430953</c:v>
                </c:pt>
                <c:pt idx="311">
                  <c:v>206.61899570445686</c:v>
                </c:pt>
                <c:pt idx="312">
                  <c:v>206.35867891152319</c:v>
                </c:pt>
                <c:pt idx="313">
                  <c:v>206.06796224105153</c:v>
                </c:pt>
                <c:pt idx="314">
                  <c:v>205.84087890055264</c:v>
                </c:pt>
                <c:pt idx="315">
                  <c:v>205.603819811264</c:v>
                </c:pt>
                <c:pt idx="316">
                  <c:v>205.41782378624558</c:v>
                </c:pt>
                <c:pt idx="317">
                  <c:v>205.23431016310508</c:v>
                </c:pt>
                <c:pt idx="318">
                  <c:v>205.08706575506145</c:v>
                </c:pt>
                <c:pt idx="319">
                  <c:v>204.95185816745166</c:v>
                </c:pt>
                <c:pt idx="320">
                  <c:v>204.83962654130607</c:v>
                </c:pt>
                <c:pt idx="321">
                  <c:v>204.74602528731478</c:v>
                </c:pt>
                <c:pt idx="322">
                  <c:v>204.66495362056969</c:v>
                </c:pt>
                <c:pt idx="323">
                  <c:v>204.60593546488175</c:v>
                </c:pt>
                <c:pt idx="324">
                  <c:v>204.55223693882087</c:v>
                </c:pt>
                <c:pt idx="325">
                  <c:v>204.52131964753997</c:v>
                </c:pt>
                <c:pt idx="326">
                  <c:v>204.49139099563561</c:v>
                </c:pt>
                <c:pt idx="327">
                  <c:v>204.4832023304059</c:v>
                </c:pt>
                <c:pt idx="328">
                  <c:v>204.47374279631467</c:v>
                </c:pt>
                <c:pt idx="329">
                  <c:v>204.48415134336082</c:v>
                </c:pt>
                <c:pt idx="330">
                  <c:v>204.49225583502059</c:v>
                </c:pt>
                <c:pt idx="331">
                  <c:v>204.51819636036251</c:v>
                </c:pt>
                <c:pt idx="332">
                  <c:v>204.5414147814331</c:v>
                </c:pt>
                <c:pt idx="333">
                  <c:v>204.5806327191919</c:v>
                </c:pt>
                <c:pt idx="334">
                  <c:v>204.61699251302053</c:v>
                </c:pt>
                <c:pt idx="335">
                  <c:v>204.66784028374045</c:v>
                </c:pt>
                <c:pt idx="336">
                  <c:v>204.71583557318007</c:v>
                </c:pt>
                <c:pt idx="337">
                  <c:v>204.77714664423539</c:v>
                </c:pt>
                <c:pt idx="338">
                  <c:v>204.83570828844313</c:v>
                </c:pt>
                <c:pt idx="339">
                  <c:v>204.90672881659688</c:v>
                </c:pt>
                <c:pt idx="340">
                  <c:v>204.97519307324055</c:v>
                </c:pt>
                <c:pt idx="341">
                  <c:v>205.05554940323279</c:v>
                </c:pt>
                <c:pt idx="342">
                  <c:v>205.13363826715866</c:v>
                </c:pt>
                <c:pt idx="343">
                  <c:v>205.2233298275639</c:v>
                </c:pt>
                <c:pt idx="344">
                  <c:v>205.31115067466678</c:v>
                </c:pt>
                <c:pt idx="345">
                  <c:v>205.41056689271628</c:v>
                </c:pt>
                <c:pt idx="346">
                  <c:v>205.50863663612054</c:v>
                </c:pt>
                <c:pt idx="347">
                  <c:v>205.61860169464327</c:v>
                </c:pt>
                <c:pt idx="348">
                  <c:v>205.72790106665823</c:v>
                </c:pt>
                <c:pt idx="349">
                  <c:v>205.84975393446317</c:v>
                </c:pt>
                <c:pt idx="350">
                  <c:v>205.97181961991089</c:v>
                </c:pt>
                <c:pt idx="351">
                  <c:v>206.1075408023323</c:v>
                </c:pt>
                <c:pt idx="352">
                  <c:v>206.24460625193072</c:v>
                </c:pt>
                <c:pt idx="353">
                  <c:v>206.39700846508038</c:v>
                </c:pt>
                <c:pt idx="354">
                  <c:v>206.55220772358388</c:v>
                </c:pt>
                <c:pt idx="355">
                  <c:v>206.72521678956329</c:v>
                </c:pt>
                <c:pt idx="356">
                  <c:v>206.90286783115724</c:v>
                </c:pt>
                <c:pt idx="357">
                  <c:v>207.10193648822144</c:v>
                </c:pt>
                <c:pt idx="358">
                  <c:v>207.30791521625986</c:v>
                </c:pt>
                <c:pt idx="359">
                  <c:v>207.5372871282899</c:v>
                </c:pt>
                <c:pt idx="360">
                  <c:v>207.75679073901537</c:v>
                </c:pt>
                <c:pt idx="361">
                  <c:v>207.98024390525347</c:v>
                </c:pt>
                <c:pt idx="362">
                  <c:v>208.18580331023213</c:v>
                </c:pt>
                <c:pt idx="363">
                  <c:v>208.38327464644431</c:v>
                </c:pt>
                <c:pt idx="364">
                  <c:v>208.55881576426302</c:v>
                </c:pt>
                <c:pt idx="365">
                  <c:v>208.7200437117898</c:v>
                </c:pt>
                <c:pt idx="366">
                  <c:v>208.85741320759965</c:v>
                </c:pt>
                <c:pt idx="367">
                  <c:v>208.97777312331894</c:v>
                </c:pt>
                <c:pt idx="368">
                  <c:v>209.07383593996539</c:v>
                </c:pt>
                <c:pt idx="369">
                  <c:v>209.15215554988507</c:v>
                </c:pt>
                <c:pt idx="370">
                  <c:v>209.20681721676823</c:v>
                </c:pt>
                <c:pt idx="371">
                  <c:v>209.24417068946769</c:v>
                </c:pt>
                <c:pt idx="372">
                  <c:v>209.25924857127043</c:v>
                </c:pt>
                <c:pt idx="373">
                  <c:v>209.25823068886405</c:v>
                </c:pt>
                <c:pt idx="374">
                  <c:v>209.23682183814455</c:v>
                </c:pt>
                <c:pt idx="375">
                  <c:v>209.20115292637922</c:v>
                </c:pt>
                <c:pt idx="376">
                  <c:v>209.1474336960481</c:v>
                </c:pt>
                <c:pt idx="377">
                  <c:v>209.08177719519574</c:v>
                </c:pt>
                <c:pt idx="378">
                  <c:v>209.00088028674605</c:v>
                </c:pt>
                <c:pt idx="379">
                  <c:v>208.9109806368993</c:v>
                </c:pt>
                <c:pt idx="380">
                  <c:v>208.8092608214057</c:v>
                </c:pt>
                <c:pt idx="381">
                  <c:v>208.70252490322997</c:v>
                </c:pt>
                <c:pt idx="382">
                  <c:v>208.58861792248422</c:v>
                </c:pt>
                <c:pt idx="383">
                  <c:v>208.47696274546669</c:v>
                </c:pt>
                <c:pt idx="384">
                  <c:v>208.37642028832232</c:v>
                </c:pt>
                <c:pt idx="385">
                  <c:v>208.28656682826193</c:v>
                </c:pt>
                <c:pt idx="386">
                  <c:v>208.20092754060735</c:v>
                </c:pt>
                <c:pt idx="387">
                  <c:v>208.12407451376012</c:v>
                </c:pt>
                <c:pt idx="388">
                  <c:v>208.04734990701724</c:v>
                </c:pt>
                <c:pt idx="389">
                  <c:v>208.0072357686702</c:v>
                </c:pt>
                <c:pt idx="390">
                  <c:v>208.5682683511132</c:v>
                </c:pt>
                <c:pt idx="391">
                  <c:v>210.19807332984595</c:v>
                </c:pt>
                <c:pt idx="392">
                  <c:v>214.76097214760512</c:v>
                </c:pt>
                <c:pt idx="393">
                  <c:v>220.1482158608087</c:v>
                </c:pt>
                <c:pt idx="394">
                  <c:v>226.34211899522043</c:v>
                </c:pt>
                <c:pt idx="395">
                  <c:v>233.35543980255471</c:v>
                </c:pt>
                <c:pt idx="396">
                  <c:v>241.21273141115992</c:v>
                </c:pt>
                <c:pt idx="397">
                  <c:v>249.94552405118276</c:v>
                </c:pt>
                <c:pt idx="398">
                  <c:v>259.59008516590097</c:v>
                </c:pt>
                <c:pt idx="399">
                  <c:v>270.18627551279786</c:v>
                </c:pt>
                <c:pt idx="400">
                  <c:v>281.77685568722126</c:v>
                </c:pt>
                <c:pt idx="401">
                  <c:v>294.40699418937487</c:v>
                </c:pt>
                <c:pt idx="402">
                  <c:v>308.12380628824855</c:v>
                </c:pt>
                <c:pt idx="403">
                  <c:v>322.97594014543785</c:v>
                </c:pt>
                <c:pt idx="404">
                  <c:v>339.0129308623641</c:v>
                </c:pt>
                <c:pt idx="405">
                  <c:v>356.28277231010793</c:v>
                </c:pt>
                <c:pt idx="406">
                  <c:v>374.82911384677573</c:v>
                </c:pt>
                <c:pt idx="407">
                  <c:v>394.68841150669738</c:v>
                </c:pt>
                <c:pt idx="408">
                  <c:v>415.88683219442481</c:v>
                </c:pt>
                <c:pt idx="409">
                  <c:v>438.43686730512638</c:v>
                </c:pt>
                <c:pt idx="410">
                  <c:v>462.33366229404976</c:v>
                </c:pt>
                <c:pt idx="411">
                  <c:v>487.55146657055167</c:v>
                </c:pt>
                <c:pt idx="412">
                  <c:v>514.04102435620462</c:v>
                </c:pt>
                <c:pt idx="413">
                  <c:v>541.72946863024788</c:v>
                </c:pt>
                <c:pt idx="414">
                  <c:v>570.52322744655737</c:v>
                </c:pt>
                <c:pt idx="415">
                  <c:v>600.30982940355955</c:v>
                </c:pt>
                <c:pt idx="416">
                  <c:v>630.9573923765056</c:v>
                </c:pt>
                <c:pt idx="417">
                  <c:v>662.31290435408437</c:v>
                </c:pt>
                <c:pt idx="418">
                  <c:v>694.20038108942811</c:v>
                </c:pt>
                <c:pt idx="419">
                  <c:v>726.41927171501334</c:v>
                </c:pt>
                <c:pt idx="420">
                  <c:v>758.74340879466058</c:v>
                </c:pt>
                <c:pt idx="421">
                  <c:v>790.92120712508517</c:v>
                </c:pt>
                <c:pt idx="422">
                  <c:v>822.67876281898725</c:v>
                </c:pt>
                <c:pt idx="423">
                  <c:v>853.72906096340841</c:v>
                </c:pt>
                <c:pt idx="424">
                  <c:v>883.78941256915243</c:v>
                </c:pt>
                <c:pt idx="425">
                  <c:v>912.59384290635944</c:v>
                </c:pt>
                <c:pt idx="426">
                  <c:v>939.87678421723786</c:v>
                </c:pt>
                <c:pt idx="427">
                  <c:v>965.34007883268953</c:v>
                </c:pt>
                <c:pt idx="428">
                  <c:v>988.60549998864792</c:v>
                </c:pt>
                <c:pt idx="429">
                  <c:v>1009.1204752515201</c:v>
                </c:pt>
                <c:pt idx="430">
                  <c:v>1025.608030575092</c:v>
                </c:pt>
                <c:pt idx="431">
                  <c:v>1032.7769822156536</c:v>
                </c:pt>
                <c:pt idx="432">
                  <c:v>1037.8173794758554</c:v>
                </c:pt>
                <c:pt idx="433">
                  <c:v>1043.1699634373222</c:v>
                </c:pt>
                <c:pt idx="434">
                  <c:v>1045.9719068018462</c:v>
                </c:pt>
                <c:pt idx="435">
                  <c:v>1050.4316168641619</c:v>
                </c:pt>
                <c:pt idx="436">
                  <c:v>1051.0514814867643</c:v>
                </c:pt>
                <c:pt idx="437">
                  <c:v>1054.2507286287957</c:v>
                </c:pt>
                <c:pt idx="438">
                  <c:v>1053.9139411320032</c:v>
                </c:pt>
                <c:pt idx="439">
                  <c:v>1056.1015633972247</c:v>
                </c:pt>
                <c:pt idx="440">
                  <c:v>1055.1428584841594</c:v>
                </c:pt>
                <c:pt idx="441">
                  <c:v>1056.7508728690548</c:v>
                </c:pt>
                <c:pt idx="442">
                  <c:v>1055.3407009632792</c:v>
                </c:pt>
                <c:pt idx="443">
                  <c:v>1056.5422011468349</c:v>
                </c:pt>
                <c:pt idx="444">
                  <c:v>1054.7678462585263</c:v>
                </c:pt>
                <c:pt idx="445">
                  <c:v>1055.6664271082486</c:v>
                </c:pt>
                <c:pt idx="446">
                  <c:v>1053.578813244412</c:v>
                </c:pt>
                <c:pt idx="447">
                  <c:v>1054.2420177876056</c:v>
                </c:pt>
                <c:pt idx="448">
                  <c:v>1051.8735046367285</c:v>
                </c:pt>
                <c:pt idx="449">
                  <c:v>1052.3523526151391</c:v>
                </c:pt>
                <c:pt idx="450">
                  <c:v>1049.7254071549839</c:v>
                </c:pt>
                <c:pt idx="451">
                  <c:v>1050.0636118949353</c:v>
                </c:pt>
                <c:pt idx="452">
                  <c:v>1047.1951089932538</c:v>
                </c:pt>
                <c:pt idx="453">
                  <c:v>1047.4344142004306</c:v>
                </c:pt>
                <c:pt idx="454">
                  <c:v>1044.3378068891873</c:v>
                </c:pt>
                <c:pt idx="455">
                  <c:v>1044.5215562687004</c:v>
                </c:pt>
                <c:pt idx="456">
                  <c:v>1041.2078391141526</c:v>
                </c:pt>
                <c:pt idx="457">
                  <c:v>1041.3840050190624</c:v>
                </c:pt>
                <c:pt idx="458">
                  <c:v>1037.8618590282845</c:v>
                </c:pt>
                <c:pt idx="459">
                  <c:v>1038.0863701918336</c:v>
                </c:pt>
                <c:pt idx="460">
                  <c:v>1034.3615301950288</c:v>
                </c:pt>
                <c:pt idx="461">
                  <c:v>1034.7027782474186</c:v>
                </c:pt>
                <c:pt idx="462">
                  <c:v>1030.7764110108333</c:v>
                </c:pt>
                <c:pt idx="463">
                  <c:v>1031.3230398067524</c:v>
                </c:pt>
                <c:pt idx="464">
                  <c:v>1027.1885751997152</c:v>
                </c:pt>
                <c:pt idx="465">
                  <c:v>1028.0660457615738</c:v>
                </c:pt>
                <c:pt idx="466">
                  <c:v>1023.7028897561476</c:v>
                </c:pt>
                <c:pt idx="467">
                  <c:v>1025.1206494660616</c:v>
                </c:pt>
                <c:pt idx="468">
                  <c:v>1020.4793875235295</c:v>
                </c:pt>
                <c:pt idx="469">
                  <c:v>1023.0074088160808</c:v>
                </c:pt>
                <c:pt idx="470">
                  <c:v>1017.9463560466399</c:v>
                </c:pt>
                <c:pt idx="471">
                  <c:v>1023.1462170358415</c:v>
                </c:pt>
                <c:pt idx="472">
                  <c:v>1018.7517728101867</c:v>
                </c:pt>
                <c:pt idx="473">
                  <c:v>1017.2721366536576</c:v>
                </c:pt>
                <c:pt idx="474">
                  <c:v>1014.4183130194315</c:v>
                </c:pt>
                <c:pt idx="475">
                  <c:v>1017.8733280965928</c:v>
                </c:pt>
                <c:pt idx="476">
                  <c:v>1014.0939926120247</c:v>
                </c:pt>
                <c:pt idx="477">
                  <c:v>1017.1420211160997</c:v>
                </c:pt>
                <c:pt idx="478">
                  <c:v>1012.8202143361866</c:v>
                </c:pt>
                <c:pt idx="479">
                  <c:v>1015.8204564384388</c:v>
                </c:pt>
                <c:pt idx="480">
                  <c:v>1011.0884653398468</c:v>
                </c:pt>
                <c:pt idx="481">
                  <c:v>1014.0772117410206</c:v>
                </c:pt>
                <c:pt idx="482">
                  <c:v>1009.0710003788985</c:v>
                </c:pt>
                <c:pt idx="483">
                  <c:v>1012.0168355883494</c:v>
                </c:pt>
                <c:pt idx="484">
                  <c:v>1006.8914134268987</c:v>
                </c:pt>
                <c:pt idx="485">
                  <c:v>1009.7441131437234</c:v>
                </c:pt>
                <c:pt idx="486">
                  <c:v>1004.6959518116782</c:v>
                </c:pt>
                <c:pt idx="487">
                  <c:v>1007.386983470325</c:v>
                </c:pt>
                <c:pt idx="488">
                  <c:v>1002.7333326892913</c:v>
                </c:pt>
                <c:pt idx="489">
                  <c:v>1005.1517934256995</c:v>
                </c:pt>
                <c:pt idx="490">
                  <c:v>1002.8580926096824</c:v>
                </c:pt>
                <c:pt idx="491">
                  <c:v>1004.3845800905654</c:v>
                </c:pt>
                <c:pt idx="492">
                  <c:v>1002.0166583523686</c:v>
                </c:pt>
                <c:pt idx="493">
                  <c:v>1003.021677214978</c:v>
                </c:pt>
                <c:pt idx="494">
                  <c:v>1000.8153874002925</c:v>
                </c:pt>
                <c:pt idx="495">
                  <c:v>1001.4018569714763</c:v>
                </c:pt>
                <c:pt idx="496">
                  <c:v>999.28078060725363</c:v>
                </c:pt>
                <c:pt idx="497">
                  <c:v>999.54459752849584</c:v>
                </c:pt>
                <c:pt idx="498">
                  <c:v>997.48074334271053</c:v>
                </c:pt>
                <c:pt idx="499">
                  <c:v>997.49191337718776</c:v>
                </c:pt>
                <c:pt idx="500">
                  <c:v>995.46916519069612</c:v>
                </c:pt>
                <c:pt idx="501">
                  <c:v>995.28006810706063</c:v>
                </c:pt>
                <c:pt idx="502">
                  <c:v>993.28914886315999</c:v>
                </c:pt>
                <c:pt idx="503">
                  <c:v>992.9401425606801</c:v>
                </c:pt>
                <c:pt idx="504">
                  <c:v>990.9764636271708</c:v>
                </c:pt>
                <c:pt idx="505">
                  <c:v>990.49965748044133</c:v>
                </c:pt>
                <c:pt idx="506">
                  <c:v>988.56192099987913</c:v>
                </c:pt>
                <c:pt idx="507">
                  <c:v>987.98363485334016</c:v>
                </c:pt>
                <c:pt idx="508">
                  <c:v>986.07283599492553</c:v>
                </c:pt>
                <c:pt idx="509">
                  <c:v>985.41519521106216</c:v>
                </c:pt>
                <c:pt idx="510">
                  <c:v>983.53389447849577</c:v>
                </c:pt>
                <c:pt idx="511">
                  <c:v>982.8158575520298</c:v>
                </c:pt>
                <c:pt idx="512">
                  <c:v>980.96763499347401</c:v>
                </c:pt>
                <c:pt idx="513">
                  <c:v>980.20566322282298</c:v>
                </c:pt>
                <c:pt idx="514">
                  <c:v>978.39470648391318</c:v>
                </c:pt>
                <c:pt idx="515">
                  <c:v>977.60320738189978</c:v>
                </c:pt>
                <c:pt idx="516">
                  <c:v>975.83400219604471</c:v>
                </c:pt>
                <c:pt idx="517">
                  <c:v>975.02563014046063</c:v>
                </c:pt>
                <c:pt idx="518">
                  <c:v>973.30272767288943</c:v>
                </c:pt>
                <c:pt idx="519">
                  <c:v>972.48859450807004</c:v>
                </c:pt>
                <c:pt idx="520">
                  <c:v>970.81644074969688</c:v>
                </c:pt>
                <c:pt idx="521">
                  <c:v>970.00626983768336</c:v>
                </c:pt>
                <c:pt idx="522">
                  <c:v>968.38908503445259</c:v>
                </c:pt>
                <c:pt idx="523">
                  <c:v>967.59132987074156</c:v>
                </c:pt>
                <c:pt idx="524">
                  <c:v>966.03302968774358</c:v>
                </c:pt>
                <c:pt idx="525">
                  <c:v>965.25497034957516</c:v>
                </c:pt>
                <c:pt idx="526">
                  <c:v>963.75912316665119</c:v>
                </c:pt>
                <c:pt idx="527">
                  <c:v>963.00694873188513</c:v>
                </c:pt>
                <c:pt idx="528">
                  <c:v>961.57676611397358</c:v>
                </c:pt>
                <c:pt idx="529">
                  <c:v>960.85564775338059</c:v>
                </c:pt>
                <c:pt idx="530">
                  <c:v>959.49400847769994</c:v>
                </c:pt>
                <c:pt idx="531">
                  <c:v>958.80816548258338</c:v>
                </c:pt>
                <c:pt idx="532">
                  <c:v>957.51767895100602</c:v>
                </c:pt>
                <c:pt idx="533">
                  <c:v>956.8704379541789</c:v>
                </c:pt>
                <c:pt idx="534">
                  <c:v>955.6535638177362</c:v>
                </c:pt>
                <c:pt idx="535">
                  <c:v>955.04740905235019</c:v>
                </c:pt>
                <c:pt idx="536">
                  <c:v>953.90667033365821</c:v>
                </c:pt>
                <c:pt idx="537">
                  <c:v>953.34327559416465</c:v>
                </c:pt>
                <c:pt idx="538">
                  <c:v>952.28169684214811</c:v>
                </c:pt>
                <c:pt idx="539">
                  <c:v>951.76193345192189</c:v>
                </c:pt>
                <c:pt idx="540">
                  <c:v>950.78414083502923</c:v>
                </c:pt>
                <c:pt idx="541">
                  <c:v>950.3080102834183</c:v>
                </c:pt>
                <c:pt idx="542">
                  <c:v>949.42435705877244</c:v>
                </c:pt>
                <c:pt idx="543">
                  <c:v>948.99059912067116</c:v>
                </c:pt>
                <c:pt idx="544">
                  <c:v>948.29016041037369</c:v>
                </c:pt>
                <c:pt idx="545">
                  <c:v>947.88528416919871</c:v>
                </c:pt>
                <c:pt idx="546">
                  <c:v>947.28430115792753</c:v>
                </c:pt>
                <c:pt idx="547">
                  <c:v>946.89737914472175</c:v>
                </c:pt>
                <c:pt idx="548">
                  <c:v>946.38061146507277</c:v>
                </c:pt>
                <c:pt idx="549">
                  <c:v>946.00743497686119</c:v>
                </c:pt>
                <c:pt idx="550">
                  <c:v>945.55874095382194</c:v>
                </c:pt>
                <c:pt idx="551">
                  <c:v>945.20086989064578</c:v>
                </c:pt>
                <c:pt idx="552">
                  <c:v>944.80782645879708</c:v>
                </c:pt>
                <c:pt idx="553">
                  <c:v>944.47028677692867</c:v>
                </c:pt>
                <c:pt idx="554">
                  <c:v>944.12402618211172</c:v>
                </c:pt>
                <c:pt idx="555">
                  <c:v>943.81252984538366</c:v>
                </c:pt>
                <c:pt idx="556">
                  <c:v>943.50717091852482</c:v>
                </c:pt>
                <c:pt idx="557">
                  <c:v>943.22599902437071</c:v>
                </c:pt>
                <c:pt idx="558">
                  <c:v>942.95789917527247</c:v>
                </c:pt>
                <c:pt idx="559">
                  <c:v>942.7092183575711</c:v>
                </c:pt>
                <c:pt idx="560">
                  <c:v>942.47612170567356</c:v>
                </c:pt>
                <c:pt idx="561">
                  <c:v>942.26036960730289</c:v>
                </c:pt>
                <c:pt idx="562">
                  <c:v>942.06065843229442</c:v>
                </c:pt>
                <c:pt idx="563">
                  <c:v>941.87720192571499</c:v>
                </c:pt>
                <c:pt idx="564">
                  <c:v>941.70941215702339</c:v>
                </c:pt>
                <c:pt idx="565">
                  <c:v>941.55703792905956</c:v>
                </c:pt>
                <c:pt idx="566">
                  <c:v>941.41963786122972</c:v>
                </c:pt>
                <c:pt idx="567">
                  <c:v>941.29682303141908</c:v>
                </c:pt>
                <c:pt idx="568">
                  <c:v>941.18815753690171</c:v>
                </c:pt>
                <c:pt idx="569">
                  <c:v>941.09320419700714</c:v>
                </c:pt>
                <c:pt idx="570">
                  <c:v>941.01151058893242</c:v>
                </c:pt>
                <c:pt idx="571">
                  <c:v>940.94261800150673</c:v>
                </c:pt>
                <c:pt idx="572">
                  <c:v>940.88606145424581</c:v>
                </c:pt>
                <c:pt idx="573">
                  <c:v>940.84137258554074</c:v>
                </c:pt>
                <c:pt idx="574">
                  <c:v>940.8080812661766</c:v>
                </c:pt>
                <c:pt idx="575">
                  <c:v>940.78571736400568</c:v>
                </c:pt>
                <c:pt idx="576">
                  <c:v>940.7738122232181</c:v>
                </c:pt>
                <c:pt idx="577">
                  <c:v>940.77190001396627</c:v>
                </c:pt>
                <c:pt idx="578">
                  <c:v>940.77951892522299</c:v>
                </c:pt>
                <c:pt idx="579">
                  <c:v>940.79621222576384</c:v>
                </c:pt>
                <c:pt idx="580">
                  <c:v>940.82152920171984</c:v>
                </c:pt>
                <c:pt idx="581">
                  <c:v>940.85502598238929</c:v>
                </c:pt>
                <c:pt idx="582">
                  <c:v>940.89626626370614</c:v>
                </c:pt>
                <c:pt idx="583">
                  <c:v>940.944821938328</c:v>
                </c:pt>
                <c:pt idx="584">
                  <c:v>941.00027364040182</c:v>
                </c:pt>
                <c:pt idx="585">
                  <c:v>941.06221121228305</c:v>
                </c:pt>
                <c:pt idx="586">
                  <c:v>941.13023410000847</c:v>
                </c:pt>
                <c:pt idx="587">
                  <c:v>941.20395168360631</c:v>
                </c:pt>
                <c:pt idx="588">
                  <c:v>941.28298354786762</c:v>
                </c:pt>
                <c:pt idx="589">
                  <c:v>941.36695969877496</c:v>
                </c:pt>
                <c:pt idx="590">
                  <c:v>941.45552073030115</c:v>
                </c:pt>
                <c:pt idx="591">
                  <c:v>941.54831794596453</c:v>
                </c:pt>
                <c:pt idx="592">
                  <c:v>941.64501343915413</c:v>
                </c:pt>
                <c:pt idx="593">
                  <c:v>941.74528013591691</c:v>
                </c:pt>
                <c:pt idx="594">
                  <c:v>941.84880180377775</c:v>
                </c:pt>
                <c:pt idx="595">
                  <c:v>941.95527302952712</c:v>
                </c:pt>
                <c:pt idx="596">
                  <c:v>942.06439916916167</c:v>
                </c:pt>
                <c:pt idx="597">
                  <c:v>942.17589627257155</c:v>
                </c:pt>
                <c:pt idx="598">
                  <c:v>942.28952440776277</c:v>
                </c:pt>
                <c:pt idx="599">
                  <c:v>942.4049809767132</c:v>
                </c:pt>
                <c:pt idx="600">
                  <c:v>942.52201636051291</c:v>
                </c:pt>
                <c:pt idx="601">
                  <c:v>942.64038857507524</c:v>
                </c:pt>
                <c:pt idx="602">
                  <c:v>942.75986563582956</c:v>
                </c:pt>
                <c:pt idx="603">
                  <c:v>942.88022536097094</c:v>
                </c:pt>
                <c:pt idx="604">
                  <c:v>943.00125518589152</c:v>
                </c:pt>
                <c:pt idx="605">
                  <c:v>943.12275196751466</c:v>
                </c:pt>
                <c:pt idx="606">
                  <c:v>943.24452178015758</c:v>
                </c:pt>
                <c:pt idx="607">
                  <c:v>943.36637970414529</c:v>
                </c:pt>
                <c:pt idx="608">
                  <c:v>943.48814960853929</c:v>
                </c:pt>
                <c:pt idx="609">
                  <c:v>943.60966392905686</c:v>
                </c:pt>
                <c:pt idx="610">
                  <c:v>943.73076344225569</c:v>
                </c:pt>
                <c:pt idx="611">
                  <c:v>943.85129703701352</c:v>
                </c:pt>
                <c:pt idx="612">
                  <c:v>943.97112148408473</c:v>
                </c:pt>
                <c:pt idx="613">
                  <c:v>944.09010120462835</c:v>
                </c:pt>
                <c:pt idx="614">
                  <c:v>944.20810803845916</c:v>
                </c:pt>
                <c:pt idx="615">
                  <c:v>944.32502101260388</c:v>
                </c:pt>
                <c:pt idx="616">
                  <c:v>944.44072611091622</c:v>
                </c:pt>
                <c:pt idx="617">
                  <c:v>944.55511604516289</c:v>
                </c:pt>
                <c:pt idx="618">
                  <c:v>944.66809002821867</c:v>
                </c:pt>
                <c:pt idx="619">
                  <c:v>944.77955354969072</c:v>
                </c:pt>
                <c:pt idx="620">
                  <c:v>944.88941815449209</c:v>
                </c:pt>
                <c:pt idx="621">
                  <c:v>944.99760122467103</c:v>
                </c:pt>
                <c:pt idx="622">
                  <c:v>945.10402576475451</c:v>
                </c:pt>
                <c:pt idx="623">
                  <c:v>945.20862019103618</c:v>
                </c:pt>
                <c:pt idx="624">
                  <c:v>945.31131812489878</c:v>
                </c:pt>
                <c:pt idx="625">
                  <c:v>945.41205819042159</c:v>
                </c:pt>
                <c:pt idx="626">
                  <c:v>945.51078381654543</c:v>
                </c:pt>
                <c:pt idx="627">
                  <c:v>945.60744304379409</c:v>
                </c:pt>
                <c:pt idx="628">
                  <c:v>945.70198833575671</c:v>
                </c:pt>
                <c:pt idx="629">
                  <c:v>945.79437639545142</c:v>
                </c:pt>
                <c:pt idx="630">
                  <c:v>945.88456798656443</c:v>
                </c:pt>
                <c:pt idx="631">
                  <c:v>945.97252775966319</c:v>
                </c:pt>
                <c:pt idx="632">
                  <c:v>946.05822408343181</c:v>
                </c:pt>
                <c:pt idx="633">
                  <c:v>946.14162888089527</c:v>
                </c:pt>
                <c:pt idx="634">
                  <c:v>946.2227174706519</c:v>
                </c:pt>
                <c:pt idx="635">
                  <c:v>946.3014647386625</c:v>
                </c:pt>
                <c:pt idx="636">
                  <c:v>946.37785704524129</c:v>
                </c:pt>
                <c:pt idx="637">
                  <c:v>946.45187847317925</c:v>
                </c:pt>
                <c:pt idx="638">
                  <c:v>946.52351630249825</c:v>
                </c:pt>
                <c:pt idx="639">
                  <c:v>946.59276056042449</c:v>
                </c:pt>
                <c:pt idx="640">
                  <c:v>946.65960383775325</c:v>
                </c:pt>
                <c:pt idx="641">
                  <c:v>946.72404115414986</c:v>
                </c:pt>
                <c:pt idx="642">
                  <c:v>946.7860698356601</c:v>
                </c:pt>
                <c:pt idx="643">
                  <c:v>946.84568939812027</c:v>
                </c:pt>
                <c:pt idx="644">
                  <c:v>946.90292348186574</c:v>
                </c:pt>
                <c:pt idx="645">
                  <c:v>946.95786925504683</c:v>
                </c:pt>
                <c:pt idx="646">
                  <c:v>947.0107078326289</c:v>
                </c:pt>
                <c:pt idx="647">
                  <c:v>947.06170329571103</c:v>
                </c:pt>
                <c:pt idx="648">
                  <c:v>947.11119557421716</c:v>
                </c:pt>
                <c:pt idx="649">
                  <c:v>947.15958824261952</c:v>
                </c:pt>
                <c:pt idx="650">
                  <c:v>947.2073351821432</c:v>
                </c:pt>
                <c:pt idx="651">
                  <c:v>947.25494718691914</c:v>
                </c:pt>
                <c:pt idx="652">
                  <c:v>947.30367161929144</c:v>
                </c:pt>
                <c:pt idx="653">
                  <c:v>947.35387979467771</c:v>
                </c:pt>
                <c:pt idx="654">
                  <c:v>947.40513957370024</c:v>
                </c:pt>
                <c:pt idx="655">
                  <c:v>947.45682728212023</c:v>
                </c:pt>
                <c:pt idx="656">
                  <c:v>947.50834530772886</c:v>
                </c:pt>
                <c:pt idx="657">
                  <c:v>947.55917984801658</c:v>
                </c:pt>
                <c:pt idx="658">
                  <c:v>947.60890388098107</c:v>
                </c:pt>
                <c:pt idx="659">
                  <c:v>947.65716755100709</c:v>
                </c:pt>
                <c:pt idx="660">
                  <c:v>947.703687028545</c:v>
                </c:pt>
                <c:pt idx="661">
                  <c:v>947.73889404106899</c:v>
                </c:pt>
                <c:pt idx="662">
                  <c:v>947.74655696303148</c:v>
                </c:pt>
                <c:pt idx="663">
                  <c:v>947.7117289859741</c:v>
                </c:pt>
                <c:pt idx="664">
                  <c:v>947.6219257446819</c:v>
                </c:pt>
                <c:pt idx="665">
                  <c:v>947.46693152924354</c:v>
                </c:pt>
                <c:pt idx="666">
                  <c:v>947.23838890774425</c:v>
                </c:pt>
                <c:pt idx="667">
                  <c:v>946.92941105801458</c:v>
                </c:pt>
                <c:pt idx="668">
                  <c:v>946.53425259092865</c:v>
                </c:pt>
                <c:pt idx="669">
                  <c:v>946.04803393876546</c:v>
                </c:pt>
                <c:pt idx="670">
                  <c:v>945.46651195191362</c:v>
                </c:pt>
                <c:pt idx="671">
                  <c:v>944.78588546257174</c:v>
                </c:pt>
                <c:pt idx="672">
                  <c:v>944.00263777736825</c:v>
                </c:pt>
                <c:pt idx="673">
                  <c:v>943.11338439997792</c:v>
                </c:pt>
                <c:pt idx="674">
                  <c:v>942.11481602112872</c:v>
                </c:pt>
                <c:pt idx="675">
                  <c:v>941.00331578640305</c:v>
                </c:pt>
                <c:pt idx="676">
                  <c:v>939.77572684228232</c:v>
                </c:pt>
                <c:pt idx="677">
                  <c:v>938.42583176994947</c:v>
                </c:pt>
                <c:pt idx="678">
                  <c:v>936.95277910524226</c:v>
                </c:pt>
                <c:pt idx="679">
                  <c:v>935.34741903400572</c:v>
                </c:pt>
                <c:pt idx="680">
                  <c:v>933.6101059415704</c:v>
                </c:pt>
                <c:pt idx="681">
                  <c:v>931.72912174148405</c:v>
                </c:pt>
                <c:pt idx="682">
                  <c:v>929.70523669956788</c:v>
                </c:pt>
                <c:pt idx="683">
                  <c:v>927.52253520481815</c:v>
                </c:pt>
                <c:pt idx="684">
                  <c:v>925.18381731117859</c:v>
                </c:pt>
                <c:pt idx="685">
                  <c:v>922.664725029941</c:v>
                </c:pt>
                <c:pt idx="686">
                  <c:v>919.97597642119138</c:v>
                </c:pt>
                <c:pt idx="687">
                  <c:v>917.06840010891096</c:v>
                </c:pt>
                <c:pt idx="688">
                  <c:v>913.9973650594336</c:v>
                </c:pt>
                <c:pt idx="689">
                  <c:v>910.53220149351228</c:v>
                </c:pt>
                <c:pt idx="690">
                  <c:v>907.3314782028632</c:v>
                </c:pt>
                <c:pt idx="691">
                  <c:v>901.53933777171756</c:v>
                </c:pt>
                <c:pt idx="692">
                  <c:v>899.62005871727695</c:v>
                </c:pt>
                <c:pt idx="693">
                  <c:v>890.47358795304524</c:v>
                </c:pt>
                <c:pt idx="694">
                  <c:v>889.96595332366394</c:v>
                </c:pt>
                <c:pt idx="695">
                  <c:v>880.97172615320574</c:v>
                </c:pt>
                <c:pt idx="696">
                  <c:v>880.4415189934374</c:v>
                </c:pt>
                <c:pt idx="697">
                  <c:v>871.31147298313101</c:v>
                </c:pt>
                <c:pt idx="698">
                  <c:v>870.85989132751195</c:v>
                </c:pt>
                <c:pt idx="699">
                  <c:v>861.70357666902908</c:v>
                </c:pt>
                <c:pt idx="700">
                  <c:v>861.32265763031137</c:v>
                </c:pt>
                <c:pt idx="701">
                  <c:v>852.17178195609347</c:v>
                </c:pt>
                <c:pt idx="702">
                  <c:v>851.86774645404239</c:v>
                </c:pt>
                <c:pt idx="703">
                  <c:v>842.74553644484513</c:v>
                </c:pt>
                <c:pt idx="704">
                  <c:v>842.52085095940458</c:v>
                </c:pt>
                <c:pt idx="705">
                  <c:v>833.4411559796547</c:v>
                </c:pt>
                <c:pt idx="706">
                  <c:v>833.2970035537594</c:v>
                </c:pt>
                <c:pt idx="707">
                  <c:v>824.26853425960985</c:v>
                </c:pt>
                <c:pt idx="708">
                  <c:v>824.20498206990544</c:v>
                </c:pt>
                <c:pt idx="709">
                  <c:v>815.23319200802109</c:v>
                </c:pt>
                <c:pt idx="710">
                  <c:v>815.24956635097442</c:v>
                </c:pt>
                <c:pt idx="711">
                  <c:v>806.3378538311058</c:v>
                </c:pt>
                <c:pt idx="712">
                  <c:v>806.43299757933335</c:v>
                </c:pt>
                <c:pt idx="713">
                  <c:v>797.58409761163068</c:v>
                </c:pt>
                <c:pt idx="714">
                  <c:v>797.75642174771065</c:v>
                </c:pt>
                <c:pt idx="715">
                  <c:v>788.9710053496791</c:v>
                </c:pt>
                <c:pt idx="716">
                  <c:v>789.21918640494528</c:v>
                </c:pt>
                <c:pt idx="717">
                  <c:v>780.4979027909186</c:v>
                </c:pt>
                <c:pt idx="718">
                  <c:v>780.82011218105117</c:v>
                </c:pt>
                <c:pt idx="719">
                  <c:v>772.16307302264829</c:v>
                </c:pt>
                <c:pt idx="720">
                  <c:v>772.55748720113945</c:v>
                </c:pt>
                <c:pt idx="721">
                  <c:v>763.964570140403</c:v>
                </c:pt>
                <c:pt idx="722">
                  <c:v>764.42936824923834</c:v>
                </c:pt>
                <c:pt idx="723">
                  <c:v>755.90028045145289</c:v>
                </c:pt>
                <c:pt idx="724">
                  <c:v>756.43365941555794</c:v>
                </c:pt>
                <c:pt idx="725">
                  <c:v>747.96799699846622</c:v>
                </c:pt>
                <c:pt idx="726">
                  <c:v>748.56818811694291</c:v>
                </c:pt>
                <c:pt idx="727">
                  <c:v>740.16545984306151</c:v>
                </c:pt>
                <c:pt idx="728">
                  <c:v>740.83073661048445</c:v>
                </c:pt>
                <c:pt idx="729">
                  <c:v>732.49039089905011</c:v>
                </c:pt>
                <c:pt idx="730">
                  <c:v>733.21907248961816</c:v>
                </c:pt>
                <c:pt idx="731">
                  <c:v>724.94051357815317</c:v>
                </c:pt>
                <c:pt idx="732">
                  <c:v>725.73096714497331</c:v>
                </c:pt>
                <c:pt idx="733">
                  <c:v>717.51349955762089</c:v>
                </c:pt>
                <c:pt idx="734">
                  <c:v>718.36417591387271</c:v>
                </c:pt>
                <c:pt idx="735">
                  <c:v>710.20722863878689</c:v>
                </c:pt>
                <c:pt idx="736">
                  <c:v>711.11655698027755</c:v>
                </c:pt>
                <c:pt idx="737">
                  <c:v>703.01945086658054</c:v>
                </c:pt>
                <c:pt idx="738">
                  <c:v>703.98594547562197</c:v>
                </c:pt>
                <c:pt idx="739">
                  <c:v>695.94799780407561</c:v>
                </c:pt>
                <c:pt idx="740">
                  <c:v>696.97021827779997</c:v>
                </c:pt>
                <c:pt idx="741">
                  <c:v>688.99073689770444</c:v>
                </c:pt>
                <c:pt idx="742">
                  <c:v>690.06728873360089</c:v>
                </c:pt>
                <c:pt idx="743">
                  <c:v>682.14557527531599</c:v>
                </c:pt>
                <c:pt idx="744">
                  <c:v>683.27510833806218</c:v>
                </c:pt>
                <c:pt idx="745">
                  <c:v>675.41046038701722</c:v>
                </c:pt>
                <c:pt idx="746">
                  <c:v>676.59166741045908</c:v>
                </c:pt>
                <c:pt idx="747">
                  <c:v>668.78338027749464</c:v>
                </c:pt>
                <c:pt idx="748">
                  <c:v>670.0149953451479</c:v>
                </c:pt>
                <c:pt idx="749">
                  <c:v>662.26236265697048</c:v>
                </c:pt>
                <c:pt idx="750">
                  <c:v>663.54316012103004</c:v>
                </c:pt>
                <c:pt idx="751">
                  <c:v>655.84547779132595</c:v>
                </c:pt>
                <c:pt idx="752">
                  <c:v>657.17426948730611</c:v>
                </c:pt>
                <c:pt idx="753">
                  <c:v>649.5308336250763</c:v>
                </c:pt>
                <c:pt idx="754">
                  <c:v>650.9064687844832</c:v>
                </c:pt>
                <c:pt idx="755">
                  <c:v>643.31657783691526</c:v>
                </c:pt>
                <c:pt idx="756">
                  <c:v>644.73794121793958</c:v>
                </c:pt>
                <c:pt idx="757">
                  <c:v>637.20089659065138</c:v>
                </c:pt>
                <c:pt idx="758">
                  <c:v>638.66690716238088</c:v>
                </c:pt>
                <c:pt idx="759">
                  <c:v>631.18201385134319</c:v>
                </c:pt>
                <c:pt idx="760">
                  <c:v>632.69162351402247</c:v>
                </c:pt>
                <c:pt idx="761">
                  <c:v>625.25819065030043</c:v>
                </c:pt>
                <c:pt idx="762">
                  <c:v>626.81038301090587</c:v>
                </c:pt>
                <c:pt idx="763">
                  <c:v>619.42772433517018</c:v>
                </c:pt>
                <c:pt idx="764">
                  <c:v>621.02151353675731</c:v>
                </c:pt>
                <c:pt idx="765">
                  <c:v>613.68894781376446</c:v>
                </c:pt>
                <c:pt idx="766">
                  <c:v>615.32337741711899</c:v>
                </c:pt>
                <c:pt idx="767">
                  <c:v>608.04022879835861</c:v>
                </c:pt>
                <c:pt idx="768">
                  <c:v>609.71437071404807</c:v>
                </c:pt>
                <c:pt idx="769">
                  <c:v>602.4799690551539</c:v>
                </c:pt>
                <c:pt idx="770">
                  <c:v>604.19292257248082</c:v>
                </c:pt>
                <c:pt idx="771">
                  <c:v>597.00660407644193</c:v>
                </c:pt>
                <c:pt idx="772">
                  <c:v>598.75749578895716</c:v>
                </c:pt>
                <c:pt idx="773">
                  <c:v>591.61860464047288</c:v>
                </c:pt>
                <c:pt idx="774">
                  <c:v>593.4065877584103</c:v>
                </c:pt>
                <c:pt idx="775">
                  <c:v>586.31447601577656</c:v>
                </c:pt>
                <c:pt idx="776">
                  <c:v>588.13872914409706</c:v>
                </c:pt>
                <c:pt idx="777">
                  <c:v>581.09275648017353</c:v>
                </c:pt>
                <c:pt idx="778">
                  <c:v>582.95248255031868</c:v>
                </c:pt>
                <c:pt idx="779">
                  <c:v>575.95201607880745</c:v>
                </c:pt>
                <c:pt idx="780">
                  <c:v>577.84644136667885</c:v>
                </c:pt>
                <c:pt idx="781">
                  <c:v>570.89085552364747</c:v>
                </c:pt>
                <c:pt idx="782">
                  <c:v>572.81922874007967</c:v>
                </c:pt>
                <c:pt idx="783">
                  <c:v>565.90790520323117</c:v>
                </c:pt>
                <c:pt idx="784">
                  <c:v>567.86949663839175</c:v>
                </c:pt>
                <c:pt idx="785">
                  <c:v>561.00182426520041</c:v>
                </c:pt>
                <c:pt idx="786">
                  <c:v>562.99592477689987</c:v>
                </c:pt>
                <c:pt idx="787">
                  <c:v>556.17129938987182</c:v>
                </c:pt>
                <c:pt idx="788">
                  <c:v>558.19722032999152</c:v>
                </c:pt>
                <c:pt idx="789">
                  <c:v>551.41504527339771</c:v>
                </c:pt>
                <c:pt idx="790">
                  <c:v>553.47211734008602</c:v>
                </c:pt>
                <c:pt idx="791">
                  <c:v>546.73180306740244</c:v>
                </c:pt>
                <c:pt idx="792">
                  <c:v>548.8193756757679</c:v>
                </c:pt>
                <c:pt idx="793">
                  <c:v>542.12033973665007</c:v>
                </c:pt>
                <c:pt idx="794">
                  <c:v>544.23778079865099</c:v>
                </c:pt>
                <c:pt idx="795">
                  <c:v>537.57944783132939</c:v>
                </c:pt>
                <c:pt idx="796">
                  <c:v>539.72614188126943</c:v>
                </c:pt>
                <c:pt idx="797">
                  <c:v>533.10794352478604</c:v>
                </c:pt>
                <c:pt idx="798">
                  <c:v>535.28329244856968</c:v>
                </c:pt>
                <c:pt idx="799">
                  <c:v>528.70466746118086</c:v>
                </c:pt>
                <c:pt idx="800">
                  <c:v>530.90808952009968</c:v>
                </c:pt>
                <c:pt idx="801">
                  <c:v>524.36848371281428</c:v>
                </c:pt>
                <c:pt idx="802">
                  <c:v>526.59941304183167</c:v>
                </c:pt>
                <c:pt idx="803">
                  <c:v>520.09827926495177</c:v>
                </c:pt>
                <c:pt idx="804">
                  <c:v>522.35616538621582</c:v>
                </c:pt>
                <c:pt idx="805">
                  <c:v>515.89296350842164</c:v>
                </c:pt>
                <c:pt idx="806">
                  <c:v>518.17727086365642</c:v>
                </c:pt>
                <c:pt idx="807">
                  <c:v>511.75146774519567</c:v>
                </c:pt>
                <c:pt idx="808">
                  <c:v>514.06167574534231</c:v>
                </c:pt>
                <c:pt idx="809">
                  <c:v>507.67274717125167</c:v>
                </c:pt>
                <c:pt idx="810">
                  <c:v>510.00835121779232</c:v>
                </c:pt>
                <c:pt idx="811">
                  <c:v>503.65578152377577</c:v>
                </c:pt>
                <c:pt idx="812">
                  <c:v>506.01629113672152</c:v>
                </c:pt>
                <c:pt idx="813">
                  <c:v>499.69957201659389</c:v>
                </c:pt>
                <c:pt idx="814">
                  <c:v>502.08451032648713</c:v>
                </c:pt>
                <c:pt idx="815">
                  <c:v>495.80314065909425</c:v>
                </c:pt>
                <c:pt idx="816">
                  <c:v>498.21204395639114</c:v>
                </c:pt>
                <c:pt idx="817">
                  <c:v>491.96552965601882</c:v>
                </c:pt>
                <c:pt idx="818">
                  <c:v>494.39794696790335</c:v>
                </c:pt>
                <c:pt idx="819">
                  <c:v>488.1858008506664</c:v>
                </c:pt>
                <c:pt idx="820">
                  <c:v>490.64129354227009</c:v>
                </c:pt>
                <c:pt idx="821">
                  <c:v>484.46303511960178</c:v>
                </c:pt>
                <c:pt idx="822">
                  <c:v>486.94117622339337</c:v>
                </c:pt>
                <c:pt idx="823">
                  <c:v>480.79633104569024</c:v>
                </c:pt>
                <c:pt idx="824">
                  <c:v>483.29670462287783</c:v>
                </c:pt>
                <c:pt idx="825">
                  <c:v>477.18480405792309</c:v>
                </c:pt>
                <c:pt idx="826">
                  <c:v>479.70700484347191</c:v>
                </c:pt>
                <c:pt idx="827">
                  <c:v>473.62758598022765</c:v>
                </c:pt>
                <c:pt idx="828">
                  <c:v>476.17121904157949</c:v>
                </c:pt>
                <c:pt idx="829">
                  <c:v>470.12382460488732</c:v>
                </c:pt>
                <c:pt idx="830">
                  <c:v>472.68850501969757</c:v>
                </c:pt>
                <c:pt idx="831">
                  <c:v>466.67268329482158</c:v>
                </c:pt>
                <c:pt idx="832">
                  <c:v>469.25803584613021</c:v>
                </c:pt>
                <c:pt idx="833">
                  <c:v>463.27334061175645</c:v>
                </c:pt>
                <c:pt idx="834">
                  <c:v>465.87899949937548</c:v>
                </c:pt>
                <c:pt idx="835">
                  <c:v>459.92498996795752</c:v>
                </c:pt>
                <c:pt idx="836">
                  <c:v>462.5505985349792</c:v>
                </c:pt>
                <c:pt idx="837">
                  <c:v>456.62683929956887</c:v>
                </c:pt>
                <c:pt idx="838">
                  <c:v>459.27204977309407</c:v>
                </c:pt>
                <c:pt idx="839">
                  <c:v>453.37811075993574</c:v>
                </c:pt>
                <c:pt idx="840">
                  <c:v>456.04258400520337</c:v>
                </c:pt>
                <c:pt idx="841">
                  <c:v>450.17804043154268</c:v>
                </c:pt>
                <c:pt idx="842">
                  <c:v>452.86144571878509</c:v>
                </c:pt>
                <c:pt idx="843">
                  <c:v>447.02587805538155</c:v>
                </c:pt>
                <c:pt idx="844">
                  <c:v>449.72789283877978</c:v>
                </c:pt>
                <c:pt idx="845">
                  <c:v>443.92088677678532</c:v>
                </c:pt>
                <c:pt idx="846">
                  <c:v>446.64119648493067</c:v>
                </c:pt>
                <c:pt idx="847">
                  <c:v>440.86234290670973</c:v>
                </c:pt>
                <c:pt idx="848">
                  <c:v>443.60064074408439</c:v>
                </c:pt>
                <c:pt idx="849">
                  <c:v>437.84953569765446</c:v>
                </c:pt>
                <c:pt idx="850">
                  <c:v>440.60552245659625</c:v>
                </c:pt>
                <c:pt idx="851">
                  <c:v>434.88176713337054</c:v>
                </c:pt>
                <c:pt idx="852">
                  <c:v>437.65515101606945</c:v>
                </c:pt>
                <c:pt idx="853">
                  <c:v>431.95835173160174</c:v>
                </c:pt>
                <c:pt idx="854">
                  <c:v>434.74884818165521</c:v>
                </c:pt>
                <c:pt idx="855">
                  <c:v>429.07861635900002</c:v>
                </c:pt>
                <c:pt idx="856">
                  <c:v>431.88594790205786</c:v>
                </c:pt>
                <c:pt idx="857">
                  <c:v>426.24190005744941</c:v>
                </c:pt>
                <c:pt idx="858">
                  <c:v>429.06579615049577</c:v>
                </c:pt>
                <c:pt idx="859">
                  <c:v>423.44755388094143</c:v>
                </c:pt>
                <c:pt idx="860">
                  <c:v>426.28775076974102</c:v>
                </c:pt>
                <c:pt idx="861">
                  <c:v>420.69494074214487</c:v>
                </c:pt>
                <c:pt idx="862">
                  <c:v>423.55118132635772</c:v>
                </c:pt>
                <c:pt idx="863">
                  <c:v>417.98343526775449</c:v>
                </c:pt>
                <c:pt idx="864">
                  <c:v>420.85546897326003</c:v>
                </c:pt>
                <c:pt idx="865">
                  <c:v>415.31242366171858</c:v>
                </c:pt>
                <c:pt idx="866">
                  <c:v>418.20000631960733</c:v>
                </c:pt>
                <c:pt idx="867">
                  <c:v>412.68130357534227</c:v>
                </c:pt>
                <c:pt idx="868">
                  <c:v>415.58419730710835</c:v>
                </c:pt>
                <c:pt idx="869">
                  <c:v>410.08948398330239</c:v>
                </c:pt>
                <c:pt idx="870">
                  <c:v>413.00745709166324</c:v>
                </c:pt>
                <c:pt idx="871">
                  <c:v>407.53638506452717</c:v>
                </c:pt>
                <c:pt idx="872">
                  <c:v>410.46921192939067</c:v>
                </c:pt>
                <c:pt idx="873">
                  <c:v>405.02143808693768</c:v>
                </c:pt>
                <c:pt idx="874">
                  <c:v>407.96889906593583</c:v>
                </c:pt>
                <c:pt idx="875">
                  <c:v>402.54408529498863</c:v>
                </c:pt>
                <c:pt idx="876">
                  <c:v>405.5059666280772</c:v>
                </c:pt>
                <c:pt idx="877">
                  <c:v>400.10377979899198</c:v>
                </c:pt>
                <c:pt idx="878">
                  <c:v>403.07987351658267</c:v>
                </c:pt>
                <c:pt idx="879">
                  <c:v>397.69998546524567</c:v>
                </c:pt>
                <c:pt idx="880">
                  <c:v>400.69008929936911</c:v>
                </c:pt>
                <c:pt idx="881">
                  <c:v>395.33217680603332</c:v>
                </c:pt>
                <c:pt idx="882">
                  <c:v>398.33609410406592</c:v>
                </c:pt>
                <c:pt idx="883">
                  <c:v>392.99983886869296</c:v>
                </c:pt>
                <c:pt idx="884">
                  <c:v>396.01737850934359</c:v>
                </c:pt>
                <c:pt idx="885">
                  <c:v>390.70246712442867</c:v>
                </c:pt>
                <c:pt idx="886">
                  <c:v>393.73344344215349</c:v>
                </c:pt>
                <c:pt idx="887">
                  <c:v>388.43956738564225</c:v>
                </c:pt>
                <c:pt idx="888">
                  <c:v>391.48380012637256</c:v>
                </c:pt>
                <c:pt idx="889">
                  <c:v>386.21065578525582</c:v>
                </c:pt>
                <c:pt idx="890">
                  <c:v>389.26797009193228</c:v>
                </c:pt>
                <c:pt idx="891">
                  <c:v>384.01525881661098</c:v>
                </c:pt>
                <c:pt idx="892">
                  <c:v>387.08548521164641</c:v>
                </c:pt>
                <c:pt idx="893">
                  <c:v>381.85291336844347</c:v>
                </c:pt>
                <c:pt idx="894">
                  <c:v>384.9358877338521</c:v>
                </c:pt>
                <c:pt idx="895">
                  <c:v>379.72316654347054</c:v>
                </c:pt>
                <c:pt idx="896">
                  <c:v>382.81872978855273</c:v>
                </c:pt>
                <c:pt idx="897">
                  <c:v>377.62557487282703</c:v>
                </c:pt>
                <c:pt idx="898">
                  <c:v>380.7335726928597</c:v>
                </c:pt>
                <c:pt idx="899">
                  <c:v>375.55970397929337</c:v>
                </c:pt>
                <c:pt idx="900">
                  <c:v>378.67998678893088</c:v>
                </c:pt>
                <c:pt idx="901">
                  <c:v>373.52512847870406</c:v>
                </c:pt>
                <c:pt idx="902">
                  <c:v>376.65755099086726</c:v>
                </c:pt>
                <c:pt idx="903">
                  <c:v>371.52142941125334</c:v>
                </c:pt>
                <c:pt idx="904">
                  <c:v>374.66584773688083</c:v>
                </c:pt>
                <c:pt idx="905">
                  <c:v>369.54818844518707</c:v>
                </c:pt>
                <c:pt idx="906">
                  <c:v>372.70445967842636</c:v>
                </c:pt>
                <c:pt idx="907">
                  <c:v>367.60498854526497</c:v>
                </c:pt>
                <c:pt idx="908">
                  <c:v>370.77297151929918</c:v>
                </c:pt>
                <c:pt idx="909">
                  <c:v>365.69141569429439</c:v>
                </c:pt>
                <c:pt idx="910">
                  <c:v>368.87097142986272</c:v>
                </c:pt>
                <c:pt idx="911">
                  <c:v>363.80706011428373</c:v>
                </c:pt>
                <c:pt idx="912">
                  <c:v>366.99805254343568</c:v>
                </c:pt>
                <c:pt idx="913">
                  <c:v>361.9515179257632</c:v>
                </c:pt>
                <c:pt idx="914">
                  <c:v>365.15381366472076</c:v>
                </c:pt>
                <c:pt idx="915">
                  <c:v>360.1243898737473</c:v>
                </c:pt>
                <c:pt idx="916">
                  <c:v>363.33785760815545</c:v>
                </c:pt>
                <c:pt idx="917">
                  <c:v>358.32528063060755</c:v>
                </c:pt>
                <c:pt idx="918">
                  <c:v>361.54979107488958</c:v>
                </c:pt>
                <c:pt idx="919">
                  <c:v>356.55379875057844</c:v>
                </c:pt>
                <c:pt idx="920">
                  <c:v>359.78922458462148</c:v>
                </c:pt>
                <c:pt idx="921">
                  <c:v>354.80955667732303</c:v>
                </c:pt>
                <c:pt idx="922">
                  <c:v>358.05577247441852</c:v>
                </c:pt>
                <c:pt idx="923">
                  <c:v>353.09217067615543</c:v>
                </c:pt>
                <c:pt idx="924">
                  <c:v>356.34905279244128</c:v>
                </c:pt>
                <c:pt idx="925">
                  <c:v>351.40126065115709</c:v>
                </c:pt>
                <c:pt idx="926">
                  <c:v>354.66868707535201</c:v>
                </c:pt>
                <c:pt idx="927">
                  <c:v>349.73644990855439</c:v>
                </c:pt>
                <c:pt idx="928">
                  <c:v>353.01430010124545</c:v>
                </c:pt>
                <c:pt idx="929">
                  <c:v>348.0973649002994</c:v>
                </c:pt>
                <c:pt idx="930">
                  <c:v>351.38551962409559</c:v>
                </c:pt>
                <c:pt idx="931">
                  <c:v>346.48363497491545</c:v>
                </c:pt>
                <c:pt idx="932">
                  <c:v>349.78197609515729</c:v>
                </c:pt>
                <c:pt idx="933">
                  <c:v>344.89489217422761</c:v>
                </c:pt>
                <c:pt idx="934">
                  <c:v>348.2033025515492</c:v>
                </c:pt>
                <c:pt idx="935">
                  <c:v>343.33077060747121</c:v>
                </c:pt>
                <c:pt idx="936">
                  <c:v>346.64913378978781</c:v>
                </c:pt>
                <c:pt idx="937">
                  <c:v>341.79090693185776</c:v>
                </c:pt>
                <c:pt idx="938">
                  <c:v>345.11910915615499</c:v>
                </c:pt>
                <c:pt idx="939">
                  <c:v>340.27494746739927</c:v>
                </c:pt>
                <c:pt idx="940">
                  <c:v>343.61288094589958</c:v>
                </c:pt>
                <c:pt idx="941">
                  <c:v>338.78255301807718</c:v>
                </c:pt>
                <c:pt idx="942">
                  <c:v>342.13011589165058</c:v>
                </c:pt>
                <c:pt idx="943">
                  <c:v>337.31339811588128</c:v>
                </c:pt>
                <c:pt idx="944">
                  <c:v>340.67049404298848</c:v>
                </c:pt>
                <c:pt idx="945">
                  <c:v>335.86716993707756</c:v>
                </c:pt>
                <c:pt idx="946">
                  <c:v>339.23370771486651</c:v>
                </c:pt>
                <c:pt idx="947">
                  <c:v>334.44356730446225</c:v>
                </c:pt>
                <c:pt idx="948">
                  <c:v>337.81946051125237</c:v>
                </c:pt>
                <c:pt idx="949">
                  <c:v>333.04229975517154</c:v>
                </c:pt>
                <c:pt idx="950">
                  <c:v>336.42746641269906</c:v>
                </c:pt>
                <c:pt idx="951">
                  <c:v>331.66308667392155</c:v>
                </c:pt>
                <c:pt idx="952">
                  <c:v>335.05744893410878</c:v>
                </c:pt>
                <c:pt idx="953">
                  <c:v>330.30565650530679</c:v>
                </c:pt>
                <c:pt idx="954">
                  <c:v>333.70914038411297</c:v>
                </c:pt>
                <c:pt idx="955">
                  <c:v>328.96974609852907</c:v>
                </c:pt>
                <c:pt idx="956">
                  <c:v>332.38228121956723</c:v>
                </c:pt>
                <c:pt idx="957">
                  <c:v>327.65510008040161</c:v>
                </c:pt>
                <c:pt idx="958">
                  <c:v>331.07661948621598</c:v>
                </c:pt>
                <c:pt idx="959">
                  <c:v>326.36147038460018</c:v>
                </c:pt>
                <c:pt idx="960">
                  <c:v>329.79191036569597</c:v>
                </c:pt>
                <c:pt idx="961">
                  <c:v>325.08861583549924</c:v>
                </c:pt>
                <c:pt idx="962">
                  <c:v>328.52791577627301</c:v>
                </c:pt>
                <c:pt idx="963">
                  <c:v>323.83630176123899</c:v>
                </c:pt>
                <c:pt idx="964">
                  <c:v>327.28440406773416</c:v>
                </c:pt>
                <c:pt idx="965">
                  <c:v>322.60429990044548</c:v>
                </c:pt>
                <c:pt idx="966">
                  <c:v>326.06114996748374</c:v>
                </c:pt>
                <c:pt idx="967">
                  <c:v>321.39238811216035</c:v>
                </c:pt>
                <c:pt idx="968">
                  <c:v>324.85793412207664</c:v>
                </c:pt>
                <c:pt idx="969">
                  <c:v>320.20034996756618</c:v>
                </c:pt>
                <c:pt idx="970">
                  <c:v>323.6745427890404</c:v>
                </c:pt>
                <c:pt idx="971">
                  <c:v>319.0279745061116</c:v>
                </c:pt>
                <c:pt idx="972">
                  <c:v>322.51076761142116</c:v>
                </c:pt>
                <c:pt idx="973">
                  <c:v>317.87505602746472</c:v>
                </c:pt>
                <c:pt idx="974">
                  <c:v>321.36640541640941</c:v>
                </c:pt>
                <c:pt idx="975">
                  <c:v>316.74139390023913</c:v>
                </c:pt>
                <c:pt idx="976">
                  <c:v>320.2412580295848</c:v>
                </c:pt>
                <c:pt idx="977">
                  <c:v>315.62679238520565</c:v>
                </c:pt>
                <c:pt idx="978">
                  <c:v>319.13513210322566</c:v>
                </c:pt>
                <c:pt idx="979">
                  <c:v>314.53106047169939</c:v>
                </c:pt>
                <c:pt idx="980">
                  <c:v>318.04783895727098</c:v>
                </c:pt>
                <c:pt idx="981">
                  <c:v>313.45401172582604</c:v>
                </c:pt>
                <c:pt idx="982">
                  <c:v>316.97919443165949</c:v>
                </c:pt>
                <c:pt idx="983">
                  <c:v>312.39546414938775</c:v>
                </c:pt>
                <c:pt idx="984">
                  <c:v>315.92901874901344</c:v>
                </c:pt>
                <c:pt idx="985">
                  <c:v>311.35524004848764</c:v>
                </c:pt>
                <c:pt idx="986">
                  <c:v>314.89713638666092</c:v>
                </c:pt>
                <c:pt idx="987">
                  <c:v>310.33316591093762</c:v>
                </c:pt>
                <c:pt idx="988">
                  <c:v>313.88337595715814</c:v>
                </c:pt>
                <c:pt idx="989">
                  <c:v>309.32907229165323</c:v>
                </c:pt>
                <c:pt idx="990">
                  <c:v>312.88757015428729</c:v>
                </c:pt>
                <c:pt idx="991">
                  <c:v>308.34279422131982</c:v>
                </c:pt>
                <c:pt idx="992">
                  <c:v>311.90955681920138</c:v>
                </c:pt>
                <c:pt idx="993">
                  <c:v>307.37417249214701</c:v>
                </c:pt>
                <c:pt idx="994">
                  <c:v>310.94917925074117</c:v>
                </c:pt>
                <c:pt idx="995">
                  <c:v>306.42305226184823</c:v>
                </c:pt>
                <c:pt idx="996">
                  <c:v>310.00628463627044</c:v>
                </c:pt>
                <c:pt idx="997">
                  <c:v>305.48928241410897</c:v>
                </c:pt>
                <c:pt idx="998">
                  <c:v>309.08072384062223</c:v>
                </c:pt>
                <c:pt idx="999">
                  <c:v>304.57271544782373</c:v>
                </c:pt>
                <c:pt idx="1000">
                  <c:v>308.17235130360365</c:v>
                </c:pt>
                <c:pt idx="1001">
                  <c:v>303.67320737908528</c:v>
                </c:pt>
                <c:pt idx="1002">
                  <c:v>307.28102494446347</c:v>
                </c:pt>
                <c:pt idx="1003">
                  <c:v>302.79061764971289</c:v>
                </c:pt>
                <c:pt idx="1004">
                  <c:v>306.40660607268302</c:v>
                </c:pt>
                <c:pt idx="1005">
                  <c:v>301.9248090417193</c:v>
                </c:pt>
                <c:pt idx="1006">
                  <c:v>305.54895930452443</c:v>
                </c:pt>
                <c:pt idx="1007">
                  <c:v>301.0756475972421</c:v>
                </c:pt>
                <c:pt idx="1008">
                  <c:v>304.70795248486957</c:v>
                </c:pt>
                <c:pt idx="1009">
                  <c:v>300.24300254345292</c:v>
                </c:pt>
                <c:pt idx="1010">
                  <c:v>303.88345661390139</c:v>
                </c:pt>
                <c:pt idx="1011">
                  <c:v>299.42674622206493</c:v>
                </c:pt>
                <c:pt idx="1012">
                  <c:v>303.07534577824964</c:v>
                </c:pt>
                <c:pt idx="1013">
                  <c:v>298.62675402311817</c:v>
                </c:pt>
                <c:pt idx="1014">
                  <c:v>302.28349708637791</c:v>
                </c:pt>
                <c:pt idx="1015">
                  <c:v>297.84290432282347</c:v>
                </c:pt>
                <c:pt idx="1016">
                  <c:v>301.50779060769378</c:v>
                </c:pt>
                <c:pt idx="1017">
                  <c:v>297.07507842476031</c:v>
                </c:pt>
                <c:pt idx="1018">
                  <c:v>300.74810931522626</c:v>
                </c:pt>
                <c:pt idx="1019">
                  <c:v>296.32316050464385</c:v>
                </c:pt>
                <c:pt idx="1020">
                  <c:v>300.00433903153021</c:v>
                </c:pt>
                <c:pt idx="1021">
                  <c:v>295.5870375580389</c:v>
                </c:pt>
                <c:pt idx="1022">
                  <c:v>299.27636837748645</c:v>
                </c:pt>
                <c:pt idx="1023">
                  <c:v>294.86659935083128</c:v>
                </c:pt>
                <c:pt idx="1024">
                  <c:v>298.56408872382593</c:v>
                </c:pt>
                <c:pt idx="1025">
                  <c:v>294.16173837231088</c:v>
                </c:pt>
                <c:pt idx="1026">
                  <c:v>297.86739414516472</c:v>
                </c:pt>
                <c:pt idx="1027">
                  <c:v>293.47234979064359</c:v>
                </c:pt>
                <c:pt idx="1028">
                  <c:v>297.18618137637594</c:v>
                </c:pt>
                <c:pt idx="1029">
                  <c:v>292.79833141061374</c:v>
                </c:pt>
                <c:pt idx="1030">
                  <c:v>296.52034977121434</c:v>
                </c:pt>
                <c:pt idx="1031">
                  <c:v>292.13958363349849</c:v>
                </c:pt>
                <c:pt idx="1032">
                  <c:v>295.86980126299483</c:v>
                </c:pt>
                <c:pt idx="1033">
                  <c:v>291.49600941889645</c:v>
                </c:pt>
                <c:pt idx="1034">
                  <c:v>295.23444032723523</c:v>
                </c:pt>
                <c:pt idx="1035">
                  <c:v>290.86751424849251</c:v>
                </c:pt>
                <c:pt idx="1036">
                  <c:v>294.61417394599476</c:v>
                </c:pt>
                <c:pt idx="1037">
                  <c:v>290.25400609134709</c:v>
                </c:pt>
                <c:pt idx="1038">
                  <c:v>294.00891157395341</c:v>
                </c:pt>
                <c:pt idx="1039">
                  <c:v>289.65539537095498</c:v>
                </c:pt>
                <c:pt idx="1040">
                  <c:v>293.41856510592282</c:v>
                </c:pt>
                <c:pt idx="1041">
                  <c:v>289.07159493361127</c:v>
                </c:pt>
                <c:pt idx="1042">
                  <c:v>292.84304884604302</c:v>
                </c:pt>
                <c:pt idx="1043">
                  <c:v>288.5025200185089</c:v>
                </c:pt>
                <c:pt idx="1044">
                  <c:v>292.28227947839724</c:v>
                </c:pt>
                <c:pt idx="1045">
                  <c:v>287.94808822913888</c:v>
                </c:pt>
                <c:pt idx="1046">
                  <c:v>291.73617603895809</c:v>
                </c:pt>
                <c:pt idx="1047">
                  <c:v>287.40821950597524</c:v>
                </c:pt>
                <c:pt idx="1048">
                  <c:v>291.20465989045954</c:v>
                </c:pt>
                <c:pt idx="1049">
                  <c:v>286.88283610760163</c:v>
                </c:pt>
                <c:pt idx="1050">
                  <c:v>290.68765470643291</c:v>
                </c:pt>
                <c:pt idx="1051">
                  <c:v>286.37186258697892</c:v>
                </c:pt>
                <c:pt idx="1052">
                  <c:v>290.18508643769741</c:v>
                </c:pt>
                <c:pt idx="1053">
                  <c:v>285.8752257582243</c:v>
                </c:pt>
                <c:pt idx="1054">
                  <c:v>289.69688328618525</c:v>
                </c:pt>
                <c:pt idx="1055">
                  <c:v>285.39285467437367</c:v>
                </c:pt>
                <c:pt idx="1056">
                  <c:v>289.22297568279714</c:v>
                </c:pt>
                <c:pt idx="1057">
                  <c:v>284.92468060580603</c:v>
                </c:pt>
                <c:pt idx="1058">
                  <c:v>288.76329626638898</c:v>
                </c:pt>
                <c:pt idx="1059">
                  <c:v>284.47063701977095</c:v>
                </c:pt>
                <c:pt idx="1060">
                  <c:v>288.31742093630299</c:v>
                </c:pt>
                <c:pt idx="1061">
                  <c:v>284.02868331493903</c:v>
                </c:pt>
                <c:pt idx="1062">
                  <c:v>287.88209804950179</c:v>
                </c:pt>
                <c:pt idx="1063">
                  <c:v>283.59518713985784</c:v>
                </c:pt>
                <c:pt idx="1064">
                  <c:v>287.45367173093001</c:v>
                </c:pt>
                <c:pt idx="1065">
                  <c:v>283.16668093398067</c:v>
                </c:pt>
                <c:pt idx="1066">
                  <c:v>287.02869171300415</c:v>
                </c:pt>
                <c:pt idx="1067">
                  <c:v>282.73990990931429</c:v>
                </c:pt>
                <c:pt idx="1068">
                  <c:v>286.60391256602441</c:v>
                </c:pt>
                <c:pt idx="1069">
                  <c:v>282.31182778132199</c:v>
                </c:pt>
                <c:pt idx="1070">
                  <c:v>286.17629052102183</c:v>
                </c:pt>
                <c:pt idx="1071">
                  <c:v>281.87958957264374</c:v>
                </c:pt>
                <c:pt idx="1072">
                  <c:v>285.74297697987549</c:v>
                </c:pt>
                <c:pt idx="1073">
                  <c:v>281.44054231396956</c:v>
                </c:pt>
                <c:pt idx="1074">
                  <c:v>285.30131042125379</c:v>
                </c:pt>
                <c:pt idx="1075">
                  <c:v>280.99221461396957</c:v>
                </c:pt>
                <c:pt idx="1076">
                  <c:v>284.8488064072223</c:v>
                </c:pt>
                <c:pt idx="1077">
                  <c:v>280.53230461862842</c:v>
                </c:pt>
                <c:pt idx="1078">
                  <c:v>284.38314591080331</c:v>
                </c:pt>
                <c:pt idx="1079">
                  <c:v>280.05866710353183</c:v>
                </c:pt>
                <c:pt idx="1080">
                  <c:v>283.90216267074663</c:v>
                </c:pt>
                <c:pt idx="1081">
                  <c:v>279.56930013388768</c:v>
                </c:pt>
                <c:pt idx="1082">
                  <c:v>283.40382996809927</c:v>
                </c:pt>
                <c:pt idx="1083">
                  <c:v>279.06233159554699</c:v>
                </c:pt>
                <c:pt idx="1084">
                  <c:v>282.88624712929021</c:v>
                </c:pt>
                <c:pt idx="1085">
                  <c:v>278.53600580870909</c:v>
                </c:pt>
                <c:pt idx="1086">
                  <c:v>282.34762596906222</c:v>
                </c:pt>
                <c:pt idx="1087">
                  <c:v>277.98867035135504</c:v>
                </c:pt>
                <c:pt idx="1088">
                  <c:v>281.78627728957656</c:v>
                </c:pt>
                <c:pt idx="1089">
                  <c:v>277.41876313568173</c:v>
                </c:pt>
                <c:pt idx="1090">
                  <c:v>281.20059746345436</c:v>
                </c:pt>
                <c:pt idx="1091">
                  <c:v>276.82479970703872</c:v>
                </c:pt>
                <c:pt idx="1092">
                  <c:v>280.58905504248162</c:v>
                </c:pt>
                <c:pt idx="1093">
                  <c:v>276.20536066429116</c:v>
                </c:pt>
                <c:pt idx="1094">
                  <c:v>279.95017724763994</c:v>
                </c:pt>
                <c:pt idx="1095">
                  <c:v>275.55907902965919</c:v>
                </c:pt>
                <c:pt idx="1096">
                  <c:v>279.2825361049953</c:v>
                </c:pt>
                <c:pt idx="1097">
                  <c:v>274.88462731893276</c:v>
                </c:pt>
                <c:pt idx="1098">
                  <c:v>278.58473388498089</c:v>
                </c:pt>
                <c:pt idx="1099">
                  <c:v>274.18070396989009</c:v>
                </c:pt>
                <c:pt idx="1100">
                  <c:v>277.85538736084288</c:v>
                </c:pt>
                <c:pt idx="1101">
                  <c:v>273.44601866061191</c:v>
                </c:pt>
                <c:pt idx="1102">
                  <c:v>277.09311021364965</c:v>
                </c:pt>
                <c:pt idx="1103">
                  <c:v>272.67927587740263</c:v>
                </c:pt>
                <c:pt idx="1104">
                  <c:v>276.29649262621803</c:v>
                </c:pt>
                <c:pt idx="1105">
                  <c:v>271.87915583052677</c:v>
                </c:pt>
                <c:pt idx="1106">
                  <c:v>275.4640766708572</c:v>
                </c:pt>
                <c:pt idx="1107">
                  <c:v>271.0442914123542</c:v>
                </c:pt>
                <c:pt idx="1108">
                  <c:v>274.59432539214816</c:v>
                </c:pt>
                <c:pt idx="1109">
                  <c:v>270.17323924283147</c:v>
                </c:pt>
                <c:pt idx="1110">
                  <c:v>273.6855823043187</c:v>
                </c:pt>
                <c:pt idx="1111">
                  <c:v>269.26444175851344</c:v>
                </c:pt>
                <c:pt idx="1112">
                  <c:v>272.73601594582919</c:v>
                </c:pt>
                <c:pt idx="1113">
                  <c:v>268.31617673763225</c:v>
                </c:pt>
                <c:pt idx="1114">
                  <c:v>271.74354044342869</c:v>
                </c:pt>
                <c:pt idx="1115">
                  <c:v>267.32647790258608</c:v>
                </c:pt>
                <c:pt idx="1116">
                  <c:v>270.70569445708264</c:v>
                </c:pt>
                <c:pt idx="1117">
                  <c:v>266.29303033827654</c:v>
                </c:pt>
                <c:pt idx="1118">
                  <c:v>269.61944678977142</c:v>
                </c:pt>
                <c:pt idx="1119">
                  <c:v>265.21298555253838</c:v>
                </c:pt>
                <c:pt idx="1120">
                  <c:v>268.48085466127299</c:v>
                </c:pt>
                <c:pt idx="1121">
                  <c:v>264.08264855859932</c:v>
                </c:pt>
                <c:pt idx="1122">
                  <c:v>267.28439383298365</c:v>
                </c:pt>
                <c:pt idx="1123">
                  <c:v>262.89686690599649</c:v>
                </c:pt>
                <c:pt idx="1124">
                  <c:v>266.02140525353974</c:v>
                </c:pt>
                <c:pt idx="1125">
                  <c:v>261.64762882102713</c:v>
                </c:pt>
                <c:pt idx="1126">
                  <c:v>264.67525961815517</c:v>
                </c:pt>
                <c:pt idx="1127">
                  <c:v>260.31976485590474</c:v>
                </c:pt>
                <c:pt idx="1128">
                  <c:v>263.18728037684355</c:v>
                </c:pt>
                <c:pt idx="1129">
                  <c:v>258.86141825903394</c:v>
                </c:pt>
                <c:pt idx="1130">
                  <c:v>261.38678068262044</c:v>
                </c:pt>
                <c:pt idx="1131">
                  <c:v>257.1302721616587</c:v>
                </c:pt>
                <c:pt idx="1132">
                  <c:v>259.5388554847566</c:v>
                </c:pt>
                <c:pt idx="1133">
                  <c:v>255.32538353425903</c:v>
                </c:pt>
                <c:pt idx="1134">
                  <c:v>257.66267567512239</c:v>
                </c:pt>
                <c:pt idx="1135">
                  <c:v>253.48566241920634</c:v>
                </c:pt>
                <c:pt idx="1136">
                  <c:v>255.76359211420984</c:v>
                </c:pt>
                <c:pt idx="1137">
                  <c:v>251.6219126687802</c:v>
                </c:pt>
                <c:pt idx="1138">
                  <c:v>253.84690160394081</c:v>
                </c:pt>
                <c:pt idx="1139">
                  <c:v>249.74025910523576</c:v>
                </c:pt>
                <c:pt idx="1140">
                  <c:v>251.91711102990021</c:v>
                </c:pt>
                <c:pt idx="1141">
                  <c:v>247.84538173757187</c:v>
                </c:pt>
                <c:pt idx="1142">
                  <c:v>249.97813605996973</c:v>
                </c:pt>
                <c:pt idx="1143">
                  <c:v>245.94124638123481</c:v>
                </c:pt>
                <c:pt idx="1144">
                  <c:v>248.03354408272727</c:v>
                </c:pt>
                <c:pt idx="1145">
                  <c:v>244.03142086817175</c:v>
                </c:pt>
                <c:pt idx="1146">
                  <c:v>246.08669931908202</c:v>
                </c:pt>
                <c:pt idx="1147">
                  <c:v>242.11924728240913</c:v>
                </c:pt>
                <c:pt idx="1148">
                  <c:v>244.14088556656364</c:v>
                </c:pt>
                <c:pt idx="1149">
                  <c:v>240.20796257669477</c:v>
                </c:pt>
                <c:pt idx="1150">
                  <c:v>242.19934504952442</c:v>
                </c:pt>
                <c:pt idx="1151">
                  <c:v>238.30076065870219</c:v>
                </c:pt>
                <c:pt idx="1152">
                  <c:v>240.26537368900372</c:v>
                </c:pt>
                <c:pt idx="1153">
                  <c:v>236.40086605149733</c:v>
                </c:pt>
                <c:pt idx="1154">
                  <c:v>238.3423129025862</c:v>
                </c:pt>
                <c:pt idx="1155">
                  <c:v>234.51155700027286</c:v>
                </c:pt>
                <c:pt idx="1156">
                  <c:v>236.43364085132117</c:v>
                </c:pt>
                <c:pt idx="1157">
                  <c:v>232.63622691520854</c:v>
                </c:pt>
                <c:pt idx="1158">
                  <c:v>234.54295437396959</c:v>
                </c:pt>
                <c:pt idx="1159">
                  <c:v>230.778396549961</c:v>
                </c:pt>
                <c:pt idx="1160">
                  <c:v>232.67404637067992</c:v>
                </c:pt>
                <c:pt idx="1161">
                  <c:v>228.94176817003071</c:v>
                </c:pt>
                <c:pt idx="1162">
                  <c:v>230.83090656090678</c:v>
                </c:pt>
                <c:pt idx="1163">
                  <c:v>227.13024630991961</c:v>
                </c:pt>
                <c:pt idx="1164">
                  <c:v>229.01778842356023</c:v>
                </c:pt>
                <c:pt idx="1165">
                  <c:v>225.34798896798668</c:v>
                </c:pt>
                <c:pt idx="1166">
                  <c:v>227.23923141705046</c:v>
                </c:pt>
                <c:pt idx="1167">
                  <c:v>223.59944127502195</c:v>
                </c:pt>
                <c:pt idx="1168">
                  <c:v>225.50012541442348</c:v>
                </c:pt>
                <c:pt idx="1169">
                  <c:v>221.88938957590921</c:v>
                </c:pt>
                <c:pt idx="1170">
                  <c:v>223.80575896565455</c:v>
                </c:pt>
                <c:pt idx="1171">
                  <c:v>220.22301159865614</c:v>
                </c:pt>
                <c:pt idx="1172">
                  <c:v>222.1618985536609</c:v>
                </c:pt>
                <c:pt idx="1173">
                  <c:v>218.60594460216103</c:v>
                </c:pt>
                <c:pt idx="1174">
                  <c:v>220.57488547669027</c:v>
                </c:pt>
                <c:pt idx="1175">
                  <c:v>217.04437125728722</c:v>
                </c:pt>
                <c:pt idx="1176">
                  <c:v>219.05180606651774</c:v>
                </c:pt>
                <c:pt idx="1177">
                  <c:v>215.54516431770384</c:v>
                </c:pt>
                <c:pt idx="1178">
                  <c:v>217.60083939362963</c:v>
                </c:pt>
                <c:pt idx="1179">
                  <c:v>214.1162026974983</c:v>
                </c:pt>
                <c:pt idx="1180">
                  <c:v>216.23225988030353</c:v>
                </c:pt>
                <c:pt idx="1181">
                  <c:v>212.76716942261044</c:v>
                </c:pt>
                <c:pt idx="1182">
                  <c:v>214.96091782397221</c:v>
                </c:pt>
                <c:pt idx="1183">
                  <c:v>211.51184892398518</c:v>
                </c:pt>
                <c:pt idx="1184">
                  <c:v>213.82137875338287</c:v>
                </c:pt>
                <c:pt idx="1185">
                  <c:v>210.38116512075274</c:v>
                </c:pt>
                <c:pt idx="1186">
                  <c:v>212.99060139148736</c:v>
                </c:pt>
                <c:pt idx="1187">
                  <c:v>209.53423309131736</c:v>
                </c:pt>
                <c:pt idx="1188">
                  <c:v>212.22318316851863</c:v>
                </c:pt>
                <c:pt idx="1189">
                  <c:v>208.78192414119943</c:v>
                </c:pt>
                <c:pt idx="1190">
                  <c:v>211.50920286146291</c:v>
                </c:pt>
                <c:pt idx="1191">
                  <c:v>208.08626911019954</c:v>
                </c:pt>
                <c:pt idx="1192">
                  <c:v>210.84361029781925</c:v>
                </c:pt>
                <c:pt idx="1193">
                  <c:v>207.43894833129053</c:v>
                </c:pt>
                <c:pt idx="1194">
                  <c:v>210.22145422157476</c:v>
                </c:pt>
                <c:pt idx="1195">
                  <c:v>206.83469086015563</c:v>
                </c:pt>
                <c:pt idx="1196">
                  <c:v>209.63880832944938</c:v>
                </c:pt>
                <c:pt idx="1197">
                  <c:v>206.26946533205231</c:v>
                </c:pt>
                <c:pt idx="1198">
                  <c:v>209.09247716475699</c:v>
                </c:pt>
                <c:pt idx="1199">
                  <c:v>205.74003315534927</c:v>
                </c:pt>
                <c:pt idx="1200">
                  <c:v>208.57979099610984</c:v>
                </c:pt>
                <c:pt idx="1201">
                  <c:v>205.24371082801468</c:v>
                </c:pt>
                <c:pt idx="1202">
                  <c:v>208.09846959922629</c:v>
                </c:pt>
                <c:pt idx="1203">
                  <c:v>204.77821989819319</c:v>
                </c:pt>
                <c:pt idx="1204">
                  <c:v>207.64653326669963</c:v>
                </c:pt>
                <c:pt idx="1205">
                  <c:v>204.34159022182942</c:v>
                </c:pt>
                <c:pt idx="1206">
                  <c:v>207.22223793089694</c:v>
                </c:pt>
                <c:pt idx="1207">
                  <c:v>203.93209144384892</c:v>
                </c:pt>
                <c:pt idx="1208">
                  <c:v>206.82402803371349</c:v>
                </c:pt>
                <c:pt idx="1209">
                  <c:v>203.5481839257308</c:v>
                </c:pt>
                <c:pt idx="1210">
                  <c:v>206.45050137550751</c:v>
                </c:pt>
                <c:pt idx="1211">
                  <c:v>203.18848258349422</c:v>
                </c:pt>
                <c:pt idx="1212">
                  <c:v>206.100385967199</c:v>
                </c:pt>
                <c:pt idx="1213">
                  <c:v>202.85173242990885</c:v>
                </c:pt>
                <c:pt idx="1214">
                  <c:v>205.77251609956323</c:v>
                </c:pt>
                <c:pt idx="1215">
                  <c:v>202.53678525364921</c:v>
                </c:pt>
                <c:pt idx="1216">
                  <c:v>205.46581901374174</c:v>
                </c:pt>
                <c:pt idx="1217">
                  <c:v>202.24258501246823</c:v>
                </c:pt>
                <c:pt idx="1218">
                  <c:v>205.17929940570042</c:v>
                </c:pt>
                <c:pt idx="1219">
                  <c:v>201.96815445783545</c:v>
                </c:pt>
                <c:pt idx="1220">
                  <c:v>204.91203434721902</c:v>
                </c:pt>
                <c:pt idx="1221">
                  <c:v>201.71258643321326</c:v>
                </c:pt>
                <c:pt idx="1222">
                  <c:v>204.66315967971019</c:v>
                </c:pt>
                <c:pt idx="1223">
                  <c:v>201.47503314086902</c:v>
                </c:pt>
                <c:pt idx="1224">
                  <c:v>204.43186675359939</c:v>
                </c:pt>
                <c:pt idx="1225">
                  <c:v>201.25470148698622</c:v>
                </c:pt>
                <c:pt idx="1226">
                  <c:v>204.21739570118098</c:v>
                </c:pt>
                <c:pt idx="1227">
                  <c:v>201.050846672315</c:v>
                </c:pt>
                <c:pt idx="1228">
                  <c:v>204.01903045018392</c:v>
                </c:pt>
                <c:pt idx="1229">
                  <c:v>200.86276723898354</c:v>
                </c:pt>
                <c:pt idx="1230">
                  <c:v>203.83609441351078</c:v>
                </c:pt>
                <c:pt idx="1231">
                  <c:v>200.68980069262247</c:v>
                </c:pt>
                <c:pt idx="1232">
                  <c:v>203.6679467154535</c:v>
                </c:pt>
                <c:pt idx="1233">
                  <c:v>200.53131997538003</c:v>
                </c:pt>
                <c:pt idx="1234">
                  <c:v>203.51397909023197</c:v>
                </c:pt>
                <c:pt idx="1235">
                  <c:v>200.386730129478</c:v>
                </c:pt>
                <c:pt idx="1236">
                  <c:v>203.37361494046351</c:v>
                </c:pt>
                <c:pt idx="1237">
                  <c:v>200.25546755880265</c:v>
                </c:pt>
                <c:pt idx="1238">
                  <c:v>203.24630522007394</c:v>
                </c:pt>
                <c:pt idx="1239">
                  <c:v>200.13699556606878</c:v>
                </c:pt>
                <c:pt idx="1240">
                  <c:v>203.1315262635637</c:v>
                </c:pt>
                <c:pt idx="1241">
                  <c:v>200.0308026419506</c:v>
                </c:pt>
                <c:pt idx="1242">
                  <c:v>203.02877853874668</c:v>
                </c:pt>
                <c:pt idx="1243">
                  <c:v>199.93640095365313</c:v>
                </c:pt>
                <c:pt idx="1244">
                  <c:v>202.93758304157598</c:v>
                </c:pt>
                <c:pt idx="1245">
                  <c:v>199.85332324799475</c:v>
                </c:pt>
                <c:pt idx="1246">
                  <c:v>202.85748233192717</c:v>
                </c:pt>
                <c:pt idx="1247">
                  <c:v>199.78112313798749</c:v>
                </c:pt>
                <c:pt idx="1248">
                  <c:v>202.78803840316868</c:v>
                </c:pt>
                <c:pt idx="1249">
                  <c:v>199.71937333738944</c:v>
                </c:pt>
                <c:pt idx="1250">
                  <c:v>202.7288313546558</c:v>
                </c:pt>
                <c:pt idx="1251">
                  <c:v>199.66766436755282</c:v>
                </c:pt>
                <c:pt idx="1252">
                  <c:v>202.67945820985423</c:v>
                </c:pt>
                <c:pt idx="1253">
                  <c:v>199.62560338750177</c:v>
                </c:pt>
                <c:pt idx="1254">
                  <c:v>202.63953189310908</c:v>
                </c:pt>
                <c:pt idx="1255">
                  <c:v>199.59281316860691</c:v>
                </c:pt>
                <c:pt idx="1256">
                  <c:v>202.60868028859102</c:v>
                </c:pt>
                <c:pt idx="1257">
                  <c:v>199.56893115884216</c:v>
                </c:pt>
                <c:pt idx="1258">
                  <c:v>202.58654537847485</c:v>
                </c:pt>
                <c:pt idx="1259">
                  <c:v>199.55360862727971</c:v>
                </c:pt>
                <c:pt idx="1260">
                  <c:v>202.57278245549116</c:v>
                </c:pt>
                <c:pt idx="1261">
                  <c:v>199.546509881925</c:v>
                </c:pt>
                <c:pt idx="1262">
                  <c:v>202.56705940180638</c:v>
                </c:pt>
                <c:pt idx="1263">
                  <c:v>199.54731155310753</c:v>
                </c:pt>
                <c:pt idx="1264">
                  <c:v>202.56905597906751</c:v>
                </c:pt>
                <c:pt idx="1265">
                  <c:v>199.55570189968017</c:v>
                </c:pt>
                <c:pt idx="1266">
                  <c:v>202.57846309694105</c:v>
                </c:pt>
                <c:pt idx="1267">
                  <c:v>199.57138010563699</c:v>
                </c:pt>
                <c:pt idx="1268">
                  <c:v>202.5949821958942</c:v>
                </c:pt>
                <c:pt idx="1269">
                  <c:v>199.5940556645437</c:v>
                </c:pt>
                <c:pt idx="1270">
                  <c:v>202.61832473975653</c:v>
                </c:pt>
                <c:pt idx="1271">
                  <c:v>199.62344785588826</c:v>
                </c:pt>
                <c:pt idx="1272">
                  <c:v>202.64821174946113</c:v>
                </c:pt>
                <c:pt idx="1273">
                  <c:v>199.65928527818616</c:v>
                </c:pt>
                <c:pt idx="1274">
                  <c:v>202.68437333501188</c:v>
                </c:pt>
                <c:pt idx="1275">
                  <c:v>199.70130538407383</c:v>
                </c:pt>
                <c:pt idx="1276">
                  <c:v>202.72654822763295</c:v>
                </c:pt>
                <c:pt idx="1277">
                  <c:v>199.74925402090005</c:v>
                </c:pt>
                <c:pt idx="1278">
                  <c:v>202.7744833188213</c:v>
                </c:pt>
                <c:pt idx="1279">
                  <c:v>199.80288503248556</c:v>
                </c:pt>
                <c:pt idx="1280">
                  <c:v>202.82793333900165</c:v>
                </c:pt>
                <c:pt idx="1281">
                  <c:v>199.86195985417623</c:v>
                </c:pt>
                <c:pt idx="1282">
                  <c:v>202.88666042842931</c:v>
                </c:pt>
                <c:pt idx="1283">
                  <c:v>199.92624713819555</c:v>
                </c:pt>
                <c:pt idx="1284">
                  <c:v>202.95043380597195</c:v>
                </c:pt>
                <c:pt idx="1285">
                  <c:v>199.9955224193408</c:v>
                </c:pt>
                <c:pt idx="1286">
                  <c:v>203.0190294556846</c:v>
                </c:pt>
                <c:pt idx="1287">
                  <c:v>200.06958259327067</c:v>
                </c:pt>
                <c:pt idx="1288">
                  <c:v>203.09229203045791</c:v>
                </c:pt>
                <c:pt idx="1289">
                  <c:v>200.14828707650656</c:v>
                </c:pt>
                <c:pt idx="1290">
                  <c:v>203.17002167647985</c:v>
                </c:pt>
                <c:pt idx="1291">
                  <c:v>200.23141765259152</c:v>
                </c:pt>
                <c:pt idx="1292">
                  <c:v>203.25200596003148</c:v>
                </c:pt>
                <c:pt idx="1293">
                  <c:v>200.3187675797472</c:v>
                </c:pt>
                <c:pt idx="1294">
                  <c:v>203.33803754134078</c:v>
                </c:pt>
                <c:pt idx="1295">
                  <c:v>200.41013529089076</c:v>
                </c:pt>
                <c:pt idx="1296">
                  <c:v>203.42791407946731</c:v>
                </c:pt>
                <c:pt idx="1297">
                  <c:v>200.50532407509471</c:v>
                </c:pt>
                <c:pt idx="1298">
                  <c:v>203.52143795666908</c:v>
                </c:pt>
                <c:pt idx="1299">
                  <c:v>200.60414180546647</c:v>
                </c:pt>
                <c:pt idx="1300">
                  <c:v>203.61841601376318</c:v>
                </c:pt>
                <c:pt idx="1301">
                  <c:v>200.70640062263459</c:v>
                </c:pt>
                <c:pt idx="1302">
                  <c:v>203.71865890020226</c:v>
                </c:pt>
                <c:pt idx="1303">
                  <c:v>200.81191626027913</c:v>
                </c:pt>
                <c:pt idx="1304">
                  <c:v>203.82198102005029</c:v>
                </c:pt>
                <c:pt idx="1305">
                  <c:v>200.92050824094156</c:v>
                </c:pt>
                <c:pt idx="1306">
                  <c:v>203.92820076044239</c:v>
                </c:pt>
                <c:pt idx="1307">
                  <c:v>201.03199993912969</c:v>
                </c:pt>
                <c:pt idx="1308">
                  <c:v>204.03713993351434</c:v>
                </c:pt>
                <c:pt idx="1309">
                  <c:v>201.14621805331456</c:v>
                </c:pt>
                <c:pt idx="1310">
                  <c:v>204.14862368993371</c:v>
                </c:pt>
                <c:pt idx="1311">
                  <c:v>201.26299250896949</c:v>
                </c:pt>
                <c:pt idx="1312">
                  <c:v>204.2624803189853</c:v>
                </c:pt>
                <c:pt idx="1313">
                  <c:v>201.382156266403</c:v>
                </c:pt>
                <c:pt idx="1314">
                  <c:v>204.3785410633904</c:v>
                </c:pt>
                <c:pt idx="1315">
                  <c:v>201.50354514020378</c:v>
                </c:pt>
                <c:pt idx="1316">
                  <c:v>204.49663994596011</c:v>
                </c:pt>
                <c:pt idx="1317">
                  <c:v>201.6269976301237</c:v>
                </c:pt>
                <c:pt idx="1318">
                  <c:v>204.61661361954936</c:v>
                </c:pt>
                <c:pt idx="1319">
                  <c:v>201.75235477198626</c:v>
                </c:pt>
                <c:pt idx="1320">
                  <c:v>204.73830137389041</c:v>
                </c:pt>
                <c:pt idx="1321">
                  <c:v>201.87946010883101</c:v>
                </c:pt>
                <c:pt idx="1322">
                  <c:v>204.86154528711873</c:v>
                </c:pt>
                <c:pt idx="1323">
                  <c:v>202.00815980143108</c:v>
                </c:pt>
                <c:pt idx="1324">
                  <c:v>204.98618757195985</c:v>
                </c:pt>
                <c:pt idx="1325">
                  <c:v>202.13830072291316</c:v>
                </c:pt>
                <c:pt idx="1326">
                  <c:v>205.11207301319456</c:v>
                </c:pt>
                <c:pt idx="1327">
                  <c:v>202.26973165364919</c:v>
                </c:pt>
                <c:pt idx="1328">
                  <c:v>205.23904863002608</c:v>
                </c:pt>
                <c:pt idx="1329">
                  <c:v>202.40230356619213</c:v>
                </c:pt>
                <c:pt idx="1330">
                  <c:v>205.36696329966495</c:v>
                </c:pt>
                <c:pt idx="1331">
                  <c:v>202.53586928318916</c:v>
                </c:pt>
                <c:pt idx="1332">
                  <c:v>205.49566739019355</c:v>
                </c:pt>
                <c:pt idx="1333">
                  <c:v>202.67028312909963</c:v>
                </c:pt>
                <c:pt idx="1334">
                  <c:v>205.62500772144944</c:v>
                </c:pt>
                <c:pt idx="1335">
                  <c:v>202.805397120072</c:v>
                </c:pt>
                <c:pt idx="1336">
                  <c:v>205.75484203290159</c:v>
                </c:pt>
                <c:pt idx="1337">
                  <c:v>202.94107032919351</c:v>
                </c:pt>
                <c:pt idx="1338">
                  <c:v>205.88503072408545</c:v>
                </c:pt>
                <c:pt idx="1339">
                  <c:v>203.07716675261034</c:v>
                </c:pt>
                <c:pt idx="1340">
                  <c:v>206.01543244115001</c:v>
                </c:pt>
                <c:pt idx="1341">
                  <c:v>203.21354936498952</c:v>
                </c:pt>
                <c:pt idx="1342">
                  <c:v>206.14590680366533</c:v>
                </c:pt>
                <c:pt idx="1343">
                  <c:v>203.3500814605116</c:v>
                </c:pt>
                <c:pt idx="1344">
                  <c:v>206.27631757182576</c:v>
                </c:pt>
                <c:pt idx="1345">
                  <c:v>203.48662968290026</c:v>
                </c:pt>
                <c:pt idx="1346">
                  <c:v>206.40653130243706</c:v>
                </c:pt>
                <c:pt idx="1347">
                  <c:v>203.62306383832498</c:v>
                </c:pt>
                <c:pt idx="1348">
                  <c:v>206.53640796811752</c:v>
                </c:pt>
                <c:pt idx="1349">
                  <c:v>203.75924920842874</c:v>
                </c:pt>
                <c:pt idx="1350">
                  <c:v>206.66581238110214</c:v>
                </c:pt>
                <c:pt idx="1351">
                  <c:v>203.89505321865045</c:v>
                </c:pt>
                <c:pt idx="1352">
                  <c:v>206.79461430078274</c:v>
                </c:pt>
                <c:pt idx="1353">
                  <c:v>204.03034849593666</c:v>
                </c:pt>
                <c:pt idx="1354">
                  <c:v>206.92268727865303</c:v>
                </c:pt>
                <c:pt idx="1355">
                  <c:v>204.16501141669727</c:v>
                </c:pt>
                <c:pt idx="1356">
                  <c:v>207.04990900330762</c:v>
                </c:pt>
                <c:pt idx="1357">
                  <c:v>204.29892250698066</c:v>
                </c:pt>
                <c:pt idx="1358">
                  <c:v>207.17616225400764</c:v>
                </c:pt>
                <c:pt idx="1359">
                  <c:v>204.43196711813928</c:v>
                </c:pt>
                <c:pt idx="1360">
                  <c:v>207.30133631977728</c:v>
                </c:pt>
                <c:pt idx="1361">
                  <c:v>204.56403683205397</c:v>
                </c:pt>
                <c:pt idx="1362">
                  <c:v>207.42532875173546</c:v>
                </c:pt>
                <c:pt idx="1363">
                  <c:v>204.69503112443439</c:v>
                </c:pt>
                <c:pt idx="1364">
                  <c:v>207.54804781338805</c:v>
                </c:pt>
                <c:pt idx="1365">
                  <c:v>204.82485970718218</c:v>
                </c:pt>
                <c:pt idx="1366">
                  <c:v>207.6694158710161</c:v>
                </c:pt>
                <c:pt idx="1367">
                  <c:v>204.95344576036632</c:v>
                </c:pt>
                <c:pt idx="1368">
                  <c:v>207.78937406342536</c:v>
                </c:pt>
                <c:pt idx="1369">
                  <c:v>205.08073040621625</c:v>
                </c:pt>
                <c:pt idx="1370">
                  <c:v>207.90788523350261</c:v>
                </c:pt>
                <c:pt idx="1371">
                  <c:v>205.2066761595924</c:v>
                </c:pt>
                <c:pt idx="1372">
                  <c:v>208.02494807056829</c:v>
                </c:pt>
                <c:pt idx="1373">
                  <c:v>205.33127863084562</c:v>
                </c:pt>
                <c:pt idx="1374">
                  <c:v>208.14062685088493</c:v>
                </c:pt>
                <c:pt idx="1375">
                  <c:v>205.45459430873021</c:v>
                </c:pt>
                <c:pt idx="1376">
                  <c:v>208.25507586621694</c:v>
                </c:pt>
                <c:pt idx="1377">
                  <c:v>205.57676713421577</c:v>
                </c:pt>
                <c:pt idx="1378">
                  <c:v>208.36859786765808</c:v>
                </c:pt>
                <c:pt idx="1379">
                  <c:v>205.69808129290294</c:v>
                </c:pt>
                <c:pt idx="1380">
                  <c:v>208.48181358355296</c:v>
                </c:pt>
                <c:pt idx="1381">
                  <c:v>205.8191191225352</c:v>
                </c:pt>
                <c:pt idx="1382">
                  <c:v>208.59632768851486</c:v>
                </c:pt>
                <c:pt idx="1383">
                  <c:v>205.94138249752825</c:v>
                </c:pt>
                <c:pt idx="1384">
                  <c:v>208.72046340658187</c:v>
                </c:pt>
                <c:pt idx="1385">
                  <c:v>206.07263163050538</c:v>
                </c:pt>
                <c:pt idx="1386">
                  <c:v>208.82555601515855</c:v>
                </c:pt>
                <c:pt idx="1387">
                  <c:v>206.18720081397868</c:v>
                </c:pt>
                <c:pt idx="1388">
                  <c:v>208.95015753540869</c:v>
                </c:pt>
                <c:pt idx="1389">
                  <c:v>206.31850666229261</c:v>
                </c:pt>
                <c:pt idx="1390">
                  <c:v>209.04439143882985</c:v>
                </c:pt>
                <c:pt idx="1391">
                  <c:v>206.42340360324656</c:v>
                </c:pt>
                <c:pt idx="1392">
                  <c:v>209.16623666918295</c:v>
                </c:pt>
                <c:pt idx="1393">
                  <c:v>206.55157351915312</c:v>
                </c:pt>
                <c:pt idx="1394">
                  <c:v>209.26400210684781</c:v>
                </c:pt>
                <c:pt idx="1395">
                  <c:v>206.6595197218638</c:v>
                </c:pt>
                <c:pt idx="1396">
                  <c:v>209.37769458620306</c:v>
                </c:pt>
                <c:pt idx="1397">
                  <c:v>206.78068781563769</c:v>
                </c:pt>
                <c:pt idx="1398">
                  <c:v>209.47447875931977</c:v>
                </c:pt>
                <c:pt idx="1399">
                  <c:v>206.88746186043838</c:v>
                </c:pt>
                <c:pt idx="1400">
                  <c:v>209.57752904930953</c:v>
                </c:pt>
                <c:pt idx="1401">
                  <c:v>206.99900553115512</c:v>
                </c:pt>
                <c:pt idx="1402">
                  <c:v>209.66977802185394</c:v>
                </c:pt>
                <c:pt idx="1403">
                  <c:v>207.10119978885893</c:v>
                </c:pt>
                <c:pt idx="1404">
                  <c:v>209.76190437285106</c:v>
                </c:pt>
                <c:pt idx="1405">
                  <c:v>207.20266777210156</c:v>
                </c:pt>
                <c:pt idx="1406">
                  <c:v>209.84670855411397</c:v>
                </c:pt>
                <c:pt idx="1407">
                  <c:v>207.29757992387599</c:v>
                </c:pt>
                <c:pt idx="1408">
                  <c:v>209.928083974803</c:v>
                </c:pt>
                <c:pt idx="1409">
                  <c:v>207.38897137635297</c:v>
                </c:pt>
                <c:pt idx="1410">
                  <c:v>210.00342543215942</c:v>
                </c:pt>
                <c:pt idx="1411">
                  <c:v>207.47476863778033</c:v>
                </c:pt>
                <c:pt idx="1412">
                  <c:v>210.07369622505129</c:v>
                </c:pt>
                <c:pt idx="1413">
                  <c:v>207.55565465226994</c:v>
                </c:pt>
                <c:pt idx="1414">
                  <c:v>210.13798101869787</c:v>
                </c:pt>
                <c:pt idx="1415">
                  <c:v>207.63088231864035</c:v>
                </c:pt>
                <c:pt idx="1416">
                  <c:v>210.19633122434814</c:v>
                </c:pt>
                <c:pt idx="1417">
                  <c:v>207.70042828554662</c:v>
                </c:pt>
                <c:pt idx="1418">
                  <c:v>210.24839186715738</c:v>
                </c:pt>
                <c:pt idx="1419">
                  <c:v>207.76393256856167</c:v>
                </c:pt>
                <c:pt idx="1420">
                  <c:v>210.29529612300084</c:v>
                </c:pt>
                <c:pt idx="1421">
                  <c:v>207.82245419883182</c:v>
                </c:pt>
                <c:pt idx="1422">
                  <c:v>210.33431973631241</c:v>
                </c:pt>
                <c:pt idx="1423">
                  <c:v>207.87372783598127</c:v>
                </c:pt>
                <c:pt idx="1424">
                  <c:v>210.36534836311645</c:v>
                </c:pt>
                <c:pt idx="1425">
                  <c:v>207.91740697636914</c:v>
                </c:pt>
                <c:pt idx="1426">
                  <c:v>210.38739977315697</c:v>
                </c:pt>
                <c:pt idx="1427">
                  <c:v>207.95261887353342</c:v>
                </c:pt>
                <c:pt idx="1428">
                  <c:v>210.39965825365226</c:v>
                </c:pt>
                <c:pt idx="1429">
                  <c:v>207.97858056327607</c:v>
                </c:pt>
                <c:pt idx="1430">
                  <c:v>210.40081821163673</c:v>
                </c:pt>
                <c:pt idx="1431">
                  <c:v>207.99411761811805</c:v>
                </c:pt>
                <c:pt idx="1432">
                  <c:v>210.38880151775814</c:v>
                </c:pt>
                <c:pt idx="1433">
                  <c:v>207.99737668265527</c:v>
                </c:pt>
                <c:pt idx="1434">
                  <c:v>210.35947295671883</c:v>
                </c:pt>
                <c:pt idx="1435">
                  <c:v>207.98475807032469</c:v>
                </c:pt>
                <c:pt idx="1436">
                  <c:v>210.29849310442208</c:v>
                </c:pt>
                <c:pt idx="1437">
                  <c:v>207.94431184681687</c:v>
                </c:pt>
                <c:pt idx="1438">
                  <c:v>210.13723518258314</c:v>
                </c:pt>
                <c:pt idx="1439">
                  <c:v>207.82130938591177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6B-4C40-A7AE-EFA08CFBF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727951"/>
        <c:axId val="908938175"/>
      </c:scatterChart>
      <c:valAx>
        <c:axId val="742727951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938175"/>
        <c:crosses val="autoZero"/>
        <c:crossBetween val="midCat"/>
        <c:majorUnit val="45"/>
        <c:minorUnit val="15"/>
      </c:valAx>
      <c:valAx>
        <c:axId val="90893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Tlak [kPa]</a:t>
                </a:r>
              </a:p>
            </c:rich>
          </c:tx>
          <c:layout>
            <c:manualLayout>
              <c:xMode val="edge"/>
              <c:yMode val="edge"/>
              <c:x val="1.9157088122605363E-2"/>
              <c:y val="0.268768666847678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27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40089503200588"/>
          <c:y val="6.6185318892900122E-2"/>
          <c:w val="0.80581733038765835"/>
          <c:h val="0.86762936221419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Průběhy!$AX$1</c:f>
              <c:strCache>
                <c:ptCount val="1"/>
                <c:pt idx="0">
                  <c:v>R_tip [N] reakce (iterováno)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Průběhy!$A$2:$A$18002</c:f>
              <c:numCache>
                <c:formatCode>General</c:formatCode>
                <c:ptCount val="180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</c:numCache>
            </c:numRef>
          </c:xVal>
          <c:yVal>
            <c:numRef>
              <c:f>Průběhy!$AX$2:$AX$18002</c:f>
              <c:numCache>
                <c:formatCode>General</c:formatCode>
                <c:ptCount val="18001"/>
                <c:pt idx="0">
                  <c:v>19.278141970838107</c:v>
                </c:pt>
                <c:pt idx="1">
                  <c:v>19.09362751263853</c:v>
                </c:pt>
                <c:pt idx="2">
                  <c:v>19.217325847869457</c:v>
                </c:pt>
                <c:pt idx="3">
                  <c:v>19.033454440538272</c:v>
                </c:pt>
                <c:pt idx="4">
                  <c:v>19.158564329887721</c:v>
                </c:pt>
                <c:pt idx="5">
                  <c:v>18.974228996099871</c:v>
                </c:pt>
                <c:pt idx="6">
                  <c:v>19.104329035113366</c:v>
                </c:pt>
                <c:pt idx="7">
                  <c:v>18.917482965831333</c:v>
                </c:pt>
                <c:pt idx="8">
                  <c:v>19.057706781768999</c:v>
                </c:pt>
                <c:pt idx="9">
                  <c:v>18.868582699883838</c:v>
                </c:pt>
                <c:pt idx="10">
                  <c:v>19.011392668270442</c:v>
                </c:pt>
                <c:pt idx="11">
                  <c:v>18.822291525001404</c:v>
                </c:pt>
                <c:pt idx="12">
                  <c:v>18.96355177238398</c:v>
                </c:pt>
                <c:pt idx="13">
                  <c:v>18.775452866957373</c:v>
                </c:pt>
                <c:pt idx="14">
                  <c:v>18.913506709028489</c:v>
                </c:pt>
                <c:pt idx="15">
                  <c:v>18.727099016102493</c:v>
                </c:pt>
                <c:pt idx="16">
                  <c:v>18.859107371469644</c:v>
                </c:pt>
                <c:pt idx="17">
                  <c:v>18.676394081203739</c:v>
                </c:pt>
                <c:pt idx="18">
                  <c:v>18.796388868536493</c:v>
                </c:pt>
                <c:pt idx="19">
                  <c:v>18.617894408331129</c:v>
                </c:pt>
                <c:pt idx="20">
                  <c:v>18.732293335644975</c:v>
                </c:pt>
                <c:pt idx="21">
                  <c:v>18.556033709407188</c:v>
                </c:pt>
                <c:pt idx="22">
                  <c:v>18.669625145436601</c:v>
                </c:pt>
                <c:pt idx="23">
                  <c:v>18.494058937036463</c:v>
                </c:pt>
                <c:pt idx="24">
                  <c:v>18.608910191101131</c:v>
                </c:pt>
                <c:pt idx="25">
                  <c:v>18.43330489297173</c:v>
                </c:pt>
                <c:pt idx="26">
                  <c:v>18.550351151525835</c:v>
                </c:pt>
                <c:pt idx="27">
                  <c:v>18.374325984027578</c:v>
                </c:pt>
                <c:pt idx="28">
                  <c:v>18.494305725663892</c:v>
                </c:pt>
                <c:pt idx="29">
                  <c:v>18.317444850236896</c:v>
                </c:pt>
                <c:pt idx="30">
                  <c:v>18.442432373156478</c:v>
                </c:pt>
                <c:pt idx="31">
                  <c:v>18.263113132487852</c:v>
                </c:pt>
                <c:pt idx="32">
                  <c:v>18.397924572846645</c:v>
                </c:pt>
                <c:pt idx="33">
                  <c:v>18.21626870413176</c:v>
                </c:pt>
                <c:pt idx="34">
                  <c:v>18.35369793400956</c:v>
                </c:pt>
                <c:pt idx="35">
                  <c:v>18.172192521367251</c:v>
                </c:pt>
                <c:pt idx="36">
                  <c:v>18.306592378515898</c:v>
                </c:pt>
                <c:pt idx="37">
                  <c:v>18.127118308091816</c:v>
                </c:pt>
                <c:pt idx="38">
                  <c:v>18.253169837728279</c:v>
                </c:pt>
                <c:pt idx="39">
                  <c:v>18.078474099849945</c:v>
                </c:pt>
                <c:pt idx="40">
                  <c:v>18.189134046132878</c:v>
                </c:pt>
                <c:pt idx="41">
                  <c:v>18.019980586953249</c:v>
                </c:pt>
                <c:pt idx="42">
                  <c:v>18.123862481133798</c:v>
                </c:pt>
                <c:pt idx="43">
                  <c:v>17.957632050043433</c:v>
                </c:pt>
                <c:pt idx="44">
                  <c:v>18.060329900933269</c:v>
                </c:pt>
                <c:pt idx="45">
                  <c:v>17.895086510746168</c:v>
                </c:pt>
                <c:pt idx="46">
                  <c:v>17.998783851343923</c:v>
                </c:pt>
                <c:pt idx="47">
                  <c:v>17.833711350748843</c:v>
                </c:pt>
                <c:pt idx="48">
                  <c:v>17.939160725080932</c:v>
                </c:pt>
                <c:pt idx="49">
                  <c:v>17.773966109944894</c:v>
                </c:pt>
                <c:pt idx="50">
                  <c:v>17.881385031780201</c:v>
                </c:pt>
                <c:pt idx="51">
                  <c:v>17.715977446481425</c:v>
                </c:pt>
                <c:pt idx="52">
                  <c:v>17.825357695450094</c:v>
                </c:pt>
                <c:pt idx="53">
                  <c:v>17.659741802430435</c:v>
                </c:pt>
                <c:pt idx="54">
                  <c:v>17.770917007032807</c:v>
                </c:pt>
                <c:pt idx="55">
                  <c:v>17.605171033533569</c:v>
                </c:pt>
                <c:pt idx="56">
                  <c:v>17.717769131541377</c:v>
                </c:pt>
                <c:pt idx="57">
                  <c:v>17.552085125150366</c:v>
                </c:pt>
                <c:pt idx="58">
                  <c:v>17.66532735264455</c:v>
                </c:pt>
                <c:pt idx="59">
                  <c:v>17.500116357210523</c:v>
                </c:pt>
                <c:pt idx="60">
                  <c:v>17.61254971419207</c:v>
                </c:pt>
                <c:pt idx="61">
                  <c:v>17.44849901896599</c:v>
                </c:pt>
                <c:pt idx="62">
                  <c:v>17.558267585031192</c:v>
                </c:pt>
                <c:pt idx="63">
                  <c:v>17.396106121667472</c:v>
                </c:pt>
                <c:pt idx="64">
                  <c:v>17.502108776680384</c:v>
                </c:pt>
                <c:pt idx="65">
                  <c:v>17.342201946914251</c:v>
                </c:pt>
                <c:pt idx="66">
                  <c:v>17.444687139324174</c:v>
                </c:pt>
                <c:pt idx="67">
                  <c:v>17.286909316234745</c:v>
                </c:pt>
                <c:pt idx="68">
                  <c:v>17.386897580651791</c:v>
                </c:pt>
                <c:pt idx="69">
                  <c:v>17.230845036582693</c:v>
                </c:pt>
                <c:pt idx="70">
                  <c:v>17.329408491250444</c:v>
                </c:pt>
                <c:pt idx="71">
                  <c:v>17.174654423065622</c:v>
                </c:pt>
                <c:pt idx="72">
                  <c:v>17.272583358923946</c:v>
                </c:pt>
                <c:pt idx="73">
                  <c:v>17.118816250446873</c:v>
                </c:pt>
                <c:pt idx="74">
                  <c:v>17.216543267907667</c:v>
                </c:pt>
                <c:pt idx="75">
                  <c:v>17.063604142457567</c:v>
                </c:pt>
                <c:pt idx="76">
                  <c:v>17.161260330036065</c:v>
                </c:pt>
                <c:pt idx="77">
                  <c:v>17.009111244046295</c:v>
                </c:pt>
                <c:pt idx="78">
                  <c:v>17.1066079188755</c:v>
                </c:pt>
                <c:pt idx="79">
                  <c:v>16.95531499163117</c:v>
                </c:pt>
                <c:pt idx="80">
                  <c:v>17.052369208190299</c:v>
                </c:pt>
                <c:pt idx="81">
                  <c:v>16.902089273773722</c:v>
                </c:pt>
                <c:pt idx="82">
                  <c:v>16.998263580569475</c:v>
                </c:pt>
                <c:pt idx="83">
                  <c:v>16.84922395448832</c:v>
                </c:pt>
                <c:pt idx="84">
                  <c:v>16.943998232908196</c:v>
                </c:pt>
                <c:pt idx="85">
                  <c:v>16.796394296315011</c:v>
                </c:pt>
                <c:pt idx="86">
                  <c:v>16.889252223928878</c:v>
                </c:pt>
                <c:pt idx="87">
                  <c:v>16.743300549363326</c:v>
                </c:pt>
                <c:pt idx="88">
                  <c:v>16.834048014590561</c:v>
                </c:pt>
                <c:pt idx="89">
                  <c:v>16.689893421183509</c:v>
                </c:pt>
                <c:pt idx="90">
                  <c:v>16.778407593406335</c:v>
                </c:pt>
                <c:pt idx="91">
                  <c:v>16.636123278756884</c:v>
                </c:pt>
                <c:pt idx="92">
                  <c:v>16.722497724387633</c:v>
                </c:pt>
                <c:pt idx="93">
                  <c:v>16.582057941683772</c:v>
                </c:pt>
                <c:pt idx="94">
                  <c:v>16.6665458236596</c:v>
                </c:pt>
                <c:pt idx="95">
                  <c:v>16.527843483202357</c:v>
                </c:pt>
                <c:pt idx="96">
                  <c:v>16.610788546259055</c:v>
                </c:pt>
                <c:pt idx="97">
                  <c:v>16.473669567670402</c:v>
                </c:pt>
                <c:pt idx="98">
                  <c:v>16.555423228022434</c:v>
                </c:pt>
                <c:pt idx="99">
                  <c:v>16.419725169499571</c:v>
                </c:pt>
                <c:pt idx="100">
                  <c:v>16.50059114459312</c:v>
                </c:pt>
                <c:pt idx="101">
                  <c:v>16.366176417069266</c:v>
                </c:pt>
                <c:pt idx="102">
                  <c:v>16.446355565440346</c:v>
                </c:pt>
                <c:pt idx="103">
                  <c:v>16.313138746542517</c:v>
                </c:pt>
                <c:pt idx="104">
                  <c:v>16.392696050994711</c:v>
                </c:pt>
                <c:pt idx="105">
                  <c:v>16.260672606607748</c:v>
                </c:pt>
                <c:pt idx="106">
                  <c:v>16.339478090713587</c:v>
                </c:pt>
                <c:pt idx="107">
                  <c:v>16.208751178234312</c:v>
                </c:pt>
                <c:pt idx="108">
                  <c:v>16.286439162906138</c:v>
                </c:pt>
                <c:pt idx="109">
                  <c:v>16.157253677420574</c:v>
                </c:pt>
                <c:pt idx="110">
                  <c:v>16.233129413907516</c:v>
                </c:pt>
                <c:pt idx="111">
                  <c:v>16.105939462970412</c:v>
                </c:pt>
                <c:pt idx="112">
                  <c:v>16.178836407617773</c:v>
                </c:pt>
                <c:pt idx="113">
                  <c:v>16.054436274633527</c:v>
                </c:pt>
                <c:pt idx="114">
                  <c:v>16.122352046332637</c:v>
                </c:pt>
                <c:pt idx="115">
                  <c:v>16.0024374267777</c:v>
                </c:pt>
                <c:pt idx="116">
                  <c:v>16.060012657950214</c:v>
                </c:pt>
                <c:pt idx="117">
                  <c:v>15.949832256125321</c:v>
                </c:pt>
                <c:pt idx="118">
                  <c:v>15.979558322467021</c:v>
                </c:pt>
                <c:pt idx="119">
                  <c:v>15.887939858695605</c:v>
                </c:pt>
                <c:pt idx="120">
                  <c:v>15.903483977106836</c:v>
                </c:pt>
                <c:pt idx="121">
                  <c:v>15.821196324491114</c:v>
                </c:pt>
                <c:pt idx="122">
                  <c:v>15.834480053817956</c:v>
                </c:pt>
                <c:pt idx="123">
                  <c:v>15.754424458792796</c:v>
                </c:pt>
                <c:pt idx="124">
                  <c:v>15.770511122416899</c:v>
                </c:pt>
                <c:pt idx="125">
                  <c:v>15.689623617208699</c:v>
                </c:pt>
                <c:pt idx="126">
                  <c:v>15.711494944576756</c:v>
                </c:pt>
                <c:pt idx="127">
                  <c:v>15.627500969648487</c:v>
                </c:pt>
                <c:pt idx="128">
                  <c:v>15.659883595987374</c:v>
                </c:pt>
                <c:pt idx="129">
                  <c:v>15.566461890866858</c:v>
                </c:pt>
                <c:pt idx="130">
                  <c:v>15.641094661314519</c:v>
                </c:pt>
                <c:pt idx="131">
                  <c:v>15.520146071426765</c:v>
                </c:pt>
                <c:pt idx="132">
                  <c:v>15.648544599098029</c:v>
                </c:pt>
                <c:pt idx="133">
                  <c:v>15.513802270205094</c:v>
                </c:pt>
                <c:pt idx="134">
                  <c:v>15.638237303272808</c:v>
                </c:pt>
                <c:pt idx="135">
                  <c:v>15.505252496503662</c:v>
                </c:pt>
                <c:pt idx="136">
                  <c:v>15.622066852621431</c:v>
                </c:pt>
                <c:pt idx="137">
                  <c:v>15.49202562172251</c:v>
                </c:pt>
                <c:pt idx="138">
                  <c:v>15.599248501932067</c:v>
                </c:pt>
                <c:pt idx="139">
                  <c:v>15.473397048244664</c:v>
                </c:pt>
                <c:pt idx="140">
                  <c:v>15.564803781231442</c:v>
                </c:pt>
                <c:pt idx="141">
                  <c:v>15.455128411900237</c:v>
                </c:pt>
                <c:pt idx="142">
                  <c:v>15.458843109629614</c:v>
                </c:pt>
                <c:pt idx="143">
                  <c:v>15.389856365750809</c:v>
                </c:pt>
                <c:pt idx="144">
                  <c:v>15.373308793838607</c:v>
                </c:pt>
                <c:pt idx="145">
                  <c:v>15.313636223665693</c:v>
                </c:pt>
                <c:pt idx="146">
                  <c:v>15.297508378435522</c:v>
                </c:pt>
                <c:pt idx="147">
                  <c:v>15.239716425503021</c:v>
                </c:pt>
                <c:pt idx="148">
                  <c:v>15.225833046415719</c:v>
                </c:pt>
                <c:pt idx="149">
                  <c:v>15.169289213609558</c:v>
                </c:pt>
                <c:pt idx="150">
                  <c:v>15.157814678672935</c:v>
                </c:pt>
                <c:pt idx="151">
                  <c:v>15.102336426117137</c:v>
                </c:pt>
                <c:pt idx="152">
                  <c:v>15.093353789768114</c:v>
                </c:pt>
                <c:pt idx="153">
                  <c:v>15.038771324505747</c:v>
                </c:pt>
                <c:pt idx="154">
                  <c:v>15.03232473867314</c:v>
                </c:pt>
                <c:pt idx="155">
                  <c:v>14.978472394055601</c:v>
                </c:pt>
                <c:pt idx="156">
                  <c:v>14.974659628363696</c:v>
                </c:pt>
                <c:pt idx="157">
                  <c:v>14.921365858190217</c:v>
                </c:pt>
                <c:pt idx="158">
                  <c:v>14.92031654533616</c:v>
                </c:pt>
                <c:pt idx="159">
                  <c:v>14.867389893306779</c:v>
                </c:pt>
                <c:pt idx="160">
                  <c:v>14.869349718210723</c:v>
                </c:pt>
                <c:pt idx="161">
                  <c:v>14.816530090503756</c:v>
                </c:pt>
                <c:pt idx="162">
                  <c:v>14.821990864367159</c:v>
                </c:pt>
                <c:pt idx="163">
                  <c:v>14.768837954816066</c:v>
                </c:pt>
                <c:pt idx="164">
                  <c:v>14.779159957452755</c:v>
                </c:pt>
                <c:pt idx="165">
                  <c:v>14.72418427162015</c:v>
                </c:pt>
                <c:pt idx="166">
                  <c:v>14.749011395613758</c:v>
                </c:pt>
                <c:pt idx="167">
                  <c:v>14.68179743409762</c:v>
                </c:pt>
                <c:pt idx="168">
                  <c:v>14.769419851929381</c:v>
                </c:pt>
                <c:pt idx="169">
                  <c:v>14.680992965827686</c:v>
                </c:pt>
                <c:pt idx="170">
                  <c:v>14.76782406949051</c:v>
                </c:pt>
                <c:pt idx="171">
                  <c:v>14.682299317445578</c:v>
                </c:pt>
                <c:pt idx="172">
                  <c:v>14.755740157573682</c:v>
                </c:pt>
                <c:pt idx="173">
                  <c:v>14.676662432371582</c:v>
                </c:pt>
                <c:pt idx="174">
                  <c:v>14.72966868680941</c:v>
                </c:pt>
                <c:pt idx="175">
                  <c:v>14.665380232289644</c:v>
                </c:pt>
                <c:pt idx="176">
                  <c:v>14.649472173294638</c:v>
                </c:pt>
                <c:pt idx="177">
                  <c:v>14.618219562681372</c:v>
                </c:pt>
                <c:pt idx="178">
                  <c:v>14.56430077479102</c:v>
                </c:pt>
                <c:pt idx="179">
                  <c:v>14.54667692884906</c:v>
                </c:pt>
                <c:pt idx="180">
                  <c:v>14.484483666165174</c:v>
                </c:pt>
                <c:pt idx="181">
                  <c:v>14.477702333519378</c:v>
                </c:pt>
                <c:pt idx="182">
                  <c:v>14.428364542070831</c:v>
                </c:pt>
                <c:pt idx="183">
                  <c:v>14.414327778869351</c:v>
                </c:pt>
                <c:pt idx="184">
                  <c:v>14.350197336363806</c:v>
                </c:pt>
                <c:pt idx="185">
                  <c:v>14.352856077549898</c:v>
                </c:pt>
                <c:pt idx="186">
                  <c:v>14.310776083229529</c:v>
                </c:pt>
                <c:pt idx="187">
                  <c:v>14.298313707612291</c:v>
                </c:pt>
                <c:pt idx="188">
                  <c:v>14.235486798333316</c:v>
                </c:pt>
                <c:pt idx="189">
                  <c:v>14.244094896163743</c:v>
                </c:pt>
                <c:pt idx="190">
                  <c:v>14.204538962119729</c:v>
                </c:pt>
                <c:pt idx="191">
                  <c:v>14.19740722793526</c:v>
                </c:pt>
                <c:pt idx="192">
                  <c:v>14.136799149300399</c:v>
                </c:pt>
                <c:pt idx="193">
                  <c:v>14.150001979073213</c:v>
                </c:pt>
                <c:pt idx="194">
                  <c:v>14.105298413217053</c:v>
                </c:pt>
                <c:pt idx="195">
                  <c:v>14.110035442643298</c:v>
                </c:pt>
                <c:pt idx="196">
                  <c:v>14.055303408609188</c:v>
                </c:pt>
                <c:pt idx="197">
                  <c:v>14.07025665614211</c:v>
                </c:pt>
                <c:pt idx="198">
                  <c:v>14.028012756295359</c:v>
                </c:pt>
                <c:pt idx="199">
                  <c:v>14.034230580069782</c:v>
                </c:pt>
                <c:pt idx="200">
                  <c:v>14.027942118594472</c:v>
                </c:pt>
                <c:pt idx="201">
                  <c:v>14.021908755045855</c:v>
                </c:pt>
                <c:pt idx="202">
                  <c:v>14.042199257294916</c:v>
                </c:pt>
                <c:pt idx="203">
                  <c:v>14.032782647961726</c:v>
                </c:pt>
                <c:pt idx="204">
                  <c:v>14.003041484335069</c:v>
                </c:pt>
                <c:pt idx="205">
                  <c:v>14.017382099393155</c:v>
                </c:pt>
                <c:pt idx="206">
                  <c:v>13.93214027769273</c:v>
                </c:pt>
                <c:pt idx="207">
                  <c:v>13.963058769208446</c:v>
                </c:pt>
                <c:pt idx="208">
                  <c:v>13.869179222691313</c:v>
                </c:pt>
                <c:pt idx="209">
                  <c:v>13.904214770521785</c:v>
                </c:pt>
                <c:pt idx="210">
                  <c:v>13.811707204772624</c:v>
                </c:pt>
                <c:pt idx="211">
                  <c:v>13.849767473364889</c:v>
                </c:pt>
                <c:pt idx="212">
                  <c:v>13.759100724855298</c:v>
                </c:pt>
                <c:pt idx="213">
                  <c:v>13.80018243433878</c:v>
                </c:pt>
                <c:pt idx="214">
                  <c:v>13.711768586924569</c:v>
                </c:pt>
                <c:pt idx="215">
                  <c:v>13.755435649167218</c:v>
                </c:pt>
                <c:pt idx="216">
                  <c:v>13.669745913282608</c:v>
                </c:pt>
                <c:pt idx="217">
                  <c:v>13.715601744510584</c:v>
                </c:pt>
                <c:pt idx="218">
                  <c:v>13.635243077096153</c:v>
                </c:pt>
                <c:pt idx="219">
                  <c:v>13.681585458896057</c:v>
                </c:pt>
                <c:pt idx="220">
                  <c:v>13.614925362235665</c:v>
                </c:pt>
                <c:pt idx="221">
                  <c:v>13.66081005813575</c:v>
                </c:pt>
                <c:pt idx="222">
                  <c:v>13.594035800207681</c:v>
                </c:pt>
                <c:pt idx="223">
                  <c:v>13.643295607232426</c:v>
                </c:pt>
                <c:pt idx="224">
                  <c:v>13.559915480905715</c:v>
                </c:pt>
                <c:pt idx="225">
                  <c:v>13.617365815885769</c:v>
                </c:pt>
                <c:pt idx="226">
                  <c:v>13.509708676222287</c:v>
                </c:pt>
                <c:pt idx="227">
                  <c:v>13.572590077400625</c:v>
                </c:pt>
                <c:pt idx="228">
                  <c:v>13.462780994643365</c:v>
                </c:pt>
                <c:pt idx="229">
                  <c:v>13.528426612255961</c:v>
                </c:pt>
                <c:pt idx="230">
                  <c:v>13.423442607021453</c:v>
                </c:pt>
                <c:pt idx="231">
                  <c:v>13.490576469913618</c:v>
                </c:pt>
                <c:pt idx="232">
                  <c:v>13.397672701676296</c:v>
                </c:pt>
                <c:pt idx="233">
                  <c:v>13.466465662700765</c:v>
                </c:pt>
                <c:pt idx="234">
                  <c:v>13.371947020555615</c:v>
                </c:pt>
                <c:pt idx="235">
                  <c:v>13.444027528367895</c:v>
                </c:pt>
                <c:pt idx="236">
                  <c:v>13.338109834925115</c:v>
                </c:pt>
                <c:pt idx="237">
                  <c:v>13.414635116275681</c:v>
                </c:pt>
                <c:pt idx="238">
                  <c:v>13.29657245620297</c:v>
                </c:pt>
                <c:pt idx="239">
                  <c:v>13.375140807085822</c:v>
                </c:pt>
                <c:pt idx="240">
                  <c:v>13.260014309391147</c:v>
                </c:pt>
                <c:pt idx="241">
                  <c:v>13.340367830037776</c:v>
                </c:pt>
                <c:pt idx="242">
                  <c:v>13.233442061574957</c:v>
                </c:pt>
                <c:pt idx="243">
                  <c:v>13.317021140172548</c:v>
                </c:pt>
                <c:pt idx="244">
                  <c:v>13.205073251232474</c:v>
                </c:pt>
                <c:pt idx="245">
                  <c:v>13.2929167170541</c:v>
                </c:pt>
                <c:pt idx="246">
                  <c:v>13.170745119133915</c:v>
                </c:pt>
                <c:pt idx="247">
                  <c:v>13.263691968679311</c:v>
                </c:pt>
                <c:pt idx="248">
                  <c:v>13.133197248628253</c:v>
                </c:pt>
                <c:pt idx="249">
                  <c:v>13.229919940896746</c:v>
                </c:pt>
                <c:pt idx="250">
                  <c:v>13.103597664980979</c:v>
                </c:pt>
                <c:pt idx="251">
                  <c:v>13.204231597437078</c:v>
                </c:pt>
                <c:pt idx="252">
                  <c:v>13.074723471084319</c:v>
                </c:pt>
                <c:pt idx="253">
                  <c:v>13.178521525848964</c:v>
                </c:pt>
                <c:pt idx="254">
                  <c:v>13.043822984921476</c:v>
                </c:pt>
                <c:pt idx="255">
                  <c:v>13.150207930616121</c:v>
                </c:pt>
                <c:pt idx="256">
                  <c:v>13.013046314907289</c:v>
                </c:pt>
                <c:pt idx="257">
                  <c:v>13.121379751024557</c:v>
                </c:pt>
                <c:pt idx="258">
                  <c:v>12.983800676955044</c:v>
                </c:pt>
                <c:pt idx="259">
                  <c:v>13.093978900911234</c:v>
                </c:pt>
                <c:pt idx="260">
                  <c:v>12.954069845549485</c:v>
                </c:pt>
                <c:pt idx="261">
                  <c:v>13.067023443668207</c:v>
                </c:pt>
                <c:pt idx="262">
                  <c:v>12.924049794081421</c:v>
                </c:pt>
                <c:pt idx="263">
                  <c:v>13.040240709487435</c:v>
                </c:pt>
                <c:pt idx="264">
                  <c:v>12.894039231499891</c:v>
                </c:pt>
                <c:pt idx="265">
                  <c:v>13.013710560573205</c:v>
                </c:pt>
                <c:pt idx="266">
                  <c:v>12.864174248886584</c:v>
                </c:pt>
                <c:pt idx="267">
                  <c:v>12.987415237519487</c:v>
                </c:pt>
                <c:pt idx="268">
                  <c:v>12.834441073589772</c:v>
                </c:pt>
                <c:pt idx="269">
                  <c:v>12.961346171491252</c:v>
                </c:pt>
                <c:pt idx="270">
                  <c:v>12.804778067340791</c:v>
                </c:pt>
                <c:pt idx="271">
                  <c:v>12.935902456181188</c:v>
                </c:pt>
                <c:pt idx="272">
                  <c:v>12.774680869747561</c:v>
                </c:pt>
                <c:pt idx="273">
                  <c:v>12.910043066527951</c:v>
                </c:pt>
                <c:pt idx="274">
                  <c:v>12.745414273924723</c:v>
                </c:pt>
                <c:pt idx="275">
                  <c:v>12.883875373311252</c:v>
                </c:pt>
                <c:pt idx="276">
                  <c:v>12.716781242513836</c:v>
                </c:pt>
                <c:pt idx="277">
                  <c:v>12.85747114640189</c:v>
                </c:pt>
                <c:pt idx="278">
                  <c:v>12.688667160502698</c:v>
                </c:pt>
                <c:pt idx="279">
                  <c:v>12.830599886232864</c:v>
                </c:pt>
                <c:pt idx="280">
                  <c:v>12.661334798529179</c:v>
                </c:pt>
                <c:pt idx="281">
                  <c:v>12.804382470467436</c:v>
                </c:pt>
                <c:pt idx="282">
                  <c:v>12.633382368520433</c:v>
                </c:pt>
                <c:pt idx="283">
                  <c:v>12.778485743645513</c:v>
                </c:pt>
                <c:pt idx="284">
                  <c:v>12.60512318057695</c:v>
                </c:pt>
                <c:pt idx="285">
                  <c:v>12.752707202018541</c:v>
                </c:pt>
                <c:pt idx="286">
                  <c:v>12.576730793138791</c:v>
                </c:pt>
                <c:pt idx="287">
                  <c:v>12.726902398103697</c:v>
                </c:pt>
                <c:pt idx="288">
                  <c:v>12.548289383085667</c:v>
                </c:pt>
                <c:pt idx="289">
                  <c:v>12.700989681882927</c:v>
                </c:pt>
                <c:pt idx="290">
                  <c:v>12.519796053595678</c:v>
                </c:pt>
                <c:pt idx="291">
                  <c:v>12.67489212809747</c:v>
                </c:pt>
                <c:pt idx="292">
                  <c:v>12.491206605956357</c:v>
                </c:pt>
                <c:pt idx="293">
                  <c:v>12.648514236533693</c:v>
                </c:pt>
                <c:pt idx="294">
                  <c:v>12.462437837441561</c:v>
                </c:pt>
                <c:pt idx="295">
                  <c:v>12.621716727558203</c:v>
                </c:pt>
                <c:pt idx="296">
                  <c:v>12.433327656789441</c:v>
                </c:pt>
                <c:pt idx="297">
                  <c:v>12.594237532737083</c:v>
                </c:pt>
                <c:pt idx="298">
                  <c:v>12.403075453577651</c:v>
                </c:pt>
                <c:pt idx="299">
                  <c:v>12.564905686191297</c:v>
                </c:pt>
                <c:pt idx="300">
                  <c:v>12.371561758043354</c:v>
                </c:pt>
                <c:pt idx="301">
                  <c:v>12.53271338417343</c:v>
                </c:pt>
                <c:pt idx="302">
                  <c:v>12.339569419639858</c:v>
                </c:pt>
                <c:pt idx="303">
                  <c:v>12.501700390649797</c:v>
                </c:pt>
                <c:pt idx="304">
                  <c:v>12.309433842207824</c:v>
                </c:pt>
                <c:pt idx="305">
                  <c:v>12.476719914445297</c:v>
                </c:pt>
                <c:pt idx="306">
                  <c:v>12.285004967514002</c:v>
                </c:pt>
                <c:pt idx="307">
                  <c:v>12.451918138099721</c:v>
                </c:pt>
                <c:pt idx="308">
                  <c:v>12.274420246994147</c:v>
                </c:pt>
                <c:pt idx="309">
                  <c:v>12.414047290650419</c:v>
                </c:pt>
                <c:pt idx="310">
                  <c:v>12.230585799160673</c:v>
                </c:pt>
                <c:pt idx="311">
                  <c:v>12.36098905574624</c:v>
                </c:pt>
                <c:pt idx="312">
                  <c:v>12.178776979749745</c:v>
                </c:pt>
                <c:pt idx="313">
                  <c:v>12.309147389918031</c:v>
                </c:pt>
                <c:pt idx="314">
                  <c:v>12.129875682965025</c:v>
                </c:pt>
                <c:pt idx="315">
                  <c:v>12.262284140356083</c:v>
                </c:pt>
                <c:pt idx="316">
                  <c:v>12.085638993521599</c:v>
                </c:pt>
                <c:pt idx="317">
                  <c:v>12.220757496408917</c:v>
                </c:pt>
                <c:pt idx="318">
                  <c:v>12.046015764273825</c:v>
                </c:pt>
                <c:pt idx="319">
                  <c:v>12.184206101737624</c:v>
                </c:pt>
                <c:pt idx="320">
                  <c:v>12.010600061042201</c:v>
                </c:pt>
                <c:pt idx="321">
                  <c:v>12.152072228987388</c:v>
                </c:pt>
                <c:pt idx="322">
                  <c:v>11.978924448877782</c:v>
                </c:pt>
                <c:pt idx="323">
                  <c:v>12.123733499163265</c:v>
                </c:pt>
                <c:pt idx="324">
                  <c:v>11.950516847038596</c:v>
                </c:pt>
                <c:pt idx="325">
                  <c:v>12.09858693840866</c:v>
                </c:pt>
                <c:pt idx="326">
                  <c:v>11.924929433728428</c:v>
                </c:pt>
                <c:pt idx="327">
                  <c:v>12.076110939704735</c:v>
                </c:pt>
                <c:pt idx="328">
                  <c:v>11.901759301858727</c:v>
                </c:pt>
                <c:pt idx="329">
                  <c:v>12.055888591114684</c:v>
                </c:pt>
                <c:pt idx="330">
                  <c:v>11.880658673075631</c:v>
                </c:pt>
                <c:pt idx="331">
                  <c:v>12.03759700212423</c:v>
                </c:pt>
                <c:pt idx="332">
                  <c:v>11.861337128032483</c:v>
                </c:pt>
                <c:pt idx="333">
                  <c:v>12.020985796745389</c:v>
                </c:pt>
                <c:pt idx="334">
                  <c:v>11.843559854817062</c:v>
                </c:pt>
                <c:pt idx="335">
                  <c:v>12.005858380183279</c:v>
                </c:pt>
                <c:pt idx="336">
                  <c:v>11.827142420832395</c:v>
                </c:pt>
                <c:pt idx="337">
                  <c:v>11.992059794873423</c:v>
                </c:pt>
                <c:pt idx="338">
                  <c:v>11.811944114550386</c:v>
                </c:pt>
                <c:pt idx="339">
                  <c:v>11.97946928070172</c:v>
                </c:pt>
                <c:pt idx="340">
                  <c:v>11.79786140658827</c:v>
                </c:pt>
                <c:pt idx="341">
                  <c:v>11.967995324716149</c:v>
                </c:pt>
                <c:pt idx="342">
                  <c:v>11.784822618586308</c:v>
                </c:pt>
                <c:pt idx="343">
                  <c:v>11.95757194959339</c:v>
                </c:pt>
                <c:pt idx="344">
                  <c:v>11.77278414585196</c:v>
                </c:pt>
                <c:pt idx="345">
                  <c:v>11.948155948190378</c:v>
                </c:pt>
                <c:pt idx="346">
                  <c:v>11.761728443683198</c:v>
                </c:pt>
                <c:pt idx="347">
                  <c:v>11.939725148583625</c:v>
                </c:pt>
                <c:pt idx="348">
                  <c:v>11.751663668519619</c:v>
                </c:pt>
                <c:pt idx="349">
                  <c:v>11.932278284701759</c:v>
                </c:pt>
                <c:pt idx="350">
                  <c:v>11.742625296788411</c:v>
                </c:pt>
                <c:pt idx="351">
                  <c:v>11.925837305018703</c:v>
                </c:pt>
                <c:pt idx="352">
                  <c:v>11.73467993892349</c:v>
                </c:pt>
                <c:pt idx="353">
                  <c:v>11.920452529176892</c:v>
                </c:pt>
                <c:pt idx="354">
                  <c:v>11.727933084254724</c:v>
                </c:pt>
                <c:pt idx="355">
                  <c:v>11.916204097189684</c:v>
                </c:pt>
                <c:pt idx="356">
                  <c:v>11.722548776511733</c:v>
                </c:pt>
                <c:pt idx="357">
                  <c:v>11.913341415777866</c:v>
                </c:pt>
                <c:pt idx="358">
                  <c:v>11.720814057494069</c:v>
                </c:pt>
                <c:pt idx="359">
                  <c:v>11.915525599037878</c:v>
                </c:pt>
                <c:pt idx="360">
                  <c:v>11.724755305910611</c:v>
                </c:pt>
                <c:pt idx="361">
                  <c:v>11.92187573281179</c:v>
                </c:pt>
                <c:pt idx="362">
                  <c:v>11.729648468675757</c:v>
                </c:pt>
                <c:pt idx="363">
                  <c:v>11.928849820301195</c:v>
                </c:pt>
                <c:pt idx="364">
                  <c:v>11.733674877774694</c:v>
                </c:pt>
                <c:pt idx="365">
                  <c:v>11.934606335577477</c:v>
                </c:pt>
                <c:pt idx="366">
                  <c:v>11.735725119359326</c:v>
                </c:pt>
                <c:pt idx="367">
                  <c:v>11.938234944844867</c:v>
                </c:pt>
                <c:pt idx="368">
                  <c:v>11.735164713160776</c:v>
                </c:pt>
                <c:pt idx="369">
                  <c:v>11.939460149132671</c:v>
                </c:pt>
                <c:pt idx="370">
                  <c:v>11.731584464196409</c:v>
                </c:pt>
                <c:pt idx="371">
                  <c:v>11.942057172461887</c:v>
                </c:pt>
                <c:pt idx="372">
                  <c:v>11.722445463281959</c:v>
                </c:pt>
                <c:pt idx="373">
                  <c:v>11.937654372993942</c:v>
                </c:pt>
                <c:pt idx="374">
                  <c:v>11.713309459461843</c:v>
                </c:pt>
                <c:pt idx="375">
                  <c:v>11.928000138195666</c:v>
                </c:pt>
                <c:pt idx="376">
                  <c:v>11.702885339820741</c:v>
                </c:pt>
                <c:pt idx="377">
                  <c:v>11.915646793037354</c:v>
                </c:pt>
                <c:pt idx="378">
                  <c:v>11.689845584721782</c:v>
                </c:pt>
                <c:pt idx="379">
                  <c:v>11.900453421415179</c:v>
                </c:pt>
                <c:pt idx="380">
                  <c:v>11.67429899628431</c:v>
                </c:pt>
                <c:pt idx="381">
                  <c:v>11.880467454600067</c:v>
                </c:pt>
                <c:pt idx="382">
                  <c:v>11.655132701732295</c:v>
                </c:pt>
                <c:pt idx="383">
                  <c:v>11.854404830659529</c:v>
                </c:pt>
                <c:pt idx="384">
                  <c:v>11.63708862919472</c:v>
                </c:pt>
                <c:pt idx="385">
                  <c:v>11.835676416519849</c:v>
                </c:pt>
                <c:pt idx="386">
                  <c:v>11.619267511591051</c:v>
                </c:pt>
                <c:pt idx="387">
                  <c:v>11.815557780404736</c:v>
                </c:pt>
                <c:pt idx="388">
                  <c:v>11.501215520755551</c:v>
                </c:pt>
                <c:pt idx="389">
                  <c:v>11.548186527438576</c:v>
                </c:pt>
                <c:pt idx="390">
                  <c:v>11.121277261231162</c:v>
                </c:pt>
                <c:pt idx="391">
                  <c:v>11.083850018605416</c:v>
                </c:pt>
                <c:pt idx="392">
                  <c:v>10.698075071612076</c:v>
                </c:pt>
                <c:pt idx="393">
                  <c:v>10.699251777029012</c:v>
                </c:pt>
                <c:pt idx="394">
                  <c:v>10.250284452318423</c:v>
                </c:pt>
                <c:pt idx="395">
                  <c:v>10.194856181689786</c:v>
                </c:pt>
                <c:pt idx="396">
                  <c:v>9.6978538062654263</c:v>
                </c:pt>
                <c:pt idx="397">
                  <c:v>9.6079147851333513</c:v>
                </c:pt>
                <c:pt idx="398">
                  <c:v>9.0892451686245739</c:v>
                </c:pt>
                <c:pt idx="399">
                  <c:v>8.9930167798265224</c:v>
                </c:pt>
                <c:pt idx="400">
                  <c:v>8.4815351385392166</c:v>
                </c:pt>
                <c:pt idx="401">
                  <c:v>8.4082179212592756</c:v>
                </c:pt>
                <c:pt idx="402">
                  <c:v>7.934682167872471</c:v>
                </c:pt>
                <c:pt idx="403">
                  <c:v>7.934682167872471</c:v>
                </c:pt>
                <c:pt idx="404">
                  <c:v>7.5953086711132363</c:v>
                </c:pt>
                <c:pt idx="405">
                  <c:v>7.8037525862054169</c:v>
                </c:pt>
                <c:pt idx="406">
                  <c:v>7.7464491130705193</c:v>
                </c:pt>
                <c:pt idx="407">
                  <c:v>8.3167901387659864</c:v>
                </c:pt>
                <c:pt idx="408">
                  <c:v>8.6757232399748894</c:v>
                </c:pt>
                <c:pt idx="409">
                  <c:v>9.7090906373624684</c:v>
                </c:pt>
                <c:pt idx="410">
                  <c:v>10.516975558056439</c:v>
                </c:pt>
                <c:pt idx="411">
                  <c:v>11.942520778333458</c:v>
                </c:pt>
                <c:pt idx="412">
                  <c:v>13.03182437877653</c:v>
                </c:pt>
                <c:pt idx="413">
                  <c:v>14.630581016086387</c:v>
                </c:pt>
                <c:pt idx="414">
                  <c:v>15.836087355030982</c:v>
                </c:pt>
                <c:pt idx="415">
                  <c:v>17.522245579223366</c:v>
                </c:pt>
                <c:pt idx="416">
                  <c:v>18.805506231674329</c:v>
                </c:pt>
                <c:pt idx="417">
                  <c:v>20.544821958393474</c:v>
                </c:pt>
                <c:pt idx="418">
                  <c:v>21.881427394745341</c:v>
                </c:pt>
                <c:pt idx="419">
                  <c:v>23.642791492646801</c:v>
                </c:pt>
                <c:pt idx="420">
                  <c:v>24.984869609937281</c:v>
                </c:pt>
                <c:pt idx="421">
                  <c:v>26.731915806896616</c:v>
                </c:pt>
                <c:pt idx="422">
                  <c:v>28.037569919575734</c:v>
                </c:pt>
                <c:pt idx="423">
                  <c:v>29.72748865938339</c:v>
                </c:pt>
                <c:pt idx="424">
                  <c:v>30.950191048337945</c:v>
                </c:pt>
                <c:pt idx="425">
                  <c:v>32.530465772364622</c:v>
                </c:pt>
                <c:pt idx="426">
                  <c:v>33.614544108173192</c:v>
                </c:pt>
                <c:pt idx="427">
                  <c:v>35.028260210791913</c:v>
                </c:pt>
                <c:pt idx="428">
                  <c:v>35.910815246327815</c:v>
                </c:pt>
                <c:pt idx="429">
                  <c:v>37.076926986610459</c:v>
                </c:pt>
                <c:pt idx="430">
                  <c:v>37.616951193833785</c:v>
                </c:pt>
                <c:pt idx="431">
                  <c:v>38.107870364434653</c:v>
                </c:pt>
                <c:pt idx="432">
                  <c:v>38.148981838874036</c:v>
                </c:pt>
                <c:pt idx="433">
                  <c:v>38.353904821156419</c:v>
                </c:pt>
                <c:pt idx="434">
                  <c:v>39.122275802777615</c:v>
                </c:pt>
                <c:pt idx="435">
                  <c:v>38.357005127748884</c:v>
                </c:pt>
                <c:pt idx="436">
                  <c:v>39.456588379504666</c:v>
                </c:pt>
                <c:pt idx="437">
                  <c:v>38.414780510781974</c:v>
                </c:pt>
                <c:pt idx="438">
                  <c:v>39.464016651027535</c:v>
                </c:pt>
                <c:pt idx="439">
                  <c:v>38.340172008591857</c:v>
                </c:pt>
                <c:pt idx="440">
                  <c:v>39.411675490212559</c:v>
                </c:pt>
                <c:pt idx="441">
                  <c:v>38.21364152747168</c:v>
                </c:pt>
                <c:pt idx="442">
                  <c:v>39.303489405248961</c:v>
                </c:pt>
                <c:pt idx="443">
                  <c:v>38.042484236216865</c:v>
                </c:pt>
                <c:pt idx="444">
                  <c:v>39.158044513153072</c:v>
                </c:pt>
                <c:pt idx="445">
                  <c:v>37.832938520311352</c:v>
                </c:pt>
                <c:pt idx="446">
                  <c:v>38.985290340488739</c:v>
                </c:pt>
                <c:pt idx="447">
                  <c:v>37.602356653755301</c:v>
                </c:pt>
                <c:pt idx="448">
                  <c:v>38.783264987070083</c:v>
                </c:pt>
                <c:pt idx="449">
                  <c:v>37.352994205958368</c:v>
                </c:pt>
                <c:pt idx="450">
                  <c:v>38.556321142548661</c:v>
                </c:pt>
                <c:pt idx="451">
                  <c:v>37.085202243927448</c:v>
                </c:pt>
                <c:pt idx="452">
                  <c:v>38.309553973863551</c:v>
                </c:pt>
                <c:pt idx="453">
                  <c:v>36.802127922159059</c:v>
                </c:pt>
                <c:pt idx="454">
                  <c:v>38.045692674299154</c:v>
                </c:pt>
                <c:pt idx="455">
                  <c:v>36.506621051522053</c:v>
                </c:pt>
                <c:pt idx="456">
                  <c:v>37.767506219393496</c:v>
                </c:pt>
                <c:pt idx="457">
                  <c:v>36.201742145724772</c:v>
                </c:pt>
                <c:pt idx="458">
                  <c:v>37.477798393543353</c:v>
                </c:pt>
                <c:pt idx="459">
                  <c:v>35.891486000575583</c:v>
                </c:pt>
                <c:pt idx="460">
                  <c:v>37.179140970428577</c:v>
                </c:pt>
                <c:pt idx="461">
                  <c:v>35.577392461653048</c:v>
                </c:pt>
                <c:pt idx="462">
                  <c:v>36.876730973943943</c:v>
                </c:pt>
                <c:pt idx="463">
                  <c:v>35.263736619568249</c:v>
                </c:pt>
                <c:pt idx="464">
                  <c:v>36.574886928747347</c:v>
                </c:pt>
                <c:pt idx="465">
                  <c:v>34.955130424248601</c:v>
                </c:pt>
                <c:pt idx="466">
                  <c:v>36.280150062348248</c:v>
                </c:pt>
                <c:pt idx="467">
                  <c:v>34.667342736788456</c:v>
                </c:pt>
                <c:pt idx="468">
                  <c:v>35.995592190640394</c:v>
                </c:pt>
                <c:pt idx="469">
                  <c:v>34.423698971984685</c:v>
                </c:pt>
                <c:pt idx="470">
                  <c:v>34.923273868959981</c:v>
                </c:pt>
                <c:pt idx="471">
                  <c:v>35.092543121962613</c:v>
                </c:pt>
                <c:pt idx="472">
                  <c:v>34.566883240143341</c:v>
                </c:pt>
                <c:pt idx="473">
                  <c:v>34.623462808514915</c:v>
                </c:pt>
                <c:pt idx="474">
                  <c:v>34.215236634883397</c:v>
                </c:pt>
                <c:pt idx="475">
                  <c:v>34.526639194419204</c:v>
                </c:pt>
                <c:pt idx="476">
                  <c:v>34.080506487843941</c:v>
                </c:pt>
                <c:pt idx="477">
                  <c:v>34.369223920916355</c:v>
                </c:pt>
                <c:pt idx="478">
                  <c:v>33.899790561073566</c:v>
                </c:pt>
                <c:pt idx="479">
                  <c:v>34.18685278994122</c:v>
                </c:pt>
                <c:pt idx="480">
                  <c:v>33.694955879215748</c:v>
                </c:pt>
                <c:pt idx="481">
                  <c:v>27.309733748130128</c:v>
                </c:pt>
                <c:pt idx="482">
                  <c:v>26.852313348432741</c:v>
                </c:pt>
                <c:pt idx="483">
                  <c:v>27.0890941067589</c:v>
                </c:pt>
                <c:pt idx="484">
                  <c:v>26.625974268041755</c:v>
                </c:pt>
                <c:pt idx="485">
                  <c:v>26.857842915466673</c:v>
                </c:pt>
                <c:pt idx="486">
                  <c:v>26.400146011430493</c:v>
                </c:pt>
                <c:pt idx="487">
                  <c:v>26.623107232522749</c:v>
                </c:pt>
                <c:pt idx="488">
                  <c:v>26.186691400937651</c:v>
                </c:pt>
                <c:pt idx="489">
                  <c:v>26.399205185197104</c:v>
                </c:pt>
                <c:pt idx="490">
                  <c:v>26.075036176203668</c:v>
                </c:pt>
                <c:pt idx="491">
                  <c:v>26.246008229019456</c:v>
                </c:pt>
                <c:pt idx="492">
                  <c:v>25.917929464929166</c:v>
                </c:pt>
                <c:pt idx="493">
                  <c:v>26.062624059654429</c:v>
                </c:pt>
                <c:pt idx="494">
                  <c:v>25.7436754601475</c:v>
                </c:pt>
                <c:pt idx="495">
                  <c:v>25.867523106936396</c:v>
                </c:pt>
                <c:pt idx="496">
                  <c:v>25.553077959638223</c:v>
                </c:pt>
                <c:pt idx="497">
                  <c:v>25.661216715298281</c:v>
                </c:pt>
                <c:pt idx="498">
                  <c:v>25.349871812491081</c:v>
                </c:pt>
                <c:pt idx="499">
                  <c:v>25.445500022475319</c:v>
                </c:pt>
                <c:pt idx="500">
                  <c:v>25.137059545830549</c:v>
                </c:pt>
                <c:pt idx="501">
                  <c:v>25.222417414058668</c:v>
                </c:pt>
                <c:pt idx="502">
                  <c:v>24.916623524227216</c:v>
                </c:pt>
                <c:pt idx="503">
                  <c:v>24.99357669245369</c:v>
                </c:pt>
                <c:pt idx="504">
                  <c:v>24.690296681582087</c:v>
                </c:pt>
                <c:pt idx="505">
                  <c:v>24.760297198907761</c:v>
                </c:pt>
                <c:pt idx="506">
                  <c:v>24.459670457772134</c:v>
                </c:pt>
                <c:pt idx="507">
                  <c:v>24.523836444911716</c:v>
                </c:pt>
                <c:pt idx="508">
                  <c:v>24.226117010445023</c:v>
                </c:pt>
                <c:pt idx="509">
                  <c:v>24.285370869702273</c:v>
                </c:pt>
                <c:pt idx="510">
                  <c:v>23.990863427226945</c:v>
                </c:pt>
                <c:pt idx="511">
                  <c:v>24.0459784668754</c:v>
                </c:pt>
                <c:pt idx="512">
                  <c:v>23.755048299944377</c:v>
                </c:pt>
                <c:pt idx="513">
                  <c:v>23.806662682235707</c:v>
                </c:pt>
                <c:pt idx="514">
                  <c:v>23.519712085392062</c:v>
                </c:pt>
                <c:pt idx="515">
                  <c:v>23.568365186776262</c:v>
                </c:pt>
                <c:pt idx="516">
                  <c:v>23.285804144542954</c:v>
                </c:pt>
                <c:pt idx="517">
                  <c:v>23.33194793490086</c:v>
                </c:pt>
                <c:pt idx="518">
                  <c:v>23.05419622448742</c:v>
                </c:pt>
                <c:pt idx="519">
                  <c:v>23.098198398990007</c:v>
                </c:pt>
                <c:pt idx="520">
                  <c:v>22.825678421679171</c:v>
                </c:pt>
                <c:pt idx="521">
                  <c:v>22.8678333397758</c:v>
                </c:pt>
                <c:pt idx="522">
                  <c:v>22.600965174000113</c:v>
                </c:pt>
                <c:pt idx="523">
                  <c:v>22.64148857579195</c:v>
                </c:pt>
                <c:pt idx="524">
                  <c:v>22.38069244791825</c:v>
                </c:pt>
                <c:pt idx="525">
                  <c:v>22.419733651421733</c:v>
                </c:pt>
                <c:pt idx="526">
                  <c:v>22.16541496307773</c:v>
                </c:pt>
                <c:pt idx="527">
                  <c:v>22.203066155118986</c:v>
                </c:pt>
                <c:pt idx="528">
                  <c:v>21.955616562383945</c:v>
                </c:pt>
                <c:pt idx="529">
                  <c:v>21.99191190279041</c:v>
                </c:pt>
                <c:pt idx="530">
                  <c:v>21.751720238173185</c:v>
                </c:pt>
                <c:pt idx="531">
                  <c:v>21.786632282967364</c:v>
                </c:pt>
                <c:pt idx="532">
                  <c:v>21.554093060310205</c:v>
                </c:pt>
                <c:pt idx="533">
                  <c:v>21.587530542600959</c:v>
                </c:pt>
                <c:pt idx="534">
                  <c:v>21.363058232543644</c:v>
                </c:pt>
                <c:pt idx="535">
                  <c:v>21.394854285660102</c:v>
                </c:pt>
                <c:pt idx="536">
                  <c:v>21.178928922147957</c:v>
                </c:pt>
                <c:pt idx="537">
                  <c:v>21.208764031057051</c:v>
                </c:pt>
                <c:pt idx="538">
                  <c:v>21.002190949252846</c:v>
                </c:pt>
                <c:pt idx="539">
                  <c:v>21.028556988889683</c:v>
                </c:pt>
                <c:pt idx="540">
                  <c:v>20.835027930635128</c:v>
                </c:pt>
                <c:pt idx="541">
                  <c:v>20.85730047937475</c:v>
                </c:pt>
                <c:pt idx="542">
                  <c:v>20.670197682450688</c:v>
                </c:pt>
                <c:pt idx="543">
                  <c:v>20.698607687400042</c:v>
                </c:pt>
                <c:pt idx="544">
                  <c:v>20.510534037022627</c:v>
                </c:pt>
                <c:pt idx="545">
                  <c:v>20.54572867819698</c:v>
                </c:pt>
                <c:pt idx="546">
                  <c:v>20.367387346724104</c:v>
                </c:pt>
                <c:pt idx="547">
                  <c:v>20.392981065907456</c:v>
                </c:pt>
                <c:pt idx="548">
                  <c:v>20.281765248990467</c:v>
                </c:pt>
                <c:pt idx="549">
                  <c:v>20.2500263871915</c:v>
                </c:pt>
                <c:pt idx="550">
                  <c:v>20.159633847661546</c:v>
                </c:pt>
                <c:pt idx="551">
                  <c:v>20.113655374867331</c:v>
                </c:pt>
                <c:pt idx="552">
                  <c:v>20.033417511083623</c:v>
                </c:pt>
                <c:pt idx="553">
                  <c:v>19.98189022158774</c:v>
                </c:pt>
                <c:pt idx="554">
                  <c:v>19.909594987117909</c:v>
                </c:pt>
                <c:pt idx="555">
                  <c:v>19.854619422741607</c:v>
                </c:pt>
                <c:pt idx="556">
                  <c:v>19.789067797619548</c:v>
                </c:pt>
                <c:pt idx="557">
                  <c:v>19.732041582455203</c:v>
                </c:pt>
                <c:pt idx="558">
                  <c:v>19.671986726813966</c:v>
                </c:pt>
                <c:pt idx="559">
                  <c:v>19.614253587887834</c:v>
                </c:pt>
                <c:pt idx="560">
                  <c:v>19.558449412191525</c:v>
                </c:pt>
                <c:pt idx="561">
                  <c:v>19.501178657572229</c:v>
                </c:pt>
                <c:pt idx="562">
                  <c:v>19.448555117121529</c:v>
                </c:pt>
                <c:pt idx="563">
                  <c:v>19.392600703402</c:v>
                </c:pt>
                <c:pt idx="564">
                  <c:v>19.342374386810505</c:v>
                </c:pt>
                <c:pt idx="565">
                  <c:v>19.288237127711881</c:v>
                </c:pt>
                <c:pt idx="566">
                  <c:v>19.239919447482738</c:v>
                </c:pt>
                <c:pt idx="567">
                  <c:v>19.187804148185233</c:v>
                </c:pt>
                <c:pt idx="568">
                  <c:v>19.141131359916002</c:v>
                </c:pt>
                <c:pt idx="569">
                  <c:v>19.091048272535765</c:v>
                </c:pt>
                <c:pt idx="570">
                  <c:v>19.045887148368152</c:v>
                </c:pt>
                <c:pt idx="571">
                  <c:v>18.997746361703374</c:v>
                </c:pt>
                <c:pt idx="572">
                  <c:v>18.954018910314623</c:v>
                </c:pt>
                <c:pt idx="573">
                  <c:v>18.907692178876925</c:v>
                </c:pt>
                <c:pt idx="574">
                  <c:v>18.86533314743869</c:v>
                </c:pt>
                <c:pt idx="575">
                  <c:v>18.820683934035042</c:v>
                </c:pt>
                <c:pt idx="576">
                  <c:v>18.779623656074246</c:v>
                </c:pt>
                <c:pt idx="577">
                  <c:v>18.736517462267035</c:v>
                </c:pt>
                <c:pt idx="578">
                  <c:v>18.696677665756884</c:v>
                </c:pt>
                <c:pt idx="579">
                  <c:v>18.654983549649632</c:v>
                </c:pt>
                <c:pt idx="580">
                  <c:v>18.616277556487937</c:v>
                </c:pt>
                <c:pt idx="581">
                  <c:v>18.575866693235774</c:v>
                </c:pt>
                <c:pt idx="582">
                  <c:v>18.538200123484422</c:v>
                </c:pt>
                <c:pt idx="583">
                  <c:v>18.498943530933968</c:v>
                </c:pt>
                <c:pt idx="584">
                  <c:v>18.462214243032719</c:v>
                </c:pt>
                <c:pt idx="585">
                  <c:v>18.423980069053815</c:v>
                </c:pt>
                <c:pt idx="586">
                  <c:v>18.388077042231195</c:v>
                </c:pt>
                <c:pt idx="587">
                  <c:v>18.350727255289375</c:v>
                </c:pt>
                <c:pt idx="588">
                  <c:v>18.31552833858369</c:v>
                </c:pt>
                <c:pt idx="589">
                  <c:v>18.278914527932287</c:v>
                </c:pt>
                <c:pt idx="590">
                  <c:v>18.244282989163267</c:v>
                </c:pt>
                <c:pt idx="591">
                  <c:v>18.208240969660981</c:v>
                </c:pt>
                <c:pt idx="592">
                  <c:v>18.17402082182624</c:v>
                </c:pt>
                <c:pt idx="593">
                  <c:v>18.138363752040526</c:v>
                </c:pt>
                <c:pt idx="594">
                  <c:v>18.104374059567427</c:v>
                </c:pt>
                <c:pt idx="595">
                  <c:v>18.068883866058851</c:v>
                </c:pt>
                <c:pt idx="596">
                  <c:v>18.034912802487547</c:v>
                </c:pt>
                <c:pt idx="597">
                  <c:v>17.999675738639603</c:v>
                </c:pt>
                <c:pt idx="598">
                  <c:v>17.96789368899276</c:v>
                </c:pt>
                <c:pt idx="599">
                  <c:v>17.93562506954887</c:v>
                </c:pt>
                <c:pt idx="600">
                  <c:v>17.906128121180899</c:v>
                </c:pt>
                <c:pt idx="601">
                  <c:v>17.876285736797154</c:v>
                </c:pt>
                <c:pt idx="602">
                  <c:v>17.848662000978777</c:v>
                </c:pt>
                <c:pt idx="603">
                  <c:v>17.820752494429009</c:v>
                </c:pt>
                <c:pt idx="604">
                  <c:v>17.794729833160428</c:v>
                </c:pt>
                <c:pt idx="605">
                  <c:v>17.768378137303383</c:v>
                </c:pt>
                <c:pt idx="606">
                  <c:v>17.743720364266615</c:v>
                </c:pt>
                <c:pt idx="607">
                  <c:v>17.718649895372828</c:v>
                </c:pt>
                <c:pt idx="608">
                  <c:v>17.695135125284697</c:v>
                </c:pt>
                <c:pt idx="609">
                  <c:v>17.671120335226128</c:v>
                </c:pt>
                <c:pt idx="610">
                  <c:v>17.648541489747632</c:v>
                </c:pt>
                <c:pt idx="611">
                  <c:v>17.625379752343395</c:v>
                </c:pt>
                <c:pt idx="612">
                  <c:v>17.603545312996022</c:v>
                </c:pt>
                <c:pt idx="613">
                  <c:v>17.581035494142707</c:v>
                </c:pt>
                <c:pt idx="614">
                  <c:v>17.559747156655376</c:v>
                </c:pt>
                <c:pt idx="615">
                  <c:v>17.537698188183235</c:v>
                </c:pt>
                <c:pt idx="616">
                  <c:v>17.516744732694555</c:v>
                </c:pt>
                <c:pt idx="617">
                  <c:v>17.49493602873299</c:v>
                </c:pt>
                <c:pt idx="618">
                  <c:v>17.474074803421672</c:v>
                </c:pt>
                <c:pt idx="619">
                  <c:v>17.452202674579485</c:v>
                </c:pt>
                <c:pt idx="620">
                  <c:v>17.431073463767863</c:v>
                </c:pt>
                <c:pt idx="621">
                  <c:v>17.408451857660374</c:v>
                </c:pt>
                <c:pt idx="622">
                  <c:v>17.384611142111485</c:v>
                </c:pt>
                <c:pt idx="623">
                  <c:v>17.36087360638799</c:v>
                </c:pt>
                <c:pt idx="624">
                  <c:v>17.338134786780991</c:v>
                </c:pt>
                <c:pt idx="625">
                  <c:v>17.314774563922121</c:v>
                </c:pt>
                <c:pt idx="626">
                  <c:v>17.292728332309444</c:v>
                </c:pt>
                <c:pt idx="627">
                  <c:v>17.265994982057439</c:v>
                </c:pt>
                <c:pt idx="628">
                  <c:v>17.150149607654519</c:v>
                </c:pt>
                <c:pt idx="629">
                  <c:v>16.985727904971185</c:v>
                </c:pt>
                <c:pt idx="630">
                  <c:v>16.750854429897036</c:v>
                </c:pt>
                <c:pt idx="631">
                  <c:v>16.451316697294768</c:v>
                </c:pt>
                <c:pt idx="632">
                  <c:v>16.091360519154779</c:v>
                </c:pt>
                <c:pt idx="633">
                  <c:v>15.674955582342424</c:v>
                </c:pt>
                <c:pt idx="634">
                  <c:v>15.205795456637473</c:v>
                </c:pt>
                <c:pt idx="635">
                  <c:v>14.687655987927695</c:v>
                </c:pt>
                <c:pt idx="636">
                  <c:v>14.125313604979452</c:v>
                </c:pt>
                <c:pt idx="637">
                  <c:v>13.523834159518612</c:v>
                </c:pt>
                <c:pt idx="638">
                  <c:v>12.888239287717902</c:v>
                </c:pt>
                <c:pt idx="639">
                  <c:v>12.223295629314011</c:v>
                </c:pt>
                <c:pt idx="640">
                  <c:v>11.533654236097368</c:v>
                </c:pt>
                <c:pt idx="641">
                  <c:v>10.823646159013595</c:v>
                </c:pt>
                <c:pt idx="642">
                  <c:v>10.098659609811047</c:v>
                </c:pt>
                <c:pt idx="643">
                  <c:v>9.3761918959287804</c:v>
                </c:pt>
                <c:pt idx="644">
                  <c:v>8.6794786562863262</c:v>
                </c:pt>
                <c:pt idx="645">
                  <c:v>8.0336550098644608</c:v>
                </c:pt>
                <c:pt idx="646">
                  <c:v>7.4640458663081741</c:v>
                </c:pt>
                <c:pt idx="647">
                  <c:v>6.9933276903264296</c:v>
                </c:pt>
                <c:pt idx="648">
                  <c:v>6.6379973347664016</c:v>
                </c:pt>
                <c:pt idx="649">
                  <c:v>6.4032747223647073</c:v>
                </c:pt>
                <c:pt idx="650">
                  <c:v>6.277428910269971</c:v>
                </c:pt>
                <c:pt idx="651">
                  <c:v>6.2293501752313789</c:v>
                </c:pt>
                <c:pt idx="652">
                  <c:v>6.217568778188526</c:v>
                </c:pt>
                <c:pt idx="653">
                  <c:v>6.217568778188526</c:v>
                </c:pt>
                <c:pt idx="654">
                  <c:v>6.2193475411546162</c:v>
                </c:pt>
                <c:pt idx="655">
                  <c:v>6.2237728865833688</c:v>
                </c:pt>
                <c:pt idx="656">
                  <c:v>6.2301682060772121</c:v>
                </c:pt>
                <c:pt idx="657">
                  <c:v>6.2385239640513976</c:v>
                </c:pt>
                <c:pt idx="658">
                  <c:v>6.2488174990317562</c:v>
                </c:pt>
                <c:pt idx="659">
                  <c:v>6.2652548938153441</c:v>
                </c:pt>
                <c:pt idx="660">
                  <c:v>6.2903701902119433</c:v>
                </c:pt>
                <c:pt idx="661">
                  <c:v>6.3231565686789315</c:v>
                </c:pt>
                <c:pt idx="662">
                  <c:v>6.36246437179636</c:v>
                </c:pt>
                <c:pt idx="663">
                  <c:v>6.4072018754456357</c:v>
                </c:pt>
                <c:pt idx="664">
                  <c:v>6.4557797403362258</c:v>
                </c:pt>
                <c:pt idx="665">
                  <c:v>6.5065192147811644</c:v>
                </c:pt>
                <c:pt idx="666">
                  <c:v>6.5587362440165382</c:v>
                </c:pt>
                <c:pt idx="667">
                  <c:v>6.6115512178904119</c:v>
                </c:pt>
                <c:pt idx="668">
                  <c:v>6.6653821837864538</c:v>
                </c:pt>
                <c:pt idx="669">
                  <c:v>6.7180146443188224</c:v>
                </c:pt>
                <c:pt idx="670">
                  <c:v>6.7744013191371772</c:v>
                </c:pt>
                <c:pt idx="671">
                  <c:v>6.812962185653161</c:v>
                </c:pt>
                <c:pt idx="672">
                  <c:v>6.9238799067766781</c:v>
                </c:pt>
                <c:pt idx="673">
                  <c:v>6.8416173700216483</c:v>
                </c:pt>
                <c:pt idx="674">
                  <c:v>7.4364374627456762</c:v>
                </c:pt>
                <c:pt idx="675">
                  <c:v>6.8330180278891985</c:v>
                </c:pt>
                <c:pt idx="676">
                  <c:v>7.661658521078313</c:v>
                </c:pt>
                <c:pt idx="677">
                  <c:v>6.9499753332955079</c:v>
                </c:pt>
                <c:pt idx="678">
                  <c:v>7.7631107770005912</c:v>
                </c:pt>
                <c:pt idx="679">
                  <c:v>7.0430427881587159</c:v>
                </c:pt>
                <c:pt idx="680">
                  <c:v>7.8722231489990691</c:v>
                </c:pt>
                <c:pt idx="681">
                  <c:v>7.1358965921815773</c:v>
                </c:pt>
                <c:pt idx="682">
                  <c:v>7.9750194298415691</c:v>
                </c:pt>
                <c:pt idx="683">
                  <c:v>7.2251889731728287</c:v>
                </c:pt>
                <c:pt idx="684">
                  <c:v>8.0724015106463884</c:v>
                </c:pt>
                <c:pt idx="685">
                  <c:v>7.3101310788997704</c:v>
                </c:pt>
                <c:pt idx="686">
                  <c:v>8.1625676419349293</c:v>
                </c:pt>
                <c:pt idx="687">
                  <c:v>7.3891321096412428</c:v>
                </c:pt>
                <c:pt idx="688">
                  <c:v>8.2409608319959027</c:v>
                </c:pt>
                <c:pt idx="689">
                  <c:v>7.4605704892917721</c:v>
                </c:pt>
                <c:pt idx="690">
                  <c:v>8.3047612885807229</c:v>
                </c:pt>
                <c:pt idx="691">
                  <c:v>7.439935329656171</c:v>
                </c:pt>
                <c:pt idx="692">
                  <c:v>8.3491787871513417</c:v>
                </c:pt>
                <c:pt idx="693">
                  <c:v>7.3457337356350338</c:v>
                </c:pt>
                <c:pt idx="694">
                  <c:v>8.3389774958444551</c:v>
                </c:pt>
                <c:pt idx="695">
                  <c:v>7.3423758487886506</c:v>
                </c:pt>
                <c:pt idx="696">
                  <c:v>8.3322949125089831</c:v>
                </c:pt>
                <c:pt idx="697">
                  <c:v>7.3260898420137801</c:v>
                </c:pt>
                <c:pt idx="698">
                  <c:v>8.3168742626555936</c:v>
                </c:pt>
                <c:pt idx="699">
                  <c:v>7.3074686071071868</c:v>
                </c:pt>
                <c:pt idx="700">
                  <c:v>8.2977150481794908</c:v>
                </c:pt>
                <c:pt idx="701">
                  <c:v>7.2877640965954633</c:v>
                </c:pt>
                <c:pt idx="702">
                  <c:v>8.2768682195021643</c:v>
                </c:pt>
                <c:pt idx="703">
                  <c:v>7.2684974171926582</c:v>
                </c:pt>
                <c:pt idx="704">
                  <c:v>8.2557388810553789</c:v>
                </c:pt>
                <c:pt idx="705">
                  <c:v>7.2505270788419471</c:v>
                </c:pt>
                <c:pt idx="706">
                  <c:v>8.2351974944698281</c:v>
                </c:pt>
                <c:pt idx="707">
                  <c:v>7.234387468380076</c:v>
                </c:pt>
                <c:pt idx="708">
                  <c:v>8.215797020807253</c:v>
                </c:pt>
                <c:pt idx="709">
                  <c:v>7.220393849836781</c:v>
                </c:pt>
                <c:pt idx="710">
                  <c:v>7.8412098396292738</c:v>
                </c:pt>
                <c:pt idx="711">
                  <c:v>7.5486877762784568</c:v>
                </c:pt>
                <c:pt idx="712">
                  <c:v>7.7109515673903637</c:v>
                </c:pt>
                <c:pt idx="713">
                  <c:v>7.5148107298860403</c:v>
                </c:pt>
                <c:pt idx="714">
                  <c:v>7.6980943475258377</c:v>
                </c:pt>
                <c:pt idx="715">
                  <c:v>7.506021860878386</c:v>
                </c:pt>
                <c:pt idx="716">
                  <c:v>7.6928319396995226</c:v>
                </c:pt>
                <c:pt idx="717">
                  <c:v>7.5024078313404949</c:v>
                </c:pt>
                <c:pt idx="718">
                  <c:v>7.6895724102477292</c:v>
                </c:pt>
                <c:pt idx="719">
                  <c:v>7.5011323381566406</c:v>
                </c:pt>
                <c:pt idx="720">
                  <c:v>7.6885556641556345</c:v>
                </c:pt>
                <c:pt idx="721">
                  <c:v>7.5019900835670938</c:v>
                </c:pt>
                <c:pt idx="722">
                  <c:v>7.6896510895353289</c:v>
                </c:pt>
                <c:pt idx="723">
                  <c:v>7.5048980118495967</c:v>
                </c:pt>
                <c:pt idx="724">
                  <c:v>7.6927787751695966</c:v>
                </c:pt>
                <c:pt idx="725">
                  <c:v>7.5097944183724152</c:v>
                </c:pt>
                <c:pt idx="726">
                  <c:v>7.6978734383128824</c:v>
                </c:pt>
                <c:pt idx="727">
                  <c:v>7.5166242021383525</c:v>
                </c:pt>
                <c:pt idx="728">
                  <c:v>7.704871926666998</c:v>
                </c:pt>
                <c:pt idx="729">
                  <c:v>7.5253434352791704</c:v>
                </c:pt>
                <c:pt idx="730">
                  <c:v>7.7137124153261096</c:v>
                </c:pt>
                <c:pt idx="731">
                  <c:v>7.5361278897574175</c:v>
                </c:pt>
                <c:pt idx="732">
                  <c:v>7.7243578741350358</c:v>
                </c:pt>
                <c:pt idx="733">
                  <c:v>7.5483033958774657</c:v>
                </c:pt>
                <c:pt idx="734">
                  <c:v>7.7366385135713909</c:v>
                </c:pt>
                <c:pt idx="735">
                  <c:v>7.5621335701283074</c:v>
                </c:pt>
                <c:pt idx="736">
                  <c:v>7.7505720098614583</c:v>
                </c:pt>
                <c:pt idx="737">
                  <c:v>7.547614147161104</c:v>
                </c:pt>
                <c:pt idx="738">
                  <c:v>7.7384022363773175</c:v>
                </c:pt>
                <c:pt idx="739">
                  <c:v>7.4571132314495365</c:v>
                </c:pt>
                <c:pt idx="740">
                  <c:v>7.6477523124720861</c:v>
                </c:pt>
                <c:pt idx="741">
                  <c:v>7.3675311967055972</c:v>
                </c:pt>
                <c:pt idx="742">
                  <c:v>7.5580133048049865</c:v>
                </c:pt>
                <c:pt idx="743">
                  <c:v>7.278809564922307</c:v>
                </c:pt>
                <c:pt idx="744">
                  <c:v>7.4691221836081549</c:v>
                </c:pt>
                <c:pt idx="745">
                  <c:v>7.1908904435130188</c:v>
                </c:pt>
                <c:pt idx="746">
                  <c:v>7.3810180837461656</c:v>
                </c:pt>
                <c:pt idx="747">
                  <c:v>7.1037171465358444</c:v>
                </c:pt>
                <c:pt idx="748">
                  <c:v>7.2936422250978818</c:v>
                </c:pt>
                <c:pt idx="749">
                  <c:v>7.0172343031887747</c:v>
                </c:pt>
                <c:pt idx="750">
                  <c:v>7.2069377114275204</c:v>
                </c:pt>
                <c:pt idx="751">
                  <c:v>6.9313880425773613</c:v>
                </c:pt>
                <c:pt idx="752">
                  <c:v>7.1208494417518722</c:v>
                </c:pt>
                <c:pt idx="753">
                  <c:v>6.8461257553513457</c:v>
                </c:pt>
                <c:pt idx="754">
                  <c:v>7.0353238956552939</c:v>
                </c:pt>
                <c:pt idx="755">
                  <c:v>6.7613962260784524</c:v>
                </c:pt>
                <c:pt idx="756">
                  <c:v>6.9503090716475944</c:v>
                </c:pt>
                <c:pt idx="757">
                  <c:v>6.6771495823873641</c:v>
                </c:pt>
                <c:pt idx="758">
                  <c:v>6.865754400514148</c:v>
                </c:pt>
                <c:pt idx="759">
                  <c:v>6.5933372897023936</c:v>
                </c:pt>
                <c:pt idx="760">
                  <c:v>6.7816106779200851</c:v>
                </c:pt>
                <c:pt idx="761">
                  <c:v>6.5099121534564892</c:v>
                </c:pt>
                <c:pt idx="762">
                  <c:v>6.6978300007674143</c:v>
                </c:pt>
                <c:pt idx="763">
                  <c:v>6.4268283269251647</c:v>
                </c:pt>
                <c:pt idx="764">
                  <c:v>6.6143657076338949</c:v>
                </c:pt>
                <c:pt idx="765">
                  <c:v>6.3440413378431719</c:v>
                </c:pt>
                <c:pt idx="766">
                  <c:v>6.5311723156084449</c:v>
                </c:pt>
                <c:pt idx="767">
                  <c:v>6.2615081446795555</c:v>
                </c:pt>
                <c:pt idx="768">
                  <c:v>6.4482054350155398</c:v>
                </c:pt>
                <c:pt idx="769">
                  <c:v>6.179187108519355</c:v>
                </c:pt>
                <c:pt idx="770">
                  <c:v>6.3654213015818844</c:v>
                </c:pt>
                <c:pt idx="771">
                  <c:v>6.0970378223498738</c:v>
                </c:pt>
                <c:pt idx="772">
                  <c:v>6.2827768592451871</c:v>
                </c:pt>
                <c:pt idx="773">
                  <c:v>6.0150221990243358</c:v>
                </c:pt>
                <c:pt idx="774">
                  <c:v>6.2002303676561459</c:v>
                </c:pt>
                <c:pt idx="775">
                  <c:v>5.9331061023249241</c:v>
                </c:pt>
                <c:pt idx="776">
                  <c:v>6.1177412524697878</c:v>
                </c:pt>
                <c:pt idx="777">
                  <c:v>5.8512605198359342</c:v>
                </c:pt>
                <c:pt idx="778">
                  <c:v>6.0352683031329919</c:v>
                </c:pt>
                <c:pt idx="779">
                  <c:v>5.7694677962177892</c:v>
                </c:pt>
                <c:pt idx="780">
                  <c:v>5.9527680298553936</c:v>
                </c:pt>
                <c:pt idx="781">
                  <c:v>5.6877527762957527</c:v>
                </c:pt>
                <c:pt idx="782">
                  <c:v>5.8701865312112149</c:v>
                </c:pt>
                <c:pt idx="783">
                  <c:v>5.6069039020844276</c:v>
                </c:pt>
                <c:pt idx="784">
                  <c:v>5.7872423623313889</c:v>
                </c:pt>
                <c:pt idx="785">
                  <c:v>5.5250102880772518</c:v>
                </c:pt>
                <c:pt idx="786">
                  <c:v>5.7041495207628659</c:v>
                </c:pt>
                <c:pt idx="787">
                  <c:v>5.4428974865596453</c:v>
                </c:pt>
                <c:pt idx="788">
                  <c:v>5.6209454023000145</c:v>
                </c:pt>
                <c:pt idx="789">
                  <c:v>5.3605089570047983</c:v>
                </c:pt>
                <c:pt idx="790">
                  <c:v>5.5376511385818539</c:v>
                </c:pt>
                <c:pt idx="791">
                  <c:v>5.2778387896317005</c:v>
                </c:pt>
                <c:pt idx="792">
                  <c:v>5.4542554208864766</c:v>
                </c:pt>
                <c:pt idx="793">
                  <c:v>5.1948800059392628</c:v>
                </c:pt>
                <c:pt idx="794">
                  <c:v>5.3707175264928129</c:v>
                </c:pt>
                <c:pt idx="795">
                  <c:v>5.1116242035565405</c:v>
                </c:pt>
                <c:pt idx="796">
                  <c:v>5.2869792699546823</c:v>
                </c:pt>
                <c:pt idx="797">
                  <c:v>5.0280604271109466</c:v>
                </c:pt>
                <c:pt idx="798">
                  <c:v>5.2029817000581433</c:v>
                </c:pt>
                <c:pt idx="799">
                  <c:v>4.9441728828034384</c:v>
                </c:pt>
                <c:pt idx="800">
                  <c:v>5.1186752723443201</c:v>
                </c:pt>
                <c:pt idx="801">
                  <c:v>4.8599404290980157</c:v>
                </c:pt>
                <c:pt idx="802">
                  <c:v>5.0340208072978108</c:v>
                </c:pt>
                <c:pt idx="803">
                  <c:v>4.7753383202096016</c:v>
                </c:pt>
                <c:pt idx="804">
                  <c:v>4.9489862162528206</c:v>
                </c:pt>
                <c:pt idx="805">
                  <c:v>4.6903404434437324</c:v>
                </c:pt>
                <c:pt idx="806">
                  <c:v>4.8635430636826893</c:v>
                </c:pt>
                <c:pt idx="807">
                  <c:v>4.6049199142828421</c:v>
                </c:pt>
                <c:pt idx="808">
                  <c:v>4.7776641274699099</c:v>
                </c:pt>
                <c:pt idx="809">
                  <c:v>4.5190507401088666</c:v>
                </c:pt>
                <c:pt idx="810">
                  <c:v>4.6913242809947233</c:v>
                </c:pt>
                <c:pt idx="811">
                  <c:v>4.4327083156395313</c:v>
                </c:pt>
                <c:pt idx="812">
                  <c:v>4.6044995209577282</c:v>
                </c:pt>
                <c:pt idx="813">
                  <c:v>4.3458689357538383</c:v>
                </c:pt>
                <c:pt idx="814">
                  <c:v>4.5171667223028873</c:v>
                </c:pt>
                <c:pt idx="815">
                  <c:v>4.2585097287368612</c:v>
                </c:pt>
                <c:pt idx="816">
                  <c:v>4.4293035630258863</c:v>
                </c:pt>
                <c:pt idx="817">
                  <c:v>4.1706086060426468</c:v>
                </c:pt>
                <c:pt idx="818">
                  <c:v>4.340888474093509</c:v>
                </c:pt>
                <c:pt idx="819">
                  <c:v>4.082144260127202</c:v>
                </c:pt>
                <c:pt idx="820">
                  <c:v>4.2519007689852515</c:v>
                </c:pt>
                <c:pt idx="821">
                  <c:v>3.9930963472362837</c:v>
                </c:pt>
                <c:pt idx="822">
                  <c:v>4.1623206314753611</c:v>
                </c:pt>
                <c:pt idx="823">
                  <c:v>3.9034452528704264</c:v>
                </c:pt>
                <c:pt idx="824">
                  <c:v>4.072128906293166</c:v>
                </c:pt>
                <c:pt idx="825">
                  <c:v>3.8131720136402758</c:v>
                </c:pt>
                <c:pt idx="826">
                  <c:v>3.9813070702679569</c:v>
                </c:pt>
                <c:pt idx="827">
                  <c:v>3.7222582937937565</c:v>
                </c:pt>
                <c:pt idx="828">
                  <c:v>3.8898372109680688</c:v>
                </c:pt>
                <c:pt idx="829">
                  <c:v>3.6306863620220566</c:v>
                </c:pt>
                <c:pt idx="830">
                  <c:v>3.7977020059539282</c:v>
                </c:pt>
                <c:pt idx="831">
                  <c:v>3.5384390740953027</c:v>
                </c:pt>
                <c:pt idx="832">
                  <c:v>3.7048847032453986</c:v>
                </c:pt>
                <c:pt idx="833">
                  <c:v>3.4454998545570037</c:v>
                </c:pt>
                <c:pt idx="834">
                  <c:v>3.6113691065665403</c:v>
                </c:pt>
                <c:pt idx="835">
                  <c:v>3.3518526795027195</c:v>
                </c:pt>
                <c:pt idx="836">
                  <c:v>3.5171395565986989</c:v>
                </c:pt>
                <c:pt idx="837">
                  <c:v>3.2574820597316338</c:v>
                </c:pt>
                <c:pt idx="838">
                  <c:v>3.4221809187724936</c:v>
                </c:pt>
                <c:pt idx="839">
                  <c:v>3.1623730440329769</c:v>
                </c:pt>
                <c:pt idx="840">
                  <c:v>3.3264785920024651</c:v>
                </c:pt>
                <c:pt idx="841">
                  <c:v>3.0665111614046281</c:v>
                </c:pt>
                <c:pt idx="842">
                  <c:v>3.2300184077899954</c:v>
                </c:pt>
                <c:pt idx="843">
                  <c:v>2.9698824318082471</c:v>
                </c:pt>
                <c:pt idx="844">
                  <c:v>3.1327867230935214</c:v>
                </c:pt>
                <c:pt idx="845">
                  <c:v>2.8724733729328831</c:v>
                </c:pt>
                <c:pt idx="846">
                  <c:v>3.0347703614198576</c:v>
                </c:pt>
                <c:pt idx="847">
                  <c:v>2.7742709703558686</c:v>
                </c:pt>
                <c:pt idx="848">
                  <c:v>2.9359566070282899</c:v>
                </c:pt>
                <c:pt idx="849">
                  <c:v>2.6752626669697772</c:v>
                </c:pt>
                <c:pt idx="850">
                  <c:v>2.8363331892993706</c:v>
                </c:pt>
                <c:pt idx="851">
                  <c:v>2.5754363517002488</c:v>
                </c:pt>
                <c:pt idx="852">
                  <c:v>2.735888276816695</c:v>
                </c:pt>
                <c:pt idx="853">
                  <c:v>2.4747803499307901</c:v>
                </c:pt>
                <c:pt idx="854">
                  <c:v>2.6346104658010652</c:v>
                </c:pt>
                <c:pt idx="855">
                  <c:v>2.3732834145070174</c:v>
                </c:pt>
                <c:pt idx="856">
                  <c:v>2.5324887725093812</c:v>
                </c:pt>
                <c:pt idx="857">
                  <c:v>2.2709347174178913</c:v>
                </c:pt>
                <c:pt idx="858">
                  <c:v>2.4295126237077138</c:v>
                </c:pt>
                <c:pt idx="859">
                  <c:v>2.1677238421494156</c:v>
                </c:pt>
                <c:pt idx="860">
                  <c:v>2.3256718516710593</c:v>
                </c:pt>
                <c:pt idx="861">
                  <c:v>2.0636407758500974</c:v>
                </c:pt>
                <c:pt idx="862">
                  <c:v>2.2209566850942477</c:v>
                </c:pt>
                <c:pt idx="863">
                  <c:v>1.9586759027755745</c:v>
                </c:pt>
                <c:pt idx="864">
                  <c:v>2.1153577447243448</c:v>
                </c:pt>
                <c:pt idx="865">
                  <c:v>1.8528199995617627</c:v>
                </c:pt>
                <c:pt idx="866">
                  <c:v>2.0088660386799906</c:v>
                </c:pt>
                <c:pt idx="867">
                  <c:v>1.7460642304756624</c:v>
                </c:pt>
                <c:pt idx="868">
                  <c:v>1.901472956271248</c:v>
                </c:pt>
                <c:pt idx="869">
                  <c:v>1.6384001399661297</c:v>
                </c:pt>
                <c:pt idx="870">
                  <c:v>1.79317026585801</c:v>
                </c:pt>
                <c:pt idx="871">
                  <c:v>1.5298196559367623</c:v>
                </c:pt>
                <c:pt idx="872">
                  <c:v>1.6839501113885751</c:v>
                </c:pt>
                <c:pt idx="873">
                  <c:v>1.4203150802500162</c:v>
                </c:pt>
                <c:pt idx="874">
                  <c:v>1.5738050095519893</c:v>
                </c:pt>
                <c:pt idx="875">
                  <c:v>1.3098790902070843</c:v>
                </c:pt>
                <c:pt idx="876">
                  <c:v>1.4627278496540463</c:v>
                </c:pt>
                <c:pt idx="877">
                  <c:v>1.1985047329755214</c:v>
                </c:pt>
                <c:pt idx="878">
                  <c:v>1.3507118913837863</c:v>
                </c:pt>
                <c:pt idx="879">
                  <c:v>1.0861854364353738</c:v>
                </c:pt>
                <c:pt idx="880">
                  <c:v>1.2377507697510166</c:v>
                </c:pt>
                <c:pt idx="881">
                  <c:v>0.97291499832552319</c:v>
                </c:pt>
                <c:pt idx="882">
                  <c:v>1.1238319295319461</c:v>
                </c:pt>
                <c:pt idx="883">
                  <c:v>0.85864702546311411</c:v>
                </c:pt>
                <c:pt idx="884">
                  <c:v>1.0088437533915251</c:v>
                </c:pt>
                <c:pt idx="885">
                  <c:v>0.74321044366159816</c:v>
                </c:pt>
                <c:pt idx="886">
                  <c:v>0.89258685182541053</c:v>
                </c:pt>
                <c:pt idx="887">
                  <c:v>0.62639709303216207</c:v>
                </c:pt>
                <c:pt idx="888">
                  <c:v>0.77485352253712081</c:v>
                </c:pt>
                <c:pt idx="889">
                  <c:v>0.50800044437303571</c:v>
                </c:pt>
                <c:pt idx="890">
                  <c:v>0.65521490412610661</c:v>
                </c:pt>
                <c:pt idx="891">
                  <c:v>0.38745914423280664</c:v>
                </c:pt>
                <c:pt idx="892">
                  <c:v>0.53393567245961315</c:v>
                </c:pt>
                <c:pt idx="893">
                  <c:v>0.26595374014936762</c:v>
                </c:pt>
                <c:pt idx="894">
                  <c:v>0.4119329057413238</c:v>
                </c:pt>
                <c:pt idx="895">
                  <c:v>0.14373797575344296</c:v>
                </c:pt>
                <c:pt idx="896">
                  <c:v>0.28920178035936261</c:v>
                </c:pt>
                <c:pt idx="897">
                  <c:v>2.0765080041903625E-2</c:v>
                </c:pt>
                <c:pt idx="898">
                  <c:v>0.16569316920290128</c:v>
                </c:pt>
                <c:pt idx="899">
                  <c:v>-9.9980436631280506E-2</c:v>
                </c:pt>
                <c:pt idx="900">
                  <c:v>5.2264560543888949E-2</c:v>
                </c:pt>
                <c:pt idx="901">
                  <c:v>-0.2044264779980208</c:v>
                </c:pt>
                <c:pt idx="902">
                  <c:v>-4.418899330488707E-2</c:v>
                </c:pt>
                <c:pt idx="903">
                  <c:v>-0.29315624363251658</c:v>
                </c:pt>
                <c:pt idx="904">
                  <c:v>-0.12586358774795206</c:v>
                </c:pt>
                <c:pt idx="905">
                  <c:v>-0.36781147992000029</c:v>
                </c:pt>
                <c:pt idx="906">
                  <c:v>-0.19396455673853219</c:v>
                </c:pt>
                <c:pt idx="907">
                  <c:v>-0.42923273933089012</c:v>
                </c:pt>
                <c:pt idx="908">
                  <c:v>-0.24902013653360414</c:v>
                </c:pt>
                <c:pt idx="909">
                  <c:v>-0.47767769503020602</c:v>
                </c:pt>
                <c:pt idx="910">
                  <c:v>-0.29105305900547068</c:v>
                </c:pt>
                <c:pt idx="911">
                  <c:v>-0.51296260870099386</c:v>
                </c:pt>
                <c:pt idx="912">
                  <c:v>-0.31970515229537133</c:v>
                </c:pt>
                <c:pt idx="913">
                  <c:v>-0.53454383904731895</c:v>
                </c:pt>
                <c:pt idx="914">
                  <c:v>-0.33432085619023755</c:v>
                </c:pt>
                <c:pt idx="915">
                  <c:v>-0.54136196618312882</c:v>
                </c:pt>
                <c:pt idx="916">
                  <c:v>-0.33371527233138093</c:v>
                </c:pt>
                <c:pt idx="917">
                  <c:v>-0.53263414558222322</c:v>
                </c:pt>
                <c:pt idx="918">
                  <c:v>-0.31690645583695809</c:v>
                </c:pt>
                <c:pt idx="919">
                  <c:v>-0.5072428956547046</c:v>
                </c:pt>
                <c:pt idx="920">
                  <c:v>-0.28276846192894356</c:v>
                </c:pt>
                <c:pt idx="921">
                  <c:v>-0.46379840685304685</c:v>
                </c:pt>
                <c:pt idx="922">
                  <c:v>-0.22983120066506951</c:v>
                </c:pt>
                <c:pt idx="923">
                  <c:v>-0.40078097921428535</c:v>
                </c:pt>
                <c:pt idx="924">
                  <c:v>-0.15651681199193074</c:v>
                </c:pt>
                <c:pt idx="925">
                  <c:v>-0.31654809046120913</c:v>
                </c:pt>
                <c:pt idx="926">
                  <c:v>-6.114735314804963E-2</c:v>
                </c:pt>
                <c:pt idx="927">
                  <c:v>-0.20933640599374587</c:v>
                </c:pt>
                <c:pt idx="928">
                  <c:v>5.7862746669209084E-2</c:v>
                </c:pt>
                <c:pt idx="929">
                  <c:v>-7.6851284616592103E-2</c:v>
                </c:pt>
                <c:pt idx="930">
                  <c:v>0.20109142966099058</c:v>
                </c:pt>
                <c:pt idx="931">
                  <c:v>8.3317105175875178E-2</c:v>
                </c:pt>
                <c:pt idx="932">
                  <c:v>0.37321654182230313</c:v>
                </c:pt>
                <c:pt idx="933">
                  <c:v>0.27168449802762923</c:v>
                </c:pt>
                <c:pt idx="934">
                  <c:v>0.57062822494858922</c:v>
                </c:pt>
                <c:pt idx="935">
                  <c:v>0.47156252579548824</c:v>
                </c:pt>
                <c:pt idx="936">
                  <c:v>0.76963506952117489</c:v>
                </c:pt>
                <c:pt idx="937">
                  <c:v>0.66977114272050298</c:v>
                </c:pt>
                <c:pt idx="938">
                  <c:v>0.96692452297936904</c:v>
                </c:pt>
                <c:pt idx="939">
                  <c:v>0.86629784444360902</c:v>
                </c:pt>
                <c:pt idx="940">
                  <c:v>1.1626039757292097</c:v>
                </c:pt>
                <c:pt idx="941">
                  <c:v>1.0612705391707209</c:v>
                </c:pt>
                <c:pt idx="942">
                  <c:v>1.3567650756412577</c:v>
                </c:pt>
                <c:pt idx="943">
                  <c:v>1.2547600162031101</c:v>
                </c:pt>
                <c:pt idx="944">
                  <c:v>1.5494729944840238</c:v>
                </c:pt>
                <c:pt idx="945">
                  <c:v>1.4468229463994216</c:v>
                </c:pt>
                <c:pt idx="946">
                  <c:v>1.740779342928112</c:v>
                </c:pt>
                <c:pt idx="947">
                  <c:v>1.6375048339016338</c:v>
                </c:pt>
                <c:pt idx="948">
                  <c:v>1.9307266642740979</c:v>
                </c:pt>
                <c:pt idx="949">
                  <c:v>1.8268442792848434</c:v>
                </c:pt>
                <c:pt idx="950">
                  <c:v>2.1193515577753437</c:v>
                </c:pt>
                <c:pt idx="951">
                  <c:v>2.014716654763153</c:v>
                </c:pt>
                <c:pt idx="952">
                  <c:v>2.3066585708382807</c:v>
                </c:pt>
                <c:pt idx="953">
                  <c:v>2.2013983506106283</c:v>
                </c:pt>
                <c:pt idx="954">
                  <c:v>2.4926519514706484</c:v>
                </c:pt>
                <c:pt idx="955">
                  <c:v>2.3868253828069426</c:v>
                </c:pt>
                <c:pt idx="956">
                  <c:v>2.6774160203069539</c:v>
                </c:pt>
                <c:pt idx="957">
                  <c:v>2.5710344832820513</c:v>
                </c:pt>
                <c:pt idx="958">
                  <c:v>2.8609792965609908</c:v>
                </c:pt>
                <c:pt idx="959">
                  <c:v>2.7540514781183694</c:v>
                </c:pt>
                <c:pt idx="960">
                  <c:v>3.0433658963630683</c:v>
                </c:pt>
                <c:pt idx="961">
                  <c:v>2.9359000824491672</c:v>
                </c:pt>
                <c:pt idx="962">
                  <c:v>3.2245989428026425</c:v>
                </c:pt>
                <c:pt idx="963">
                  <c:v>3.1166029318217756</c:v>
                </c:pt>
                <c:pt idx="964">
                  <c:v>3.4047006244404123</c:v>
                </c:pt>
                <c:pt idx="965">
                  <c:v>3.2961818799118614</c:v>
                </c:pt>
                <c:pt idx="966">
                  <c:v>3.5836924103922749</c:v>
                </c:pt>
                <c:pt idx="967">
                  <c:v>3.474658083958194</c:v>
                </c:pt>
                <c:pt idx="968">
                  <c:v>3.761595086641798</c:v>
                </c:pt>
                <c:pt idx="969">
                  <c:v>3.6520520394692073</c:v>
                </c:pt>
                <c:pt idx="970">
                  <c:v>3.9384287981442831</c:v>
                </c:pt>
                <c:pt idx="971">
                  <c:v>3.8283836182805495</c:v>
                </c:pt>
                <c:pt idx="972">
                  <c:v>4.1142131692060522</c:v>
                </c:pt>
                <c:pt idx="973">
                  <c:v>4.0036721958396182</c:v>
                </c:pt>
                <c:pt idx="974">
                  <c:v>4.2889669951944303</c:v>
                </c:pt>
                <c:pt idx="975">
                  <c:v>4.1779362837153329</c:v>
                </c:pt>
                <c:pt idx="976">
                  <c:v>4.4627086845222257</c:v>
                </c:pt>
                <c:pt idx="977">
                  <c:v>4.3511940931803155</c:v>
                </c:pt>
                <c:pt idx="978">
                  <c:v>4.6354561085237194</c:v>
                </c:pt>
                <c:pt idx="979">
                  <c:v>4.5234632543935369</c:v>
                </c:pt>
                <c:pt idx="980">
                  <c:v>4.8072266215058015</c:v>
                </c:pt>
                <c:pt idx="981">
                  <c:v>4.6947608987281235</c:v>
                </c:pt>
                <c:pt idx="982">
                  <c:v>4.9780370830513316</c:v>
                </c:pt>
                <c:pt idx="983">
                  <c:v>4.8651036636955034</c:v>
                </c:pt>
                <c:pt idx="984">
                  <c:v>5.1479038706444324</c:v>
                </c:pt>
                <c:pt idx="985">
                  <c:v>5.0345077098518676</c:v>
                </c:pt>
                <c:pt idx="986">
                  <c:v>5.3168428897342022</c:v>
                </c:pt>
                <c:pt idx="987">
                  <c:v>5.2029887308473475</c:v>
                </c:pt>
                <c:pt idx="988">
                  <c:v>5.484869560453463</c:v>
                </c:pt>
                <c:pt idx="989">
                  <c:v>5.370561805195341</c:v>
                </c:pt>
                <c:pt idx="990">
                  <c:v>5.6519985180119727</c:v>
                </c:pt>
                <c:pt idx="991">
                  <c:v>5.5372413546829344</c:v>
                </c:pt>
                <c:pt idx="992">
                  <c:v>5.8182441919746815</c:v>
                </c:pt>
                <c:pt idx="993">
                  <c:v>5.703041825736122</c:v>
                </c:pt>
                <c:pt idx="994">
                  <c:v>5.9836208667784785</c:v>
                </c:pt>
                <c:pt idx="995">
                  <c:v>5.8679773134259383</c:v>
                </c:pt>
                <c:pt idx="996">
                  <c:v>6.1481424284654747</c:v>
                </c:pt>
                <c:pt idx="997">
                  <c:v>6.0320615143904748</c:v>
                </c:pt>
                <c:pt idx="998">
                  <c:v>6.3118223696715496</c:v>
                </c:pt>
                <c:pt idx="999">
                  <c:v>6.195307733006497</c:v>
                </c:pt>
                <c:pt idx="1000">
                  <c:v>6.474673798255683</c:v>
                </c:pt>
                <c:pt idx="1001">
                  <c:v>6.3577288908690699</c:v>
                </c:pt>
                <c:pt idx="1002">
                  <c:v>6.6367094416175751</c:v>
                </c:pt>
                <c:pt idx="1003">
                  <c:v>6.5193375335317052</c:v>
                </c:pt>
                <c:pt idx="1004">
                  <c:v>6.7979416585242305</c:v>
                </c:pt>
                <c:pt idx="1005">
                  <c:v>6.6801458387747141</c:v>
                </c:pt>
                <c:pt idx="1006">
                  <c:v>6.9583824451491196</c:v>
                </c:pt>
                <c:pt idx="1007">
                  <c:v>6.8401656240424344</c:v>
                </c:pt>
                <c:pt idx="1008">
                  <c:v>7.1180434155403409</c:v>
                </c:pt>
                <c:pt idx="1009">
                  <c:v>6.9994081780869015</c:v>
                </c:pt>
                <c:pt idx="1010">
                  <c:v>7.2769353068451235</c:v>
                </c:pt>
                <c:pt idx="1011">
                  <c:v>7.1578837406385682</c:v>
                </c:pt>
                <c:pt idx="1012">
                  <c:v>7.435068134354518</c:v>
                </c:pt>
                <c:pt idx="1013">
                  <c:v>7.3156021768088868</c:v>
                </c:pt>
                <c:pt idx="1014">
                  <c:v>7.5924516144124983</c:v>
                </c:pt>
                <c:pt idx="1015">
                  <c:v>7.4725730482082113</c:v>
                </c:pt>
                <c:pt idx="1016">
                  <c:v>7.7490951598894044</c:v>
                </c:pt>
                <c:pt idx="1017">
                  <c:v>7.6288056158378392</c:v>
                </c:pt>
                <c:pt idx="1018">
                  <c:v>7.9050078893003377</c:v>
                </c:pt>
                <c:pt idx="1019">
                  <c:v>7.784308844769078</c:v>
                </c:pt>
                <c:pt idx="1020">
                  <c:v>8.0601986323189738</c:v>
                </c:pt>
                <c:pt idx="1021">
                  <c:v>7.9390914157328529</c:v>
                </c:pt>
                <c:pt idx="1022">
                  <c:v>8.2146759416854049</c:v>
                </c:pt>
                <c:pt idx="1023">
                  <c:v>8.0931617304761438</c:v>
                </c:pt>
                <c:pt idx="1024">
                  <c:v>8.3684482357362615</c:v>
                </c:pt>
                <c:pt idx="1025">
                  <c:v>8.2465280152035199</c:v>
                </c:pt>
                <c:pt idx="1026">
                  <c:v>8.5215232718520362</c:v>
                </c:pt>
                <c:pt idx="1027">
                  <c:v>8.3991979364367868</c:v>
                </c:pt>
                <c:pt idx="1028">
                  <c:v>8.6739087446458605</c:v>
                </c:pt>
                <c:pt idx="1029">
                  <c:v>8.5511790601488347</c:v>
                </c:pt>
                <c:pt idx="1030">
                  <c:v>8.8256120946329144</c:v>
                </c:pt>
                <c:pt idx="1031">
                  <c:v>8.7024787005322342</c:v>
                </c:pt>
                <c:pt idx="1032">
                  <c:v>8.9766405176991775</c:v>
                </c:pt>
                <c:pt idx="1033">
                  <c:v>8.8531039255777824</c:v>
                </c:pt>
                <c:pt idx="1034">
                  <c:v>9.1270009689647598</c:v>
                </c:pt>
                <c:pt idx="1035">
                  <c:v>9.0030615508338006</c:v>
                </c:pt>
                <c:pt idx="1036">
                  <c:v>9.2767001557364335</c:v>
                </c:pt>
                <c:pt idx="1037">
                  <c:v>9.1523581519802448</c:v>
                </c:pt>
                <c:pt idx="1038">
                  <c:v>9.4257445450122308</c:v>
                </c:pt>
                <c:pt idx="1039">
                  <c:v>9.3010000624828812</c:v>
                </c:pt>
                <c:pt idx="1040">
                  <c:v>9.5741403658193462</c:v>
                </c:pt>
                <c:pt idx="1041">
                  <c:v>9.4489933815400491</c:v>
                </c:pt>
                <c:pt idx="1042">
                  <c:v>9.7218936125551725</c:v>
                </c:pt>
                <c:pt idx="1043">
                  <c:v>9.5963439790625262</c:v>
                </c:pt>
                <c:pt idx="1044">
                  <c:v>9.8690100559724847</c:v>
                </c:pt>
                <c:pt idx="1045">
                  <c:v>9.7430575040666909</c:v>
                </c:pt>
                <c:pt idx="1046">
                  <c:v>10.015494846623454</c:v>
                </c:pt>
                <c:pt idx="1047">
                  <c:v>9.8891380131551454</c:v>
                </c:pt>
                <c:pt idx="1048">
                  <c:v>10.161351487321662</c:v>
                </c:pt>
                <c:pt idx="1049">
                  <c:v>10.034589385697485</c:v>
                </c:pt>
                <c:pt idx="1050">
                  <c:v>10.306584209830548</c:v>
                </c:pt>
                <c:pt idx="1051">
                  <c:v>10.179415811893117</c:v>
                </c:pt>
                <c:pt idx="1052">
                  <c:v>10.451197111962838</c:v>
                </c:pt>
                <c:pt idx="1053">
                  <c:v>10.323621277286449</c:v>
                </c:pt>
                <c:pt idx="1054">
                  <c:v>10.595194090471711</c:v>
                </c:pt>
                <c:pt idx="1055">
                  <c:v>10.467209569579335</c:v>
                </c:pt>
                <c:pt idx="1056">
                  <c:v>10.738578845834835</c:v>
                </c:pt>
                <c:pt idx="1057">
                  <c:v>10.610184279851339</c:v>
                </c:pt>
                <c:pt idx="1058">
                  <c:v>10.881380646326031</c:v>
                </c:pt>
                <c:pt idx="1059">
                  <c:v>10.752617696464174</c:v>
                </c:pt>
                <c:pt idx="1060">
                  <c:v>11.023628245419189</c:v>
                </c:pt>
                <c:pt idx="1061">
                  <c:v>10.894379866534685</c:v>
                </c:pt>
                <c:pt idx="1062">
                  <c:v>11.165095977117495</c:v>
                </c:pt>
                <c:pt idx="1063">
                  <c:v>11.035225430259334</c:v>
                </c:pt>
                <c:pt idx="1064">
                  <c:v>11.305536896449723</c:v>
                </c:pt>
                <c:pt idx="1065">
                  <c:v>11.17491653651744</c:v>
                </c:pt>
                <c:pt idx="1066">
                  <c:v>11.444713690815451</c:v>
                </c:pt>
                <c:pt idx="1067">
                  <c:v>11.31322540223935</c:v>
                </c:pt>
                <c:pt idx="1068">
                  <c:v>11.582398776559668</c:v>
                </c:pt>
                <c:pt idx="1069">
                  <c:v>11.449934232668403</c:v>
                </c:pt>
                <c:pt idx="1070">
                  <c:v>11.718374274884392</c:v>
                </c:pt>
                <c:pt idx="1071">
                  <c:v>11.584834997193832</c:v>
                </c:pt>
                <c:pt idx="1072">
                  <c:v>11.85243183633329</c:v>
                </c:pt>
                <c:pt idx="1073">
                  <c:v>11.717729129070099</c:v>
                </c:pt>
                <c:pt idx="1074">
                  <c:v>11.984372401977584</c:v>
                </c:pt>
                <c:pt idx="1075">
                  <c:v>11.848427168323241</c:v>
                </c:pt>
                <c:pt idx="1076">
                  <c:v>12.114005873806994</c:v>
                </c:pt>
                <c:pt idx="1077">
                  <c:v>11.976748329096438</c:v>
                </c:pt>
                <c:pt idx="1078">
                  <c:v>12.241150709651412</c:v>
                </c:pt>
                <c:pt idx="1079">
                  <c:v>12.102520044132639</c:v>
                </c:pt>
                <c:pt idx="1080">
                  <c:v>12.365633478284277</c:v>
                </c:pt>
                <c:pt idx="1081">
                  <c:v>12.225577486049113</c:v>
                </c:pt>
                <c:pt idx="1082">
                  <c:v>12.487288397485985</c:v>
                </c:pt>
                <c:pt idx="1083">
                  <c:v>12.345763098679907</c:v>
                </c:pt>
                <c:pt idx="1084">
                  <c:v>12.605956872122762</c:v>
                </c:pt>
                <c:pt idx="1085">
                  <c:v>12.462926147627241</c:v>
                </c:pt>
                <c:pt idx="1086">
                  <c:v>12.721487034609645</c:v>
                </c:pt>
                <c:pt idx="1087">
                  <c:v>12.576922285539418</c:v>
                </c:pt>
                <c:pt idx="1088">
                  <c:v>12.833733308448599</c:v>
                </c:pt>
                <c:pt idx="1089">
                  <c:v>12.687613149758144</c:v>
                </c:pt>
                <c:pt idx="1090">
                  <c:v>12.942555980577934</c:v>
                </c:pt>
                <c:pt idx="1091">
                  <c:v>12.794865980978511</c:v>
                </c:pt>
                <c:pt idx="1092">
                  <c:v>13.047820796800146</c:v>
                </c:pt>
                <c:pt idx="1093">
                  <c:v>12.898553261841862</c:v>
                </c:pt>
                <c:pt idx="1094">
                  <c:v>13.149398557188688</c:v>
                </c:pt>
                <c:pt idx="1095">
                  <c:v>12.99855236823938</c:v>
                </c:pt>
                <c:pt idx="1096">
                  <c:v>13.247164713670381</c:v>
                </c:pt>
                <c:pt idx="1097">
                  <c:v>13.094745218269956</c:v>
                </c:pt>
                <c:pt idx="1098">
                  <c:v>13.340998941272561</c:v>
                </c:pt>
                <c:pt idx="1099">
                  <c:v>13.187017907782508</c:v>
                </c:pt>
                <c:pt idx="1100">
                  <c:v>13.430784673764453</c:v>
                </c:pt>
                <c:pt idx="1101">
                  <c:v>13.275260302482399</c:v>
                </c:pt>
                <c:pt idx="1102">
                  <c:v>13.516408553502917</c:v>
                </c:pt>
                <c:pt idx="1103">
                  <c:v>13.35936555946075</c:v>
                </c:pt>
                <c:pt idx="1104">
                  <c:v>13.597759762578224</c:v>
                </c:pt>
                <c:pt idx="1105">
                  <c:v>13.439229536169742</c:v>
                </c:pt>
                <c:pt idx="1106">
                  <c:v>13.674729155818149</c:v>
                </c:pt>
                <c:pt idx="1107">
                  <c:v>13.514750017038233</c:v>
                </c:pt>
                <c:pt idx="1108">
                  <c:v>13.747208097422984</c:v>
                </c:pt>
                <c:pt idx="1109">
                  <c:v>13.585825662293574</c:v>
                </c:pt>
                <c:pt idx="1110">
                  <c:v>13.815086835308364</c:v>
                </c:pt>
                <c:pt idx="1111">
                  <c:v>13.652354532748744</c:v>
                </c:pt>
                <c:pt idx="1112">
                  <c:v>13.87825214024501</c:v>
                </c:pt>
                <c:pt idx="1113">
                  <c:v>13.714232009366931</c:v>
                </c:pt>
                <c:pt idx="1114">
                  <c:v>13.936583770031147</c:v>
                </c:pt>
                <c:pt idx="1115">
                  <c:v>13.77134728839134</c:v>
                </c:pt>
                <c:pt idx="1116">
                  <c:v>13.989948860072852</c:v>
                </c:pt>
                <c:pt idx="1117">
                  <c:v>13.823578671167169</c:v>
                </c:pt>
                <c:pt idx="1118">
                  <c:v>14.038192667601265</c:v>
                </c:pt>
                <c:pt idx="1119">
                  <c:v>13.870784889296161</c:v>
                </c:pt>
                <c:pt idx="1120">
                  <c:v>14.081121962298308</c:v>
                </c:pt>
                <c:pt idx="1121">
                  <c:v>13.912790171327714</c:v>
                </c:pt>
                <c:pt idx="1122">
                  <c:v>14.118472013360197</c:v>
                </c:pt>
                <c:pt idx="1123">
                  <c:v>13.949354781101635</c:v>
                </c:pt>
                <c:pt idx="1124">
                  <c:v>14.149829386672577</c:v>
                </c:pt>
                <c:pt idx="1125">
                  <c:v>13.980107471260105</c:v>
                </c:pt>
                <c:pt idx="1126">
                  <c:v>14.174390475150357</c:v>
                </c:pt>
                <c:pt idx="1127">
                  <c:v>14.004348168069878</c:v>
                </c:pt>
                <c:pt idx="1128">
                  <c:v>14.189256080898817</c:v>
                </c:pt>
                <c:pt idx="1129">
                  <c:v>14.019589534518179</c:v>
                </c:pt>
                <c:pt idx="1130">
                  <c:v>14.185925531879191</c:v>
                </c:pt>
                <c:pt idx="1131">
                  <c:v>14.018557236133901</c:v>
                </c:pt>
                <c:pt idx="1132">
                  <c:v>14.177757678946657</c:v>
                </c:pt>
                <c:pt idx="1133">
                  <c:v>14.01135518170914</c:v>
                </c:pt>
                <c:pt idx="1134">
                  <c:v>14.16575500170965</c:v>
                </c:pt>
                <c:pt idx="1135">
                  <c:v>14.000013719719501</c:v>
                </c:pt>
                <c:pt idx="1136">
                  <c:v>14.150254548571223</c:v>
                </c:pt>
                <c:pt idx="1137">
                  <c:v>13.985155882448591</c:v>
                </c:pt>
                <c:pt idx="1138">
                  <c:v>14.131606292176988</c:v>
                </c:pt>
                <c:pt idx="1139">
                  <c:v>13.967180427803719</c:v>
                </c:pt>
                <c:pt idx="1140">
                  <c:v>14.110133638317963</c:v>
                </c:pt>
                <c:pt idx="1141">
                  <c:v>13.946428548893937</c:v>
                </c:pt>
                <c:pt idx="1142">
                  <c:v>14.085892834382877</c:v>
                </c:pt>
                <c:pt idx="1143">
                  <c:v>13.923220611019303</c:v>
                </c:pt>
                <c:pt idx="1144">
                  <c:v>14.059955984461388</c:v>
                </c:pt>
                <c:pt idx="1145">
                  <c:v>13.897871474660525</c:v>
                </c:pt>
                <c:pt idx="1146">
                  <c:v>14.031867734948294</c:v>
                </c:pt>
                <c:pt idx="1147">
                  <c:v>13.87069241034742</c:v>
                </c:pt>
                <c:pt idx="1148">
                  <c:v>14.002197394523556</c:v>
                </c:pt>
                <c:pt idx="1149">
                  <c:v>13.842006427148112</c:v>
                </c:pt>
                <c:pt idx="1150">
                  <c:v>13.971274064617996</c:v>
                </c:pt>
                <c:pt idx="1151">
                  <c:v>13.81213922455705</c:v>
                </c:pt>
                <c:pt idx="1152">
                  <c:v>13.939434661056035</c:v>
                </c:pt>
                <c:pt idx="1153">
                  <c:v>13.781437991132163</c:v>
                </c:pt>
                <c:pt idx="1154">
                  <c:v>13.907038794835152</c:v>
                </c:pt>
                <c:pt idx="1155">
                  <c:v>13.750257029286194</c:v>
                </c:pt>
                <c:pt idx="1156">
                  <c:v>13.874455058525074</c:v>
                </c:pt>
                <c:pt idx="1157">
                  <c:v>13.718971028421949</c:v>
                </c:pt>
                <c:pt idx="1158">
                  <c:v>13.842073139216819</c:v>
                </c:pt>
                <c:pt idx="1159">
                  <c:v>13.687964229472886</c:v>
                </c:pt>
                <c:pt idx="1160">
                  <c:v>13.810293064199623</c:v>
                </c:pt>
                <c:pt idx="1161">
                  <c:v>13.657637376878913</c:v>
                </c:pt>
                <c:pt idx="1162">
                  <c:v>13.779531531168546</c:v>
                </c:pt>
                <c:pt idx="1163">
                  <c:v>13.628399522496691</c:v>
                </c:pt>
                <c:pt idx="1164">
                  <c:v>13.75021320620217</c:v>
                </c:pt>
                <c:pt idx="1165">
                  <c:v>13.600668819009256</c:v>
                </c:pt>
                <c:pt idx="1166">
                  <c:v>13.722770726370468</c:v>
                </c:pt>
                <c:pt idx="1167">
                  <c:v>13.574864063773532</c:v>
                </c:pt>
                <c:pt idx="1168">
                  <c:v>13.697635448360131</c:v>
                </c:pt>
                <c:pt idx="1169">
                  <c:v>13.551398923470854</c:v>
                </c:pt>
                <c:pt idx="1170">
                  <c:v>13.675230672214337</c:v>
                </c:pt>
                <c:pt idx="1171">
                  <c:v>13.530669800118496</c:v>
                </c:pt>
                <c:pt idx="1172">
                  <c:v>13.655958626907502</c:v>
                </c:pt>
                <c:pt idx="1173">
                  <c:v>13.513043915500237</c:v>
                </c:pt>
                <c:pt idx="1174">
                  <c:v>13.640188237331129</c:v>
                </c:pt>
                <c:pt idx="1175">
                  <c:v>13.498842341154294</c:v>
                </c:pt>
                <c:pt idx="1176">
                  <c:v>13.628238726684065</c:v>
                </c:pt>
                <c:pt idx="1177">
                  <c:v>13.48834545046793</c:v>
                </c:pt>
                <c:pt idx="1178">
                  <c:v>13.620398455749053</c:v>
                </c:pt>
                <c:pt idx="1179">
                  <c:v>13.481705962174091</c:v>
                </c:pt>
                <c:pt idx="1180">
                  <c:v>13.616523021795832</c:v>
                </c:pt>
                <c:pt idx="1181">
                  <c:v>13.479113085236877</c:v>
                </c:pt>
                <c:pt idx="1182">
                  <c:v>13.61818282059973</c:v>
                </c:pt>
                <c:pt idx="1183">
                  <c:v>13.480917547025463</c:v>
                </c:pt>
                <c:pt idx="1184">
                  <c:v>13.62565574383766</c:v>
                </c:pt>
                <c:pt idx="1185">
                  <c:v>13.488210648818246</c:v>
                </c:pt>
                <c:pt idx="1186">
                  <c:v>13.647912172351679</c:v>
                </c:pt>
                <c:pt idx="1187">
                  <c:v>13.509159481287867</c:v>
                </c:pt>
                <c:pt idx="1188">
                  <c:v>13.672533726219363</c:v>
                </c:pt>
                <c:pt idx="1189">
                  <c:v>13.534035161764756</c:v>
                </c:pt>
                <c:pt idx="1190">
                  <c:v>13.698903237425048</c:v>
                </c:pt>
                <c:pt idx="1191">
                  <c:v>13.560768224121208</c:v>
                </c:pt>
                <c:pt idx="1192">
                  <c:v>13.726657674939393</c:v>
                </c:pt>
                <c:pt idx="1193">
                  <c:v>13.589391098189999</c:v>
                </c:pt>
                <c:pt idx="1194">
                  <c:v>13.755484973556804</c:v>
                </c:pt>
                <c:pt idx="1195">
                  <c:v>13.617930123821235</c:v>
                </c:pt>
                <c:pt idx="1196">
                  <c:v>13.785153759271145</c:v>
                </c:pt>
                <c:pt idx="1197">
                  <c:v>13.647302221678434</c:v>
                </c:pt>
                <c:pt idx="1198">
                  <c:v>13.815484923723254</c:v>
                </c:pt>
                <c:pt idx="1199">
                  <c:v>13.678464187252795</c:v>
                </c:pt>
                <c:pt idx="1200">
                  <c:v>13.846332562762209</c:v>
                </c:pt>
                <c:pt idx="1201">
                  <c:v>21.005169817774544</c:v>
                </c:pt>
                <c:pt idx="1202">
                  <c:v>21.140346226006024</c:v>
                </c:pt>
                <c:pt idx="1203">
                  <c:v>20.976778839044385</c:v>
                </c:pt>
                <c:pt idx="1204">
                  <c:v>21.112229695698197</c:v>
                </c:pt>
                <c:pt idx="1205">
                  <c:v>20.949107208300372</c:v>
                </c:pt>
                <c:pt idx="1206">
                  <c:v>21.084775663689872</c:v>
                </c:pt>
                <c:pt idx="1207">
                  <c:v>20.922072330144584</c:v>
                </c:pt>
                <c:pt idx="1208">
                  <c:v>21.057910111179996</c:v>
                </c:pt>
                <c:pt idx="1209">
                  <c:v>20.895599886146218</c:v>
                </c:pt>
                <c:pt idx="1210">
                  <c:v>21.03156271040675</c:v>
                </c:pt>
                <c:pt idx="1211">
                  <c:v>20.86962410168401</c:v>
                </c:pt>
                <c:pt idx="1212">
                  <c:v>21.00567316745926</c:v>
                </c:pt>
                <c:pt idx="1213">
                  <c:v>20.844084144251248</c:v>
                </c:pt>
                <c:pt idx="1214">
                  <c:v>20.980185116986853</c:v>
                </c:pt>
                <c:pt idx="1215">
                  <c:v>20.818924139054278</c:v>
                </c:pt>
                <c:pt idx="1216">
                  <c:v>20.955046146434832</c:v>
                </c:pt>
                <c:pt idx="1217">
                  <c:v>20.794092777905639</c:v>
                </c:pt>
                <c:pt idx="1218">
                  <c:v>20.930206982940376</c:v>
                </c:pt>
                <c:pt idx="1219">
                  <c:v>20.76954285163611</c:v>
                </c:pt>
                <c:pt idx="1220">
                  <c:v>20.905624795649256</c:v>
                </c:pt>
                <c:pt idx="1221">
                  <c:v>20.745229339640108</c:v>
                </c:pt>
                <c:pt idx="1222">
                  <c:v>20.881256393690844</c:v>
                </c:pt>
                <c:pt idx="1223">
                  <c:v>20.721110898921697</c:v>
                </c:pt>
                <c:pt idx="1224">
                  <c:v>20.857061972825317</c:v>
                </c:pt>
                <c:pt idx="1225">
                  <c:v>20.697148907698502</c:v>
                </c:pt>
                <c:pt idx="1226">
                  <c:v>20.833004173576079</c:v>
                </c:pt>
                <c:pt idx="1227">
                  <c:v>20.673307020066712</c:v>
                </c:pt>
                <c:pt idx="1228">
                  <c:v>20.809047914935771</c:v>
                </c:pt>
                <c:pt idx="1229">
                  <c:v>20.649551025948288</c:v>
                </c:pt>
                <c:pt idx="1230">
                  <c:v>20.785159788295456</c:v>
                </c:pt>
                <c:pt idx="1231">
                  <c:v>20.625847778062319</c:v>
                </c:pt>
                <c:pt idx="1232">
                  <c:v>20.761308475086629</c:v>
                </c:pt>
                <c:pt idx="1233">
                  <c:v>20.602165939196137</c:v>
                </c:pt>
                <c:pt idx="1234">
                  <c:v>20.737461792301712</c:v>
                </c:pt>
                <c:pt idx="1235">
                  <c:v>20.578476773423017</c:v>
                </c:pt>
                <c:pt idx="1236">
                  <c:v>20.713591622971464</c:v>
                </c:pt>
                <c:pt idx="1237">
                  <c:v>20.554752383071019</c:v>
                </c:pt>
                <c:pt idx="1238">
                  <c:v>20.689670840234704</c:v>
                </c:pt>
                <c:pt idx="1239">
                  <c:v>20.53096612193821</c:v>
                </c:pt>
                <c:pt idx="1240">
                  <c:v>20.665672955981449</c:v>
                </c:pt>
                <c:pt idx="1241">
                  <c:v>20.507092775830436</c:v>
                </c:pt>
                <c:pt idx="1242">
                  <c:v>20.641575172831207</c:v>
                </c:pt>
                <c:pt idx="1243">
                  <c:v>20.483107288444263</c:v>
                </c:pt>
                <c:pt idx="1244">
                  <c:v>20.617352784978006</c:v>
                </c:pt>
                <c:pt idx="1245">
                  <c:v>20.458986477939614</c:v>
                </c:pt>
                <c:pt idx="1246">
                  <c:v>20.592982592392602</c:v>
                </c:pt>
                <c:pt idx="1247">
                  <c:v>20.434708188821002</c:v>
                </c:pt>
                <c:pt idx="1248">
                  <c:v>20.568442434964975</c:v>
                </c:pt>
                <c:pt idx="1249">
                  <c:v>20.410251129616999</c:v>
                </c:pt>
                <c:pt idx="1250">
                  <c:v>20.543711117490147</c:v>
                </c:pt>
                <c:pt idx="1251">
                  <c:v>20.385594810989321</c:v>
                </c:pt>
                <c:pt idx="1252">
                  <c:v>20.518768270405722</c:v>
                </c:pt>
                <c:pt idx="1253">
                  <c:v>20.360719522661707</c:v>
                </c:pt>
                <c:pt idx="1254">
                  <c:v>20.493594283007301</c:v>
                </c:pt>
                <c:pt idx="1255">
                  <c:v>20.335606299758396</c:v>
                </c:pt>
                <c:pt idx="1256">
                  <c:v>20.468170242392553</c:v>
                </c:pt>
                <c:pt idx="1257">
                  <c:v>20.310236881717351</c:v>
                </c:pt>
                <c:pt idx="1258">
                  <c:v>20.442477882912844</c:v>
                </c:pt>
                <c:pt idx="1259">
                  <c:v>20.284593680251877</c:v>
                </c:pt>
                <c:pt idx="1260">
                  <c:v>20.416499528276457</c:v>
                </c:pt>
                <c:pt idx="1261">
                  <c:v>20.258659752195626</c:v>
                </c:pt>
                <c:pt idx="1262">
                  <c:v>20.390218110350069</c:v>
                </c:pt>
                <c:pt idx="1263">
                  <c:v>20.232418742836174</c:v>
                </c:pt>
                <c:pt idx="1264">
                  <c:v>20.363617238798692</c:v>
                </c:pt>
                <c:pt idx="1265">
                  <c:v>20.205854808559803</c:v>
                </c:pt>
                <c:pt idx="1266">
                  <c:v>20.336681098244814</c:v>
                </c:pt>
                <c:pt idx="1267">
                  <c:v>20.178952599696068</c:v>
                </c:pt>
                <c:pt idx="1268">
                  <c:v>20.309394317809772</c:v>
                </c:pt>
                <c:pt idx="1269">
                  <c:v>20.151697287342387</c:v>
                </c:pt>
                <c:pt idx="1270">
                  <c:v>20.281741904867211</c:v>
                </c:pt>
                <c:pt idx="1271">
                  <c:v>20.124074551146283</c:v>
                </c:pt>
                <c:pt idx="1272">
                  <c:v>20.253709260329888</c:v>
                </c:pt>
                <c:pt idx="1273">
                  <c:v>20.096070563979076</c:v>
                </c:pt>
                <c:pt idx="1274">
                  <c:v>20.225282189262028</c:v>
                </c:pt>
                <c:pt idx="1275">
                  <c:v>20.067671968162234</c:v>
                </c:pt>
                <c:pt idx="1276">
                  <c:v>20.196446909485505</c:v>
                </c:pt>
                <c:pt idx="1277">
                  <c:v>20.038865705903245</c:v>
                </c:pt>
                <c:pt idx="1278">
                  <c:v>20.167189970576683</c:v>
                </c:pt>
                <c:pt idx="1279">
                  <c:v>20.009639228372397</c:v>
                </c:pt>
                <c:pt idx="1280">
                  <c:v>20.13749827389195</c:v>
                </c:pt>
                <c:pt idx="1281">
                  <c:v>19.979980353474094</c:v>
                </c:pt>
                <c:pt idx="1282">
                  <c:v>20.107359031310761</c:v>
                </c:pt>
                <c:pt idx="1283">
                  <c:v>19.949877267991738</c:v>
                </c:pt>
                <c:pt idx="1284">
                  <c:v>20.076759742791896</c:v>
                </c:pt>
                <c:pt idx="1285">
                  <c:v>19.919281212926027</c:v>
                </c:pt>
                <c:pt idx="1286">
                  <c:v>20.045636320856428</c:v>
                </c:pt>
                <c:pt idx="1287">
                  <c:v>19.888153731475647</c:v>
                </c:pt>
                <c:pt idx="1288">
                  <c:v>20.014050311411214</c:v>
                </c:pt>
                <c:pt idx="1289">
                  <c:v>19.856551449894411</c:v>
                </c:pt>
                <c:pt idx="1290">
                  <c:v>19.981979211517586</c:v>
                </c:pt>
                <c:pt idx="1291">
                  <c:v>19.824463168624668</c:v>
                </c:pt>
                <c:pt idx="1292">
                  <c:v>19.94941177159296</c:v>
                </c:pt>
                <c:pt idx="1293">
                  <c:v>19.791878047106579</c:v>
                </c:pt>
                <c:pt idx="1294">
                  <c:v>19.916337070437891</c:v>
                </c:pt>
                <c:pt idx="1295">
                  <c:v>19.758785504406916</c:v>
                </c:pt>
                <c:pt idx="1296">
                  <c:v>19.882744429436862</c:v>
                </c:pt>
                <c:pt idx="1297">
                  <c:v>19.725175208721236</c:v>
                </c:pt>
                <c:pt idx="1298">
                  <c:v>19.848997576988296</c:v>
                </c:pt>
                <c:pt idx="1299">
                  <c:v>19.692168453566804</c:v>
                </c:pt>
                <c:pt idx="1300">
                  <c:v>19.816242399352806</c:v>
                </c:pt>
                <c:pt idx="1301">
                  <c:v>19.660188730027411</c:v>
                </c:pt>
                <c:pt idx="1302">
                  <c:v>19.784536219020485</c:v>
                </c:pt>
                <c:pt idx="1303">
                  <c:v>19.629293824593063</c:v>
                </c:pt>
                <c:pt idx="1304">
                  <c:v>19.753936552567044</c:v>
                </c:pt>
                <c:pt idx="1305">
                  <c:v>19.599541439844547</c:v>
                </c:pt>
                <c:pt idx="1306">
                  <c:v>19.724500733797143</c:v>
                </c:pt>
                <c:pt idx="1307">
                  <c:v>19.570988993990543</c:v>
                </c:pt>
                <c:pt idx="1308">
                  <c:v>19.696285755506661</c:v>
                </c:pt>
                <c:pt idx="1309">
                  <c:v>19.543693628730452</c:v>
                </c:pt>
                <c:pt idx="1310">
                  <c:v>19.669348252225369</c:v>
                </c:pt>
                <c:pt idx="1311">
                  <c:v>19.517711759161344</c:v>
                </c:pt>
                <c:pt idx="1312">
                  <c:v>19.643743786321124</c:v>
                </c:pt>
                <c:pt idx="1313">
                  <c:v>19.493098676135503</c:v>
                </c:pt>
                <c:pt idx="1314">
                  <c:v>19.61952675985096</c:v>
                </c:pt>
                <c:pt idx="1315">
                  <c:v>19.46990842341495</c:v>
                </c:pt>
                <c:pt idx="1316">
                  <c:v>19.596750159907614</c:v>
                </c:pt>
                <c:pt idx="1317">
                  <c:v>19.448193530019211</c:v>
                </c:pt>
                <c:pt idx="1318">
                  <c:v>19.575465145941397</c:v>
                </c:pt>
                <c:pt idx="1319">
                  <c:v>19.428004785861308</c:v>
                </c:pt>
                <c:pt idx="1320">
                  <c:v>19.555720616673653</c:v>
                </c:pt>
                <c:pt idx="1321">
                  <c:v>19.409391000476774</c:v>
                </c:pt>
                <c:pt idx="1322">
                  <c:v>19.537565189708825</c:v>
                </c:pt>
                <c:pt idx="1323">
                  <c:v>19.392397391225849</c:v>
                </c:pt>
                <c:pt idx="1324">
                  <c:v>19.521043151162782</c:v>
                </c:pt>
                <c:pt idx="1325">
                  <c:v>19.37706745651148</c:v>
                </c:pt>
                <c:pt idx="1326">
                  <c:v>19.506195450385171</c:v>
                </c:pt>
                <c:pt idx="1327">
                  <c:v>19.36344140480676</c:v>
                </c:pt>
                <c:pt idx="1328">
                  <c:v>19.493059914913271</c:v>
                </c:pt>
                <c:pt idx="1329">
                  <c:v>19.351555792683847</c:v>
                </c:pt>
                <c:pt idx="1330">
                  <c:v>19.481670843621391</c:v>
                </c:pt>
                <c:pt idx="1331">
                  <c:v>19.341443091905486</c:v>
                </c:pt>
                <c:pt idx="1332">
                  <c:v>19.472061936942044</c:v>
                </c:pt>
                <c:pt idx="1333">
                  <c:v>19.333129314719766</c:v>
                </c:pt>
                <c:pt idx="1334">
                  <c:v>19.464252445855443</c:v>
                </c:pt>
                <c:pt idx="1335">
                  <c:v>19.326641910835637</c:v>
                </c:pt>
                <c:pt idx="1336">
                  <c:v>19.458260188680438</c:v>
                </c:pt>
                <c:pt idx="1337">
                  <c:v>19.32199855972349</c:v>
                </c:pt>
                <c:pt idx="1338">
                  <c:v>19.45410230489362</c:v>
                </c:pt>
                <c:pt idx="1339">
                  <c:v>19.319210401846252</c:v>
                </c:pt>
                <c:pt idx="1340">
                  <c:v>19.451788228298753</c:v>
                </c:pt>
                <c:pt idx="1341">
                  <c:v>19.318283235421791</c:v>
                </c:pt>
                <c:pt idx="1342">
                  <c:v>19.451318210398092</c:v>
                </c:pt>
                <c:pt idx="1343">
                  <c:v>19.319216902774112</c:v>
                </c:pt>
                <c:pt idx="1344">
                  <c:v>19.452685890332639</c:v>
                </c:pt>
                <c:pt idx="1345">
                  <c:v>19.322002916035611</c:v>
                </c:pt>
                <c:pt idx="1346">
                  <c:v>19.455883099145925</c:v>
                </c:pt>
                <c:pt idx="1347">
                  <c:v>19.326621837433205</c:v>
                </c:pt>
                <c:pt idx="1348">
                  <c:v>19.460887078138558</c:v>
                </c:pt>
                <c:pt idx="1349">
                  <c:v>19.333049431458896</c:v>
                </c:pt>
                <c:pt idx="1350">
                  <c:v>19.4676645351391</c:v>
                </c:pt>
                <c:pt idx="1351">
                  <c:v>19.341250838542386</c:v>
                </c:pt>
                <c:pt idx="1352">
                  <c:v>19.476173540791468</c:v>
                </c:pt>
                <c:pt idx="1353">
                  <c:v>19.351181011136493</c:v>
                </c:pt>
                <c:pt idx="1354">
                  <c:v>19.486361615607187</c:v>
                </c:pt>
                <c:pt idx="1355">
                  <c:v>19.362783456157278</c:v>
                </c:pt>
                <c:pt idx="1356">
                  <c:v>19.498164600004298</c:v>
                </c:pt>
                <c:pt idx="1357">
                  <c:v>19.375989628562586</c:v>
                </c:pt>
                <c:pt idx="1358">
                  <c:v>19.511505356518278</c:v>
                </c:pt>
                <c:pt idx="1359">
                  <c:v>19.390717486184894</c:v>
                </c:pt>
                <c:pt idx="1360">
                  <c:v>19.526292489924991</c:v>
                </c:pt>
                <c:pt idx="1361">
                  <c:v>19.406869609576415</c:v>
                </c:pt>
                <c:pt idx="1362">
                  <c:v>19.542418350117845</c:v>
                </c:pt>
                <c:pt idx="1363">
                  <c:v>19.424329640765812</c:v>
                </c:pt>
                <c:pt idx="1364">
                  <c:v>19.559755551314797</c:v>
                </c:pt>
                <c:pt idx="1365">
                  <c:v>19.442952710040117</c:v>
                </c:pt>
                <c:pt idx="1366">
                  <c:v>19.578148173607797</c:v>
                </c:pt>
                <c:pt idx="1367">
                  <c:v>19.462502661372802</c:v>
                </c:pt>
                <c:pt idx="1368">
                  <c:v>19.597359037613256</c:v>
                </c:pt>
                <c:pt idx="1369">
                  <c:v>19.482550257596202</c:v>
                </c:pt>
                <c:pt idx="1370">
                  <c:v>19.616974475270137</c:v>
                </c:pt>
                <c:pt idx="1371">
                  <c:v>19.503372048916514</c:v>
                </c:pt>
                <c:pt idx="1372">
                  <c:v>19.637134849725815</c:v>
                </c:pt>
                <c:pt idx="1373">
                  <c:v>19.524857576706463</c:v>
                </c:pt>
                <c:pt idx="1374">
                  <c:v>19.65773538295845</c:v>
                </c:pt>
                <c:pt idx="1375">
                  <c:v>19.546840903154404</c:v>
                </c:pt>
                <c:pt idx="1376">
                  <c:v>19.678566423019202</c:v>
                </c:pt>
                <c:pt idx="1377">
                  <c:v>19.569132601918497</c:v>
                </c:pt>
                <c:pt idx="1378">
                  <c:v>19.699337280376234</c:v>
                </c:pt>
                <c:pt idx="1379">
                  <c:v>19.591525014967079</c:v>
                </c:pt>
                <c:pt idx="1380">
                  <c:v>19.719533245861282</c:v>
                </c:pt>
                <c:pt idx="1381">
                  <c:v>19.613781848153458</c:v>
                </c:pt>
                <c:pt idx="1382">
                  <c:v>19.736787875623914</c:v>
                </c:pt>
                <c:pt idx="1383">
                  <c:v>19.63545640079434</c:v>
                </c:pt>
                <c:pt idx="1384">
                  <c:v>19.762797498742064</c:v>
                </c:pt>
                <c:pt idx="1385">
                  <c:v>19.657523918060296</c:v>
                </c:pt>
                <c:pt idx="1386">
                  <c:v>19.776011183609068</c:v>
                </c:pt>
                <c:pt idx="1387">
                  <c:v>19.676990459447879</c:v>
                </c:pt>
                <c:pt idx="1388">
                  <c:v>19.802734163522945</c:v>
                </c:pt>
                <c:pt idx="1389">
                  <c:v>19.697195415808913</c:v>
                </c:pt>
                <c:pt idx="1390">
                  <c:v>19.811449977215389</c:v>
                </c:pt>
                <c:pt idx="1391">
                  <c:v>19.713210863261402</c:v>
                </c:pt>
                <c:pt idx="1392">
                  <c:v>19.832506406099654</c:v>
                </c:pt>
                <c:pt idx="1393">
                  <c:v>19.729803601043969</c:v>
                </c:pt>
                <c:pt idx="1394">
                  <c:v>19.840810482356197</c:v>
                </c:pt>
                <c:pt idx="1395">
                  <c:v>19.741888396444725</c:v>
                </c:pt>
                <c:pt idx="1396">
                  <c:v>19.854860149969465</c:v>
                </c:pt>
                <c:pt idx="1397">
                  <c:v>19.752996529734155</c:v>
                </c:pt>
                <c:pt idx="1398">
                  <c:v>19.860231920870614</c:v>
                </c:pt>
                <c:pt idx="1399">
                  <c:v>19.759613565232772</c:v>
                </c:pt>
                <c:pt idx="1400">
                  <c:v>19.866146517730197</c:v>
                </c:pt>
                <c:pt idx="1401">
                  <c:v>19.763584278856655</c:v>
                </c:pt>
                <c:pt idx="1402">
                  <c:v>19.865858027675273</c:v>
                </c:pt>
                <c:pt idx="1403">
                  <c:v>19.762987967251458</c:v>
                </c:pt>
                <c:pt idx="1404">
                  <c:v>19.862887670515263</c:v>
                </c:pt>
                <c:pt idx="1405">
                  <c:v>19.758442942687811</c:v>
                </c:pt>
                <c:pt idx="1406">
                  <c:v>19.860842075154167</c:v>
                </c:pt>
                <c:pt idx="1407">
                  <c:v>19.749039365803942</c:v>
                </c:pt>
                <c:pt idx="1408">
                  <c:v>19.878924416565503</c:v>
                </c:pt>
                <c:pt idx="1409">
                  <c:v>19.734857679037798</c:v>
                </c:pt>
                <c:pt idx="1410">
                  <c:v>19.88712918870775</c:v>
                </c:pt>
                <c:pt idx="1411">
                  <c:v>19.715548502671243</c:v>
                </c:pt>
                <c:pt idx="1412">
                  <c:v>19.885340284181034</c:v>
                </c:pt>
                <c:pt idx="1413">
                  <c:v>19.704464260212887</c:v>
                </c:pt>
                <c:pt idx="1414">
                  <c:v>19.873845331053445</c:v>
                </c:pt>
                <c:pt idx="1415">
                  <c:v>19.688978349641431</c:v>
                </c:pt>
                <c:pt idx="1416">
                  <c:v>19.853220876168358</c:v>
                </c:pt>
                <c:pt idx="1417">
                  <c:v>19.664694842251592</c:v>
                </c:pt>
                <c:pt idx="1418">
                  <c:v>19.824453653670236</c:v>
                </c:pt>
                <c:pt idx="1419">
                  <c:v>19.633084430646871</c:v>
                </c:pt>
                <c:pt idx="1420">
                  <c:v>19.788871986674017</c:v>
                </c:pt>
                <c:pt idx="1421">
                  <c:v>19.595687817143641</c:v>
                </c:pt>
                <c:pt idx="1422">
                  <c:v>19.74809947471287</c:v>
                </c:pt>
                <c:pt idx="1423">
                  <c:v>19.554057635880856</c:v>
                </c:pt>
                <c:pt idx="1424">
                  <c:v>19.703633071883104</c:v>
                </c:pt>
                <c:pt idx="1425">
                  <c:v>19.510260343346921</c:v>
                </c:pt>
                <c:pt idx="1426">
                  <c:v>19.657028139167597</c:v>
                </c:pt>
                <c:pt idx="1427">
                  <c:v>19.463808506865</c:v>
                </c:pt>
                <c:pt idx="1428">
                  <c:v>19.60830137087509</c:v>
                </c:pt>
                <c:pt idx="1429">
                  <c:v>19.41538799516135</c:v>
                </c:pt>
                <c:pt idx="1430">
                  <c:v>19.557879950694421</c:v>
                </c:pt>
                <c:pt idx="1431">
                  <c:v>19.365573256096965</c:v>
                </c:pt>
                <c:pt idx="1432">
                  <c:v>19.50608195121292</c:v>
                </c:pt>
                <c:pt idx="1433">
                  <c:v>19.314629565390948</c:v>
                </c:pt>
                <c:pt idx="1434">
                  <c:v>19.4528329337369</c:v>
                </c:pt>
                <c:pt idx="1435">
                  <c:v>19.262588552529234</c:v>
                </c:pt>
                <c:pt idx="1436">
                  <c:v>19.396970523144304</c:v>
                </c:pt>
                <c:pt idx="1437">
                  <c:v>19.209133408914322</c:v>
                </c:pt>
                <c:pt idx="1438">
                  <c:v>19.336147328524639</c:v>
                </c:pt>
                <c:pt idx="1439">
                  <c:v>19.151058698596085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6-46F7-AD2C-A7D08BE48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335440"/>
        <c:axId val="14376832"/>
      </c:scatterChart>
      <c:valAx>
        <c:axId val="1929335440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6832"/>
        <c:crosses val="autoZero"/>
        <c:crossBetween val="midCat"/>
        <c:majorUnit val="45"/>
        <c:minorUnit val="15"/>
      </c:valAx>
      <c:valAx>
        <c:axId val="1437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Namáhání</a:t>
                </a:r>
                <a:r>
                  <a:rPr lang="cs-CZ" baseline="0"/>
                  <a:t> lamel - reakce na špičku (iterováno)</a:t>
                </a:r>
                <a:r>
                  <a:rPr lang="cs-CZ"/>
                  <a:t> [N]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33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78458807756942"/>
          <c:y val="7.3924731182795703E-2"/>
          <c:w val="0.80543363734209483"/>
          <c:h val="0.770172932012530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Průběhy!$AY$1</c:f>
              <c:strCache>
                <c:ptCount val="1"/>
                <c:pt idx="0">
                  <c:v>Radiální zatížení rotoru [N]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Průběhy!$A$2:$A$1802</c:f>
              <c:numCache>
                <c:formatCode>General</c:formatCode>
                <c:ptCount val="18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</c:numCache>
            </c:numRef>
          </c:xVal>
          <c:yVal>
            <c:numRef>
              <c:f>Průběhy!$AY$2:$AY$1802</c:f>
              <c:numCache>
                <c:formatCode>General</c:formatCode>
                <c:ptCount val="1801"/>
                <c:pt idx="0">
                  <c:v>759.6061061307164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EF-471B-BB9E-B7C8AFDB7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583695"/>
        <c:axId val="1088627103"/>
      </c:scatterChart>
      <c:valAx>
        <c:axId val="1211583695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627103"/>
        <c:crosses val="autoZero"/>
        <c:crossBetween val="midCat"/>
        <c:majorUnit val="45"/>
      </c:valAx>
      <c:valAx>
        <c:axId val="108862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Radiální zatížení rotoru [N]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583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List1!$A$15:$A$19</c:f>
              <c:numCache>
                <c:formatCode>General</c:formatCode>
                <c:ptCount val="5"/>
                <c:pt idx="0">
                  <c:v>105</c:v>
                </c:pt>
                <c:pt idx="1">
                  <c:v>95</c:v>
                </c:pt>
                <c:pt idx="2">
                  <c:v>85</c:v>
                </c:pt>
                <c:pt idx="3">
                  <c:v>75</c:v>
                </c:pt>
                <c:pt idx="4">
                  <c:v>65</c:v>
                </c:pt>
              </c:numCache>
            </c:numRef>
          </c:xVal>
          <c:yVal>
            <c:numRef>
              <c:f>List1!$C$15:$C$19</c:f>
              <c:numCache>
                <c:formatCode>General</c:formatCode>
                <c:ptCount val="5"/>
                <c:pt idx="0">
                  <c:v>896.9641427162494</c:v>
                </c:pt>
                <c:pt idx="1">
                  <c:v>559.89528521513319</c:v>
                </c:pt>
                <c:pt idx="2">
                  <c:v>283.9625629685948</c:v>
                </c:pt>
                <c:pt idx="3">
                  <c:v>60.816853017782663</c:v>
                </c:pt>
                <c:pt idx="4">
                  <c:v>-117.69578629527584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DC-44B6-8752-D1016B6DB20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List1!$A$4:$A$12</c:f>
              <c:numCache>
                <c:formatCode>General</c:formatCode>
                <c:ptCount val="9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</c:numCache>
            </c:numRef>
          </c:xVal>
          <c:yVal>
            <c:numRef>
              <c:f>List1!$C$4:$C$12</c:f>
              <c:numCache>
                <c:formatCode>0</c:formatCode>
                <c:ptCount val="9"/>
                <c:pt idx="0">
                  <c:v>14.793520661614124</c:v>
                </c:pt>
                <c:pt idx="1">
                  <c:v>78.07074549266467</c:v>
                </c:pt>
                <c:pt idx="2">
                  <c:v>149.43673060068031</c:v>
                </c:pt>
                <c:pt idx="3">
                  <c:v>229.53524032961366</c:v>
                </c:pt>
                <c:pt idx="4">
                  <c:v>318.74029286831586</c:v>
                </c:pt>
                <c:pt idx="5">
                  <c:v>418.51451369661442</c:v>
                </c:pt>
                <c:pt idx="6">
                  <c:v>529.22036657412423</c:v>
                </c:pt>
                <c:pt idx="7">
                  <c:v>649.9911092313929</c:v>
                </c:pt>
                <c:pt idx="8">
                  <c:v>781.45516698904714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DC-44B6-8752-D1016B6DB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762527"/>
        <c:axId val="713577391"/>
      </c:scatterChart>
      <c:valAx>
        <c:axId val="790762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577391"/>
        <c:crosses val="autoZero"/>
        <c:crossBetween val="midCat"/>
      </c:valAx>
      <c:valAx>
        <c:axId val="71357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762527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List1!$T$3</c:f>
              <c:strCache>
                <c:ptCount val="1"/>
                <c:pt idx="0">
                  <c:v>motor 0.55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List1!$S$4:$S$8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</c:numCache>
            </c:numRef>
          </c:xVal>
          <c:yVal>
            <c:numRef>
              <c:f>List1!$T$4:$T$8</c:f>
              <c:numCache>
                <c:formatCode>General</c:formatCode>
                <c:ptCount val="5"/>
                <c:pt idx="0">
                  <c:v>0</c:v>
                </c:pt>
                <c:pt idx="1">
                  <c:v>0.6</c:v>
                </c:pt>
                <c:pt idx="2">
                  <c:v>0.745</c:v>
                </c:pt>
                <c:pt idx="3">
                  <c:v>0.77500000000000002</c:v>
                </c:pt>
                <c:pt idx="4">
                  <c:v>0.77800000000000002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05-46E5-A3B5-31A041657BEA}"/>
            </c:ext>
          </c:extLst>
        </c:ser>
        <c:ser>
          <c:idx val="1"/>
          <c:order val="1"/>
          <c:tx>
            <c:strRef>
              <c:f>List1!$U$3</c:f>
              <c:strCache>
                <c:ptCount val="1"/>
                <c:pt idx="0">
                  <c:v>motor 0.75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List1!$S$4:$S$8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</c:numCache>
            </c:numRef>
          </c:xVal>
          <c:yVal>
            <c:numRef>
              <c:f>List1!$U$4:$U$8</c:f>
              <c:numCache>
                <c:formatCode>General</c:formatCode>
                <c:ptCount val="5"/>
                <c:pt idx="0">
                  <c:v>0</c:v>
                </c:pt>
                <c:pt idx="1">
                  <c:v>0.7</c:v>
                </c:pt>
                <c:pt idx="2">
                  <c:v>0.81899999999999995</c:v>
                </c:pt>
                <c:pt idx="3">
                  <c:v>0.82199999999999995</c:v>
                </c:pt>
                <c:pt idx="4">
                  <c:v>0.80700000000000005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05-46E5-A3B5-31A041657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587519"/>
        <c:axId val="955703087"/>
      </c:scatterChart>
      <c:valAx>
        <c:axId val="83758751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703087"/>
        <c:crosses val="autoZero"/>
        <c:crossBetween val="midCat"/>
        <c:majorUnit val="25"/>
      </c:valAx>
      <c:valAx>
        <c:axId val="95570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5875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List1!$M$3</c:f>
              <c:strCache>
                <c:ptCount val="1"/>
                <c:pt idx="0">
                  <c:v>elektrický výkon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List1!$A$4:$A$12</c:f>
              <c:numCache>
                <c:formatCode>General</c:formatCode>
                <c:ptCount val="9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</c:numCache>
            </c:numRef>
          </c:xVal>
          <c:yVal>
            <c:numRef>
              <c:f>List1!$M$4:$M$12</c:f>
              <c:numCache>
                <c:formatCode>General</c:formatCode>
                <c:ptCount val="9"/>
                <c:pt idx="0">
                  <c:v>0.91381413758842833</c:v>
                </c:pt>
                <c:pt idx="1">
                  <c:v>22.481742571596058</c:v>
                </c:pt>
                <c:pt idx="2">
                  <c:v>71.509552659357382</c:v>
                </c:pt>
                <c:pt idx="3">
                  <c:v>143.83790541853895</c:v>
                </c:pt>
                <c:pt idx="4">
                  <c:v>232.44237071965179</c:v>
                </c:pt>
                <c:pt idx="5">
                  <c:v>330.43477856500061</c:v>
                </c:pt>
                <c:pt idx="6">
                  <c:v>431.52238714406053</c:v>
                </c:pt>
                <c:pt idx="7">
                  <c:v>533.33622799566183</c:v>
                </c:pt>
                <c:pt idx="8">
                  <c:v>641.09552724034518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D7-44CE-9A43-DFB0AB63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842991"/>
        <c:axId val="483987775"/>
      </c:scatterChart>
      <c:valAx>
        <c:axId val="706842991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1200"/>
                  <a:t>Admisní teplota (°C)</a:t>
                </a:r>
              </a:p>
            </c:rich>
          </c:tx>
          <c:layout>
            <c:manualLayout>
              <c:xMode val="edge"/>
              <c:yMode val="edge"/>
              <c:x val="0.37394313210848645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87775"/>
        <c:crosses val="autoZero"/>
        <c:crossBetween val="midCat"/>
        <c:minorUnit val="5"/>
      </c:valAx>
      <c:valAx>
        <c:axId val="48398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1200"/>
                  <a:t>Elektrický</a:t>
                </a:r>
                <a:r>
                  <a:rPr lang="cs-CZ" sz="1200" baseline="0"/>
                  <a:t> výkon (W)</a:t>
                </a:r>
                <a:endParaRPr lang="cs-CZ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42991"/>
        <c:crosses val="autoZero"/>
        <c:crossBetween val="midCat"/>
        <c:min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Isentropic effiency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List1!$B$3</c:f>
              <c:strCache>
                <c:ptCount val="1"/>
                <c:pt idx="0">
                  <c:v>isoentropická účinnost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List1!$A$4:$A$12</c:f>
              <c:numCache>
                <c:formatCode>General</c:formatCode>
                <c:ptCount val="9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</c:numCache>
            </c:numRef>
          </c:xVal>
          <c:yVal>
            <c:numRef>
              <c:f>List1!$B$4:$B$12</c:f>
              <c:numCache>
                <c:formatCode>0.000</c:formatCode>
                <c:ptCount val="9"/>
                <c:pt idx="0">
                  <c:v>5.8574515858932509E-2</c:v>
                </c:pt>
                <c:pt idx="1">
                  <c:v>0.2244959973819097</c:v>
                </c:pt>
                <c:pt idx="2">
                  <c:v>0.32348194023500432</c:v>
                </c:pt>
                <c:pt idx="3">
                  <c:v>0.38434221533022533</c:v>
                </c:pt>
                <c:pt idx="4">
                  <c:v>0.421345736090185</c:v>
                </c:pt>
                <c:pt idx="5">
                  <c:v>0.44432014904693556</c:v>
                </c:pt>
                <c:pt idx="6">
                  <c:v>0.45750154067466581</c:v>
                </c:pt>
                <c:pt idx="7">
                  <c:v>0.46292203293280143</c:v>
                </c:pt>
                <c:pt idx="8">
                  <c:v>0.46310137459716039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74-44E7-A28A-62F19756F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784431"/>
        <c:axId val="720495871"/>
      </c:scatterChart>
      <c:valAx>
        <c:axId val="801784431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Admisní teplota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95871"/>
        <c:crosses val="autoZero"/>
        <c:crossBetween val="midCat"/>
      </c:valAx>
      <c:valAx>
        <c:axId val="72049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Is. účinnost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7844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'Kontakt lamely a statoru'!$A$2:$A$17</c:f>
              <c:numCache>
                <c:formatCode>General</c:formatCode>
                <c:ptCount val="16"/>
                <c:pt idx="0">
                  <c:v>0</c:v>
                </c:pt>
                <c:pt idx="1">
                  <c:v>22.5</c:v>
                </c:pt>
                <c:pt idx="2">
                  <c:v>45</c:v>
                </c:pt>
                <c:pt idx="3">
                  <c:v>67.5</c:v>
                </c:pt>
                <c:pt idx="4">
                  <c:v>90</c:v>
                </c:pt>
                <c:pt idx="5">
                  <c:v>112.5</c:v>
                </c:pt>
                <c:pt idx="6">
                  <c:v>135</c:v>
                </c:pt>
                <c:pt idx="7">
                  <c:v>157.5</c:v>
                </c:pt>
                <c:pt idx="8">
                  <c:v>180</c:v>
                </c:pt>
                <c:pt idx="9">
                  <c:v>202.5</c:v>
                </c:pt>
                <c:pt idx="10">
                  <c:v>225</c:v>
                </c:pt>
                <c:pt idx="11">
                  <c:v>247.5</c:v>
                </c:pt>
                <c:pt idx="12">
                  <c:v>270</c:v>
                </c:pt>
                <c:pt idx="13">
                  <c:v>292.5</c:v>
                </c:pt>
                <c:pt idx="14">
                  <c:v>315</c:v>
                </c:pt>
                <c:pt idx="15">
                  <c:v>337.5</c:v>
                </c:pt>
              </c:numCache>
            </c:numRef>
          </c:xVal>
          <c:yVal>
            <c:numRef>
              <c:f>'Kontakt lamely a statoru'!$B$2:$B$17</c:f>
              <c:numCache>
                <c:formatCode>General</c:formatCode>
                <c:ptCount val="16"/>
                <c:pt idx="0">
                  <c:v>0.03</c:v>
                </c:pt>
                <c:pt idx="1">
                  <c:v>0.11</c:v>
                </c:pt>
                <c:pt idx="2">
                  <c:v>0.22</c:v>
                </c:pt>
                <c:pt idx="3">
                  <c:v>0.36</c:v>
                </c:pt>
                <c:pt idx="4">
                  <c:v>0.5</c:v>
                </c:pt>
                <c:pt idx="5">
                  <c:v>0.63</c:v>
                </c:pt>
                <c:pt idx="6">
                  <c:v>0.71</c:v>
                </c:pt>
                <c:pt idx="7">
                  <c:v>0.75</c:v>
                </c:pt>
                <c:pt idx="8">
                  <c:v>0.72</c:v>
                </c:pt>
                <c:pt idx="9">
                  <c:v>0.65</c:v>
                </c:pt>
                <c:pt idx="10">
                  <c:v>0.53</c:v>
                </c:pt>
                <c:pt idx="11">
                  <c:v>0.39</c:v>
                </c:pt>
                <c:pt idx="12">
                  <c:v>0.25</c:v>
                </c:pt>
                <c:pt idx="13">
                  <c:v>0.13</c:v>
                </c:pt>
                <c:pt idx="14">
                  <c:v>0.04</c:v>
                </c:pt>
                <c:pt idx="15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99-442C-8E54-3531BF6419DB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'Kontakt lamely a statoru'!$A$2:$A$17</c:f>
              <c:numCache>
                <c:formatCode>General</c:formatCode>
                <c:ptCount val="16"/>
                <c:pt idx="0">
                  <c:v>0</c:v>
                </c:pt>
                <c:pt idx="1">
                  <c:v>22.5</c:v>
                </c:pt>
                <c:pt idx="2">
                  <c:v>45</c:v>
                </c:pt>
                <c:pt idx="3">
                  <c:v>67.5</c:v>
                </c:pt>
                <c:pt idx="4">
                  <c:v>90</c:v>
                </c:pt>
                <c:pt idx="5">
                  <c:v>112.5</c:v>
                </c:pt>
                <c:pt idx="6">
                  <c:v>135</c:v>
                </c:pt>
                <c:pt idx="7">
                  <c:v>157.5</c:v>
                </c:pt>
                <c:pt idx="8">
                  <c:v>180</c:v>
                </c:pt>
                <c:pt idx="9">
                  <c:v>202.5</c:v>
                </c:pt>
                <c:pt idx="10">
                  <c:v>225</c:v>
                </c:pt>
                <c:pt idx="11">
                  <c:v>247.5</c:v>
                </c:pt>
                <c:pt idx="12">
                  <c:v>270</c:v>
                </c:pt>
                <c:pt idx="13">
                  <c:v>292.5</c:v>
                </c:pt>
                <c:pt idx="14">
                  <c:v>315</c:v>
                </c:pt>
                <c:pt idx="15">
                  <c:v>337.5</c:v>
                </c:pt>
              </c:numCache>
            </c:numRef>
          </c:xVal>
          <c:yVal>
            <c:numRef>
              <c:f>'Kontakt lamely a statoru'!$C$2:$C$17</c:f>
              <c:numCache>
                <c:formatCode>General</c:formatCode>
                <c:ptCount val="16"/>
                <c:pt idx="0">
                  <c:v>3.1040049639876222E-2</c:v>
                </c:pt>
                <c:pt idx="1">
                  <c:v>0.1059173215617652</c:v>
                </c:pt>
                <c:pt idx="2">
                  <c:v>0.22205661858231593</c:v>
                </c:pt>
                <c:pt idx="3">
                  <c:v>0.36177678553549864</c:v>
                </c:pt>
                <c:pt idx="4">
                  <c:v>0.50380669356915919</c:v>
                </c:pt>
                <c:pt idx="5">
                  <c:v>0.62652357668949454</c:v>
                </c:pt>
                <c:pt idx="6">
                  <c:v>0.7112449018727498</c:v>
                </c:pt>
                <c:pt idx="7">
                  <c:v>0.74507261536049918</c:v>
                </c:pt>
                <c:pt idx="8">
                  <c:v>0.72285675442321939</c:v>
                </c:pt>
                <c:pt idx="9">
                  <c:v>0.64797948250133053</c:v>
                </c:pt>
                <c:pt idx="10">
                  <c:v>0.53184018548077994</c:v>
                </c:pt>
                <c:pt idx="11">
                  <c:v>0.39212001852759681</c:v>
                </c:pt>
                <c:pt idx="12">
                  <c:v>0.2500901104939367</c:v>
                </c:pt>
                <c:pt idx="13">
                  <c:v>0.1273732273736011</c:v>
                </c:pt>
                <c:pt idx="14">
                  <c:v>4.2651902190346203E-2</c:v>
                </c:pt>
                <c:pt idx="15">
                  <c:v>8.8241887025966026E-3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99-442C-8E54-3531BF641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050608"/>
        <c:axId val="914240096"/>
      </c:scatterChart>
      <c:valAx>
        <c:axId val="111505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240096"/>
        <c:crosses val="autoZero"/>
        <c:crossBetween val="midCat"/>
      </c:valAx>
      <c:valAx>
        <c:axId val="91424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05060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38100</xdr:rowOff>
        </xdr:from>
        <xdr:to>
          <xdr:col>0</xdr:col>
          <xdr:colOff>1455420</xdr:colOff>
          <xdr:row>39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geometrii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1508760</xdr:colOff>
          <xdr:row>38</xdr:row>
          <xdr:rowOff>30480</xdr:rowOff>
        </xdr:from>
        <xdr:to>
          <xdr:col>1</xdr:col>
          <xdr:colOff>220980</xdr:colOff>
          <xdr:row>39</xdr:row>
          <xdr:rowOff>144780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Vypočti p-V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38</xdr:row>
          <xdr:rowOff>30480</xdr:rowOff>
        </xdr:from>
        <xdr:to>
          <xdr:col>3</xdr:col>
          <xdr:colOff>746760</xdr:colOff>
          <xdr:row>39</xdr:row>
          <xdr:rowOff>144780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Vypočti p-V dle výparníku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14</xdr:col>
      <xdr:colOff>22860</xdr:colOff>
      <xdr:row>0</xdr:row>
      <xdr:rowOff>0</xdr:rowOff>
    </xdr:from>
    <xdr:to>
      <xdr:col>17</xdr:col>
      <xdr:colOff>22860</xdr:colOff>
      <xdr:row>9</xdr:row>
      <xdr:rowOff>167640</xdr:rowOff>
    </xdr:to>
    <xdr:graphicFrame macro="">
      <xdr:nvGraphicFramePr>
        <xdr:cNvPr id="9" name="Graf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53340</xdr:colOff>
      <xdr:row>0</xdr:row>
      <xdr:rowOff>0</xdr:rowOff>
    </xdr:from>
    <xdr:to>
      <xdr:col>22</xdr:col>
      <xdr:colOff>411480</xdr:colOff>
      <xdr:row>10</xdr:row>
      <xdr:rowOff>7620</xdr:rowOff>
    </xdr:to>
    <xdr:graphicFrame macro="">
      <xdr:nvGraphicFramePr>
        <xdr:cNvPr id="10" name="Graf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769620</xdr:colOff>
      <xdr:row>10</xdr:row>
      <xdr:rowOff>22860</xdr:rowOff>
    </xdr:from>
    <xdr:to>
      <xdr:col>22</xdr:col>
      <xdr:colOff>419100</xdr:colOff>
      <xdr:row>21</xdr:row>
      <xdr:rowOff>144780</xdr:rowOff>
    </xdr:to>
    <xdr:graphicFrame macro="">
      <xdr:nvGraphicFramePr>
        <xdr:cNvPr id="11" name="Graf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1501140</xdr:colOff>
          <xdr:row>40</xdr:row>
          <xdr:rowOff>7620</xdr:rowOff>
        </xdr:from>
        <xdr:to>
          <xdr:col>1</xdr:col>
          <xdr:colOff>213360</xdr:colOff>
          <xdr:row>41</xdr:row>
          <xdr:rowOff>121920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Vypočti lamely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769620</xdr:colOff>
      <xdr:row>21</xdr:row>
      <xdr:rowOff>152400</xdr:rowOff>
    </xdr:from>
    <xdr:to>
      <xdr:col>22</xdr:col>
      <xdr:colOff>411480</xdr:colOff>
      <xdr:row>33</xdr:row>
      <xdr:rowOff>45720</xdr:rowOff>
    </xdr:to>
    <xdr:graphicFrame macro="">
      <xdr:nvGraphicFramePr>
        <xdr:cNvPr id="13" name="Graf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40</xdr:row>
          <xdr:rowOff>7620</xdr:rowOff>
        </xdr:from>
        <xdr:to>
          <xdr:col>4</xdr:col>
          <xdr:colOff>0</xdr:colOff>
          <xdr:row>41</xdr:row>
          <xdr:rowOff>121920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Vypočti zatížení ložisek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769620</xdr:colOff>
      <xdr:row>33</xdr:row>
      <xdr:rowOff>60960</xdr:rowOff>
    </xdr:from>
    <xdr:to>
      <xdr:col>22</xdr:col>
      <xdr:colOff>411480</xdr:colOff>
      <xdr:row>43</xdr:row>
      <xdr:rowOff>76200</xdr:rowOff>
    </xdr:to>
    <xdr:graphicFrame macro="">
      <xdr:nvGraphicFramePr>
        <xdr:cNvPr id="12" name="Graf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15240</xdr:rowOff>
        </xdr:from>
        <xdr:to>
          <xdr:col>0</xdr:col>
          <xdr:colOff>1455420</xdr:colOff>
          <xdr:row>41</xdr:row>
          <xdr:rowOff>121920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Načti geometrii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601980</xdr:colOff>
      <xdr:row>10</xdr:row>
      <xdr:rowOff>76200</xdr:rowOff>
    </xdr:from>
    <xdr:to>
      <xdr:col>22</xdr:col>
      <xdr:colOff>297180</xdr:colOff>
      <xdr:row>25</xdr:row>
      <xdr:rowOff>76200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556260</xdr:colOff>
      <xdr:row>26</xdr:row>
      <xdr:rowOff>144780</xdr:rowOff>
    </xdr:from>
    <xdr:to>
      <xdr:col>13</xdr:col>
      <xdr:colOff>251460</xdr:colOff>
      <xdr:row>41</xdr:row>
      <xdr:rowOff>144780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297180</xdr:colOff>
      <xdr:row>21</xdr:row>
      <xdr:rowOff>68580</xdr:rowOff>
    </xdr:from>
    <xdr:to>
      <xdr:col>5</xdr:col>
      <xdr:colOff>350520</xdr:colOff>
      <xdr:row>37</xdr:row>
      <xdr:rowOff>99060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556260</xdr:colOff>
      <xdr:row>11</xdr:row>
      <xdr:rowOff>106680</xdr:rowOff>
    </xdr:from>
    <xdr:to>
      <xdr:col>13</xdr:col>
      <xdr:colOff>251460</xdr:colOff>
      <xdr:row>26</xdr:row>
      <xdr:rowOff>106680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213360</xdr:colOff>
      <xdr:row>0</xdr:row>
      <xdr:rowOff>0</xdr:rowOff>
    </xdr:from>
    <xdr:to>
      <xdr:col>16</xdr:col>
      <xdr:colOff>518160</xdr:colOff>
      <xdr:row>14</xdr:row>
      <xdr:rowOff>121920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4</xdr:row>
          <xdr:rowOff>0</xdr:rowOff>
        </xdr:from>
        <xdr:to>
          <xdr:col>2</xdr:col>
          <xdr:colOff>731520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Spusť genetický algoritmus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31</xdr:row>
          <xdr:rowOff>38100</xdr:rowOff>
        </xdr:from>
        <xdr:to>
          <xdr:col>0</xdr:col>
          <xdr:colOff>1988820</xdr:colOff>
          <xdr:row>32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Předej data z GA Návrh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77637</xdr:colOff>
      <xdr:row>3</xdr:row>
      <xdr:rowOff>112144</xdr:rowOff>
    </xdr:from>
    <xdr:to>
      <xdr:col>9</xdr:col>
      <xdr:colOff>308541</xdr:colOff>
      <xdr:row>18</xdr:row>
      <xdr:rowOff>103666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457" y="660784"/>
          <a:ext cx="2669304" cy="273472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REFPROP\REFPROP.XLA" TargetMode="External"/><Relationship Id="rId1" Type="http://schemas.openxmlformats.org/officeDocument/2006/relationships/externalLinkPath" Target="file:///C:\Program%20Files%20(x86)\REFPROP\REFPROP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REFPROP/REFPROP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REFPROP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REFPROP"/>
    </sheetNames>
    <definedNames>
      <definedName name="Entropy"/>
      <definedName name="volume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208A83-F88F-4544-A937-99A16FA299D1}" name="Tabulka1" displayName="Tabulka1" ref="A3:D12" totalsRowShown="0" headerRowDxfId="3">
  <autoFilter ref="A3:D12" xr:uid="{AFCB3E17-F2DE-4F8A-BD95-C8F3DAE88884}"/>
  <tableColumns count="4">
    <tableColumn id="1" xr3:uid="{E478EB65-87CE-4F52-8BBC-A51526A8A00D}" name="admisní teplota"/>
    <tableColumn id="2" xr3:uid="{2A54AFF5-7AAE-43A8-A99E-1E874214B436}" name="isoentropická účinnost" dataDxfId="2"/>
    <tableColumn id="3" xr3:uid="{24B45D03-B0C3-471D-8430-6491E1E07110}" name="výkon" dataDxfId="1"/>
    <tableColumn id="4" xr3:uid="{FAB52FCC-B948-4A03-B898-7794259FFF7A}" name="průto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01A0D-53E3-41C3-8DF3-0C5A340BBDBD}">
  <sheetPr codeName="List1">
    <tabColor theme="9" tint="0.39997558519241921"/>
  </sheetPr>
  <dimension ref="A1:N40"/>
  <sheetViews>
    <sheetView tabSelected="1" zoomScale="70" zoomScaleNormal="70" workbookViewId="0">
      <selection activeCell="L29" sqref="L29"/>
    </sheetView>
  </sheetViews>
  <sheetFormatPr defaultRowHeight="14.4" x14ac:dyDescent="0.3"/>
  <cols>
    <col min="1" max="1" width="39.88671875" bestFit="1" customWidth="1"/>
    <col min="4" max="4" width="10.88671875" customWidth="1"/>
    <col min="5" max="5" width="2.33203125" customWidth="1"/>
    <col min="6" max="6" width="35.6640625" customWidth="1"/>
    <col min="9" max="9" width="11.109375" customWidth="1"/>
    <col min="10" max="10" width="2.33203125" customWidth="1"/>
    <col min="11" max="11" width="27.5546875" bestFit="1" customWidth="1"/>
    <col min="12" max="12" width="11.21875" bestFit="1" customWidth="1"/>
    <col min="13" max="13" width="9.33203125" customWidth="1"/>
    <col min="14" max="14" width="11.33203125" customWidth="1"/>
  </cols>
  <sheetData>
    <row r="1" spans="1:14" x14ac:dyDescent="0.3">
      <c r="A1" s="1" t="str">
        <f>"Nastavení výpočtu (odhad výpočetního času: "&amp;pocet_kroku*pocet_iteraci/IF(Natok_pod_lamely="ano",120,180)&amp;" sekund)"</f>
        <v>Nastavení výpočtu (odhad výpočetního času: 24 sekund)</v>
      </c>
      <c r="B1" s="1"/>
      <c r="C1" s="1"/>
      <c r="D1" s="1"/>
      <c r="F1" s="1" t="s">
        <v>120</v>
      </c>
      <c r="G1" s="1"/>
      <c r="H1" s="1"/>
      <c r="I1" s="2"/>
      <c r="K1" s="1" t="s">
        <v>193</v>
      </c>
      <c r="L1" s="1"/>
      <c r="M1" s="1"/>
      <c r="N1" s="1"/>
    </row>
    <row r="2" spans="1:14" x14ac:dyDescent="0.3">
      <c r="A2" s="18" t="str">
        <f>"Počet kroků"</f>
        <v>Počet kroků</v>
      </c>
      <c r="B2" s="19" t="s">
        <v>16</v>
      </c>
      <c r="C2" s="19" t="s">
        <v>7</v>
      </c>
      <c r="D2" s="19">
        <v>1440</v>
      </c>
      <c r="F2" s="18" t="s">
        <v>78</v>
      </c>
      <c r="G2" s="19" t="s">
        <v>79</v>
      </c>
      <c r="H2" s="19" t="s">
        <v>7</v>
      </c>
      <c r="I2" s="19" t="s">
        <v>394</v>
      </c>
      <c r="K2" t="s">
        <v>194</v>
      </c>
      <c r="L2" s="8" t="s">
        <v>195</v>
      </c>
      <c r="M2" s="8" t="s">
        <v>192</v>
      </c>
      <c r="N2" s="11">
        <v>11.986430663191845</v>
      </c>
    </row>
    <row r="3" spans="1:14" x14ac:dyDescent="0.3">
      <c r="A3" s="18" t="s">
        <v>106</v>
      </c>
      <c r="B3" s="19"/>
      <c r="C3" s="19" t="s">
        <v>7</v>
      </c>
      <c r="D3" s="19">
        <v>2</v>
      </c>
      <c r="F3" s="18" t="s">
        <v>198</v>
      </c>
      <c r="G3" s="19" t="s">
        <v>199</v>
      </c>
      <c r="H3" s="19" t="s">
        <v>7</v>
      </c>
      <c r="I3" s="19">
        <v>0.61</v>
      </c>
      <c r="K3" t="s">
        <v>196</v>
      </c>
      <c r="L3" s="8" t="s">
        <v>197</v>
      </c>
      <c r="M3" s="8" t="s">
        <v>97</v>
      </c>
      <c r="N3" s="31" t="e" cm="1">
        <f t="array" aca="1" ref="N3" ca="1">Prutok(PL,p_ad,t_ad,p_em,t_em,S_exp,1,beta_krit)</f>
        <v>#NAME?</v>
      </c>
    </row>
    <row r="4" spans="1:14" x14ac:dyDescent="0.3">
      <c r="A4" s="24" t="s">
        <v>240</v>
      </c>
      <c r="B4" s="25" t="s">
        <v>241</v>
      </c>
      <c r="C4" s="25" t="s">
        <v>242</v>
      </c>
      <c r="D4" s="40">
        <f>(60/otacky)/pocet_kroku</f>
        <v>1.3751375137513751E-5</v>
      </c>
      <c r="F4" s="34" t="s">
        <v>90</v>
      </c>
      <c r="G4" s="35" t="s">
        <v>91</v>
      </c>
      <c r="H4" s="35" t="s">
        <v>92</v>
      </c>
      <c r="I4" s="35">
        <v>10</v>
      </c>
      <c r="K4" t="s">
        <v>200</v>
      </c>
      <c r="L4" s="8" t="s">
        <v>204</v>
      </c>
      <c r="M4" s="8" t="s">
        <v>202</v>
      </c>
      <c r="N4" s="11" t="str">
        <f ca="1">IFERROR((M_hyp-M_PLm)*1000000,"")</f>
        <v/>
      </c>
    </row>
    <row r="5" spans="1:14" x14ac:dyDescent="0.3">
      <c r="A5" s="1" t="s">
        <v>0</v>
      </c>
      <c r="B5" s="1"/>
      <c r="C5" s="1"/>
      <c r="D5" s="2"/>
      <c r="F5" s="18" t="s">
        <v>93</v>
      </c>
      <c r="G5" s="19" t="s">
        <v>94</v>
      </c>
      <c r="H5" s="19" t="s">
        <v>7</v>
      </c>
      <c r="I5" s="19">
        <v>0.05</v>
      </c>
      <c r="K5" t="s">
        <v>201</v>
      </c>
      <c r="L5" s="8" t="s">
        <v>205</v>
      </c>
      <c r="M5" s="8" t="s">
        <v>202</v>
      </c>
      <c r="N5" s="11" t="e">
        <f ca="1">(M_hyp-M_PLb)*1000000</f>
        <v>#NAME?</v>
      </c>
    </row>
    <row r="6" spans="1:14" x14ac:dyDescent="0.3">
      <c r="A6" s="18" t="s">
        <v>1</v>
      </c>
      <c r="B6" s="19" t="s">
        <v>2</v>
      </c>
      <c r="C6" s="19" t="e">
        <f>[1]!REFPROP("V",C3,"pt","C",C5*0.001,C4)</f>
        <v>#VALUE!</v>
      </c>
      <c r="D6" s="20">
        <v>64</v>
      </c>
      <c r="F6" s="18" t="s">
        <v>95</v>
      </c>
      <c r="G6" s="19" t="s">
        <v>96</v>
      </c>
      <c r="H6" s="19" t="s">
        <v>82</v>
      </c>
      <c r="I6" s="19">
        <v>2.2000000000000002</v>
      </c>
      <c r="K6" t="s">
        <v>206</v>
      </c>
      <c r="L6" s="8" t="s">
        <v>203</v>
      </c>
      <c r="M6" s="8" t="s">
        <v>92</v>
      </c>
      <c r="N6" s="31">
        <f>IFERROR((M_PLm-M_PLb)*dh_vym,"")</f>
        <v>3.744858179945699</v>
      </c>
    </row>
    <row r="7" spans="1:14" x14ac:dyDescent="0.3">
      <c r="A7" s="18" t="s">
        <v>14</v>
      </c>
      <c r="B7" s="19" t="s">
        <v>15</v>
      </c>
      <c r="C7" s="19" t="e">
        <f>[1]!REFPROP("S",C3,"pt","C",C5*0.001,C4)</f>
        <v>#VALUE!</v>
      </c>
      <c r="D7" s="20">
        <v>55</v>
      </c>
      <c r="F7" s="34" t="s">
        <v>52</v>
      </c>
      <c r="G7" s="35" t="s">
        <v>67</v>
      </c>
      <c r="H7" s="35" t="s">
        <v>75</v>
      </c>
      <c r="I7" s="36">
        <v>105</v>
      </c>
      <c r="K7" s="1" t="s">
        <v>215</v>
      </c>
      <c r="L7" s="1"/>
      <c r="M7" s="1"/>
      <c r="N7" s="2"/>
    </row>
    <row r="8" spans="1:14" ht="15.6" x14ac:dyDescent="0.35">
      <c r="A8" s="22" t="s">
        <v>18</v>
      </c>
      <c r="B8" s="23" t="s">
        <v>19</v>
      </c>
      <c r="C8" s="23" t="s">
        <v>3</v>
      </c>
      <c r="D8" s="20">
        <v>0.1</v>
      </c>
      <c r="F8" s="18" t="s">
        <v>53</v>
      </c>
      <c r="G8" s="19" t="s">
        <v>70</v>
      </c>
      <c r="H8" s="19" t="s">
        <v>74</v>
      </c>
      <c r="I8" s="19">
        <v>5</v>
      </c>
      <c r="K8" s="15" t="s">
        <v>210</v>
      </c>
      <c r="L8" s="8" t="s">
        <v>212</v>
      </c>
      <c r="M8" s="8" t="s">
        <v>214</v>
      </c>
      <c r="N8" s="16">
        <v>2698.9013874463812</v>
      </c>
    </row>
    <row r="9" spans="1:14" x14ac:dyDescent="0.3">
      <c r="A9" s="3" t="str">
        <f>"Excentricita, Dop.: ("&amp;ROUND(0.055*D6,1)&amp;" až "&amp;ROUND(0.07*D6,1)&amp;")"</f>
        <v>Excentricita, Dop.: (3.5 až 4.5)</v>
      </c>
      <c r="B9" s="4" t="s">
        <v>4</v>
      </c>
      <c r="C9" s="4" t="s">
        <v>3</v>
      </c>
      <c r="D9" s="5">
        <f>(D6-D7)*0.5-D8</f>
        <v>4.4000000000000004</v>
      </c>
      <c r="F9" s="3" t="s">
        <v>54</v>
      </c>
      <c r="G9" s="4" t="s">
        <v>68</v>
      </c>
      <c r="H9" s="4" t="s">
        <v>76</v>
      </c>
      <c r="I9" s="5">
        <f>[1]!REFPROP("P",PL,"tvap","C",t_ad-dT_ad)*1000</f>
        <v>1042.2691257366994</v>
      </c>
      <c r="K9" t="s">
        <v>211</v>
      </c>
      <c r="L9" s="8" t="s">
        <v>213</v>
      </c>
      <c r="M9" s="8" t="s">
        <v>214</v>
      </c>
      <c r="N9" s="16">
        <f>MAX(Průběhy!B:B)</f>
        <v>6819.9027057660523</v>
      </c>
    </row>
    <row r="10" spans="1:14" x14ac:dyDescent="0.3">
      <c r="A10" s="18" t="s">
        <v>5</v>
      </c>
      <c r="B10" s="19" t="s">
        <v>6</v>
      </c>
      <c r="C10" s="19" t="s">
        <v>7</v>
      </c>
      <c r="D10" s="19">
        <v>6</v>
      </c>
      <c r="F10" s="3" t="s">
        <v>80</v>
      </c>
      <c r="G10" s="4" t="s">
        <v>81</v>
      </c>
      <c r="H10" s="4" t="s">
        <v>82</v>
      </c>
      <c r="I10" s="5">
        <f>[1]!REFPROP("H",PL,"pt","C",p_ad*0.001,t_ad)</f>
        <v>474.99166222374583</v>
      </c>
      <c r="K10" t="s">
        <v>378</v>
      </c>
      <c r="L10" s="8" t="s">
        <v>216</v>
      </c>
      <c r="M10" s="8" t="s">
        <v>7</v>
      </c>
      <c r="N10" s="17">
        <f>N9/V_init</f>
        <v>2.5269180776622733</v>
      </c>
    </row>
    <row r="11" spans="1:14" x14ac:dyDescent="0.3">
      <c r="A11" s="18" t="str">
        <f>"Délka rotoru/lamel, Dop.: ("&amp;ROUND(1.5*D6,0)&amp;" až "&amp;ROUND(2.5*D6,0)&amp;")"</f>
        <v>Délka rotoru/lamel, Dop.: (96 až 160)</v>
      </c>
      <c r="B11" s="19" t="s">
        <v>8</v>
      </c>
      <c r="C11" s="19" t="e">
        <f>[1]!REFPROP("V",C3,"ps","C",C9*0.001,C10)</f>
        <v>#VALUE!</v>
      </c>
      <c r="D11" s="20">
        <v>25</v>
      </c>
      <c r="F11" s="3" t="s">
        <v>114</v>
      </c>
      <c r="G11" s="4" t="s">
        <v>116</v>
      </c>
      <c r="H11" s="4" t="s">
        <v>118</v>
      </c>
      <c r="I11" s="10">
        <f>[1]!REFPROP("S",PL,"pT","C",p_ad*0.001,t_ad)</f>
        <v>1.7884975262148191</v>
      </c>
      <c r="K11" t="s">
        <v>375</v>
      </c>
      <c r="L11" s="8" t="s">
        <v>376</v>
      </c>
      <c r="M11" s="8" t="s">
        <v>7</v>
      </c>
      <c r="N11" s="17" t="e">
        <f ca="1">[1]!REFPROP("V",PL,"pt","C",p_em*0.001,N27)/v_1</f>
        <v>#VALUE!</v>
      </c>
    </row>
    <row r="12" spans="1:14" x14ac:dyDescent="0.3">
      <c r="A12" s="18" t="str">
        <f>"Šířka lamely, Dop.: ("&amp;ROUND(3.8*D9,1)&amp;")"</f>
        <v>Šířka lamely, Dop.: (16.7)</v>
      </c>
      <c r="B12" s="19" t="s">
        <v>9</v>
      </c>
      <c r="C12" s="19" t="s">
        <v>3</v>
      </c>
      <c r="D12" s="20">
        <v>17.100000000000001</v>
      </c>
      <c r="F12" s="3" t="s">
        <v>115</v>
      </c>
      <c r="G12" s="4" t="s">
        <v>117</v>
      </c>
      <c r="H12" s="4" t="s">
        <v>119</v>
      </c>
      <c r="I12" s="10">
        <f>[1]!REFPROP("V",PL,"pT","C",p_ad*0.001,t_ad)</f>
        <v>1.8329480606555967E-2</v>
      </c>
      <c r="K12" t="s">
        <v>271</v>
      </c>
      <c r="L12" s="8" t="s">
        <v>270</v>
      </c>
      <c r="M12" s="8" t="s">
        <v>269</v>
      </c>
      <c r="N12" s="17">
        <f>V_init*pocet_lamel*otacky/(60*10^6)</f>
        <v>0.81776712039625343</v>
      </c>
    </row>
    <row r="13" spans="1:14" x14ac:dyDescent="0.3">
      <c r="A13" s="18" t="str">
        <f>"Tloušťka lamely, Dop.: ("&amp;ROUND(0.01*D6,1)&amp;" až "&amp;ROUND(0.05*D6,1)&amp;")"</f>
        <v>Tloušťka lamely, Dop.: (0.6 až 3.2)</v>
      </c>
      <c r="B13" s="19" t="s">
        <v>10</v>
      </c>
      <c r="C13" s="19" t="s">
        <v>3</v>
      </c>
      <c r="D13" s="21">
        <v>2</v>
      </c>
      <c r="F13" s="34" t="s">
        <v>55</v>
      </c>
      <c r="G13" s="35" t="s">
        <v>69</v>
      </c>
      <c r="H13" s="35" t="s">
        <v>75</v>
      </c>
      <c r="I13" s="35">
        <v>65</v>
      </c>
      <c r="K13" s="1" t="str">
        <f>"Výstupní parametry - tepelně-mechanické"&amp;IF(M_PLm=""," (nejsou dopočteny)","")</f>
        <v>Výstupní parametry - tepelně-mechanické</v>
      </c>
      <c r="L13" s="1"/>
      <c r="M13" s="1"/>
      <c r="N13" s="2"/>
    </row>
    <row r="14" spans="1:14" x14ac:dyDescent="0.3">
      <c r="A14" s="18" t="s">
        <v>11</v>
      </c>
      <c r="B14" s="19" t="s">
        <v>12</v>
      </c>
      <c r="C14" s="19" t="s">
        <v>13</v>
      </c>
      <c r="D14" s="19">
        <v>0</v>
      </c>
      <c r="F14" s="34" t="s">
        <v>65</v>
      </c>
      <c r="G14" s="35" t="s">
        <v>72</v>
      </c>
      <c r="H14" s="35" t="s">
        <v>75</v>
      </c>
      <c r="I14" s="35">
        <v>31.8</v>
      </c>
      <c r="K14" s="15" t="s">
        <v>137</v>
      </c>
      <c r="L14" s="8" t="s">
        <v>151</v>
      </c>
      <c r="M14" s="8" t="s">
        <v>76</v>
      </c>
      <c r="N14" s="11">
        <v>194.28402859965735</v>
      </c>
    </row>
    <row r="15" spans="1:14" ht="15.6" x14ac:dyDescent="0.35">
      <c r="A15" s="18" t="s">
        <v>32</v>
      </c>
      <c r="B15" s="19" t="s">
        <v>33</v>
      </c>
      <c r="C15" s="19" t="s">
        <v>3</v>
      </c>
      <c r="D15" s="19">
        <v>0.1</v>
      </c>
      <c r="F15" s="34" t="s">
        <v>66</v>
      </c>
      <c r="G15" s="35" t="s">
        <v>73</v>
      </c>
      <c r="H15" s="35" t="s">
        <v>74</v>
      </c>
      <c r="I15" s="35">
        <v>5</v>
      </c>
      <c r="K15" s="15" t="s">
        <v>138</v>
      </c>
      <c r="L15" s="8" t="s">
        <v>152</v>
      </c>
      <c r="M15" s="8" t="s">
        <v>75</v>
      </c>
      <c r="N15" s="11">
        <v>65</v>
      </c>
    </row>
    <row r="16" spans="1:14" ht="15.6" x14ac:dyDescent="0.35">
      <c r="A16" s="3" t="s">
        <v>31</v>
      </c>
      <c r="B16" s="4" t="s">
        <v>34</v>
      </c>
      <c r="C16" s="4" t="s">
        <v>3</v>
      </c>
      <c r="D16" s="4">
        <f>D15+0.03</f>
        <v>0.13</v>
      </c>
      <c r="F16" s="3" t="s">
        <v>56</v>
      </c>
      <c r="G16" s="4" t="s">
        <v>71</v>
      </c>
      <c r="H16" s="4" t="s">
        <v>76</v>
      </c>
      <c r="I16" s="5">
        <f>[1]!REFPROP("P",PL,"tliq","c",t_kond+t_podchl)*1000</f>
        <v>194.37096566768335</v>
      </c>
      <c r="K16" s="15" t="s">
        <v>162</v>
      </c>
      <c r="L16" s="8" t="s">
        <v>163</v>
      </c>
      <c r="M16" s="8" t="s">
        <v>92</v>
      </c>
      <c r="N16" s="11">
        <f>(podil_olej/(1-podil_olej))*M_PLb*cp_olej*(t_ad-t_kond)</f>
        <v>0.34603810038837191</v>
      </c>
    </row>
    <row r="17" spans="1:14" ht="15.6" x14ac:dyDescent="0.35">
      <c r="A17" s="3" t="s">
        <v>44</v>
      </c>
      <c r="B17" s="4" t="s">
        <v>45</v>
      </c>
      <c r="C17" s="4" t="s">
        <v>46</v>
      </c>
      <c r="D17" s="10">
        <f>delka_rotoru*sirka_lamely*tloustka_lamely*7.8/1000000</f>
        <v>6.6690000000000013E-3</v>
      </c>
      <c r="F17" s="3" t="s">
        <v>83</v>
      </c>
      <c r="G17" s="4" t="s">
        <v>84</v>
      </c>
      <c r="H17" s="4" t="s">
        <v>82</v>
      </c>
      <c r="I17" s="5">
        <f>[1]!REFPROP("H",PL,"pt","C",p_ad*0.001,t_kond)</f>
        <v>238.52940978321575</v>
      </c>
      <c r="K17" s="15" t="s">
        <v>295</v>
      </c>
      <c r="L17" s="8" t="s">
        <v>296</v>
      </c>
      <c r="M17" s="8" t="s">
        <v>92</v>
      </c>
      <c r="N17" s="16">
        <f>M_PLm*dh_vym+Q_olej</f>
        <v>13.7448581799457</v>
      </c>
    </row>
    <row r="18" spans="1:14" ht="16.8" x14ac:dyDescent="0.35">
      <c r="A18" s="18" t="s">
        <v>47</v>
      </c>
      <c r="B18" s="19" t="s">
        <v>48</v>
      </c>
      <c r="C18" s="19" t="s">
        <v>49</v>
      </c>
      <c r="D18" s="19">
        <v>3030</v>
      </c>
      <c r="F18" s="3" t="s">
        <v>85</v>
      </c>
      <c r="G18" s="4" t="s">
        <v>86</v>
      </c>
      <c r="H18" s="4" t="s">
        <v>82</v>
      </c>
      <c r="I18" s="5">
        <f>h_ad-h_nap</f>
        <v>236.46225244053008</v>
      </c>
      <c r="K18" t="s">
        <v>130</v>
      </c>
      <c r="L18" s="8" t="s">
        <v>131</v>
      </c>
      <c r="M18" s="8" t="s">
        <v>97</v>
      </c>
      <c r="N18" s="37">
        <f>IFERROR(AVERAGE(Průběhy!M:M)*pocet_lamel+AVERAGE(Průběhy!Q:Q),"")</f>
        <v>5.6663674397363327E-2</v>
      </c>
    </row>
    <row r="19" spans="1:14" x14ac:dyDescent="0.3">
      <c r="A19" s="1" t="s">
        <v>17</v>
      </c>
      <c r="B19" s="1"/>
      <c r="C19" s="1"/>
      <c r="D19" s="2"/>
      <c r="F19" s="3" t="s">
        <v>161</v>
      </c>
      <c r="G19" s="4" t="s">
        <v>110</v>
      </c>
      <c r="H19" s="4" t="s">
        <v>97</v>
      </c>
      <c r="I19" s="10">
        <f>(Q_vym/((1-podil_olej)*dh_vym+podil_olej*cp_olej*(t_ad-t_kond)))*(1-podil_olej)</f>
        <v>4.082665118839459E-2</v>
      </c>
      <c r="K19" s="15" t="s">
        <v>167</v>
      </c>
      <c r="L19" s="8" t="s">
        <v>171</v>
      </c>
      <c r="M19" s="8" t="s">
        <v>77</v>
      </c>
      <c r="N19" s="16">
        <f>SUM(Průběhy!L:L)*pocet_lamel*otacky/60</f>
        <v>984.73021146889505</v>
      </c>
    </row>
    <row r="20" spans="1:14" x14ac:dyDescent="0.3">
      <c r="A20" s="18" t="s">
        <v>20</v>
      </c>
      <c r="B20" s="19"/>
      <c r="C20" s="19" t="s">
        <v>3</v>
      </c>
      <c r="D20" s="20">
        <v>10</v>
      </c>
      <c r="F20" s="1" t="s">
        <v>111</v>
      </c>
      <c r="G20" s="1"/>
      <c r="H20" s="1"/>
      <c r="I20" s="2"/>
      <c r="K20" s="15" t="s">
        <v>168</v>
      </c>
      <c r="L20" s="8" t="s">
        <v>169</v>
      </c>
      <c r="M20" s="8" t="s">
        <v>77</v>
      </c>
      <c r="N20" s="16">
        <f>2*PI()*otacky*Mz/60</f>
        <v>31.730085801256912</v>
      </c>
    </row>
    <row r="21" spans="1:14" x14ac:dyDescent="0.3">
      <c r="A21" s="18" t="s">
        <v>24</v>
      </c>
      <c r="B21" s="19" t="s">
        <v>26</v>
      </c>
      <c r="C21" s="19" t="s">
        <v>3</v>
      </c>
      <c r="D21" s="20">
        <v>-16</v>
      </c>
      <c r="F21" s="18" t="s">
        <v>113</v>
      </c>
      <c r="G21" s="26" t="s">
        <v>112</v>
      </c>
      <c r="H21" s="26" t="s">
        <v>7</v>
      </c>
      <c r="I21" s="19">
        <v>2</v>
      </c>
      <c r="K21" t="s">
        <v>177</v>
      </c>
      <c r="L21" s="8" t="s">
        <v>170</v>
      </c>
      <c r="M21" s="8" t="s">
        <v>77</v>
      </c>
      <c r="N21" s="16">
        <f>D_treni(prumer_statoru,pocet_lamel,hmotnost_lamely*1000,uhel_zkoseni_lamely,(prumer_statoru-sirka_lamely)/2,otacky,f_tip)</f>
        <v>57.553240685968007</v>
      </c>
    </row>
    <row r="22" spans="1:14" x14ac:dyDescent="0.3">
      <c r="A22" s="18" t="str">
        <f>"Poloha uzavírací hrany na ose x (max: "&amp;-D6/2&amp;")"</f>
        <v>Poloha uzavírací hrany na ose x (max: -32)</v>
      </c>
      <c r="B22" s="19" t="s">
        <v>27</v>
      </c>
      <c r="C22" s="19" t="s">
        <v>3</v>
      </c>
      <c r="D22" s="20">
        <v>-24</v>
      </c>
      <c r="F22" s="3" t="s">
        <v>164</v>
      </c>
      <c r="G22" s="4" t="s">
        <v>165</v>
      </c>
      <c r="H22" s="4" t="s">
        <v>97</v>
      </c>
      <c r="I22" s="10">
        <v>5.6663674397363327E-2</v>
      </c>
      <c r="K22" t="s">
        <v>191</v>
      </c>
      <c r="L22" s="8" t="s">
        <v>178</v>
      </c>
      <c r="M22" s="8" t="s">
        <v>77</v>
      </c>
      <c r="N22" s="16">
        <f>pocet_lamel*AVERAGE(Průběhy!AU:AU)</f>
        <v>50.874693310772145</v>
      </c>
    </row>
    <row r="23" spans="1:14" x14ac:dyDescent="0.3">
      <c r="A23" s="1" t="s">
        <v>21</v>
      </c>
      <c r="B23" s="1"/>
      <c r="C23" s="1"/>
      <c r="D23" s="2"/>
      <c r="F23" s="3" t="s">
        <v>121</v>
      </c>
      <c r="G23" s="4" t="s">
        <v>122</v>
      </c>
      <c r="H23" s="27" t="s">
        <v>76</v>
      </c>
      <c r="I23" s="5" t="e">
        <f ca="1">p_ad-Tlakova_ztrata_kPa(PL,p_ad,t_ad,D_0,I22,Ksi)</f>
        <v>#NAME?</v>
      </c>
      <c r="K23" s="54" t="s">
        <v>172</v>
      </c>
      <c r="L23" s="49" t="s">
        <v>166</v>
      </c>
      <c r="M23" s="49" t="s">
        <v>77</v>
      </c>
      <c r="N23" s="55">
        <f>IF(uplny_model_treni="ano",P_gross-P_bl-P_vl,P_gross-P_bl-P_vls)</f>
        <v>902.12543235686599</v>
      </c>
    </row>
    <row r="24" spans="1:14" x14ac:dyDescent="0.3">
      <c r="A24" s="18" t="s">
        <v>22</v>
      </c>
      <c r="B24" s="19"/>
      <c r="C24" s="19" t="s">
        <v>3</v>
      </c>
      <c r="D24" s="20">
        <v>8</v>
      </c>
      <c r="F24" s="3" t="s">
        <v>123</v>
      </c>
      <c r="G24" s="4" t="s">
        <v>125</v>
      </c>
      <c r="H24" s="27" t="s">
        <v>75</v>
      </c>
      <c r="I24" s="5" t="e">
        <f ca="1">[1]!REFPROP("T",PL,"ph","C",p_1*0.001,h_ad)</f>
        <v>#VALUE!</v>
      </c>
      <c r="K24" s="15" t="s">
        <v>176</v>
      </c>
      <c r="L24" s="8" t="s">
        <v>179</v>
      </c>
      <c r="M24" s="8" t="s">
        <v>181</v>
      </c>
      <c r="N24" s="17">
        <f>IF(uplny_model_treni="ano",P_vl+P_bl-Qz,P_vls+P_bl-Qz)/1000</f>
        <v>5.2604779112029064E-2</v>
      </c>
    </row>
    <row r="25" spans="1:14" x14ac:dyDescent="0.3">
      <c r="A25" s="18" t="s">
        <v>23</v>
      </c>
      <c r="B25" s="19"/>
      <c r="C25" s="19" t="s">
        <v>13</v>
      </c>
      <c r="D25" s="20">
        <v>264</v>
      </c>
      <c r="F25" s="3" t="s">
        <v>126</v>
      </c>
      <c r="G25" s="4" t="s">
        <v>127</v>
      </c>
      <c r="H25" s="4" t="s">
        <v>118</v>
      </c>
      <c r="I25" s="10" t="e">
        <f ca="1">[1]!REFPROP("S",PL,"ph","C",p_1*0.001,h_ad)</f>
        <v>#VALUE!</v>
      </c>
      <c r="K25" t="s">
        <v>217</v>
      </c>
      <c r="L25" s="8" t="s">
        <v>219</v>
      </c>
      <c r="M25" s="8" t="s">
        <v>221</v>
      </c>
      <c r="N25" s="33">
        <f>P_mech*0.001/Q_vym</f>
        <v>9.0212543235686601E-2</v>
      </c>
    </row>
    <row r="26" spans="1:14" x14ac:dyDescent="0.3">
      <c r="A26" s="6" t="s">
        <v>25</v>
      </c>
      <c r="B26" s="8" t="s">
        <v>28</v>
      </c>
      <c r="C26" s="7" t="s">
        <v>3</v>
      </c>
      <c r="D26" s="5">
        <f>Lamela("kontakt_y",RADIANS(D25+180/pocet_lamel),prumer_rotoru*0.5,excentricita,radialni_vule,sirka_lamely,RADIANS(uhel_zkoseni_lamely),-tloustka_lamely/2)</f>
        <v>28.903376860249985</v>
      </c>
      <c r="F26" s="3" t="s">
        <v>128</v>
      </c>
      <c r="G26" s="4" t="s">
        <v>129</v>
      </c>
      <c r="H26" s="4" t="s">
        <v>119</v>
      </c>
      <c r="I26" s="10" t="e">
        <f ca="1">[1]!REFPROP("V",PL,"ph","C",p_1*0.001,h_ad)</f>
        <v>#VALUE!</v>
      </c>
      <c r="K26" t="s">
        <v>218</v>
      </c>
      <c r="L26" s="8" t="s">
        <v>220</v>
      </c>
      <c r="M26" s="8" t="s">
        <v>221</v>
      </c>
      <c r="N26" s="32" cm="1">
        <f t="array" ref="N26">IFERROR((P_mech*0.001/M_PLm)/(h_ad-[1]!REFPROP("H",PL,"PS","siwithc",p_em*0.001,s_ad)),"")</f>
        <v>0.48209421200472569</v>
      </c>
    </row>
    <row r="27" spans="1:14" x14ac:dyDescent="0.3">
      <c r="A27" s="3" t="s">
        <v>30</v>
      </c>
      <c r="B27" s="4" t="s">
        <v>29</v>
      </c>
      <c r="C27" s="4" t="s">
        <v>3</v>
      </c>
      <c r="D27" s="5">
        <f>-0.5*D6*0.905</f>
        <v>-28.96</v>
      </c>
      <c r="F27" s="1" t="s">
        <v>57</v>
      </c>
      <c r="G27" s="1"/>
      <c r="H27" s="1"/>
      <c r="I27" s="1"/>
      <c r="K27" t="s">
        <v>55</v>
      </c>
      <c r="L27" s="8" t="s">
        <v>69</v>
      </c>
      <c r="M27" s="8" t="s">
        <v>75</v>
      </c>
      <c r="N27" s="11">
        <f>[1]!REFPROP("T",PL,"ph","C",p_em*0.001,h_ad-P_mech*0.001/M_PLm)</f>
        <v>70.877481632975957</v>
      </c>
    </row>
    <row r="28" spans="1:14" x14ac:dyDescent="0.3">
      <c r="A28" s="1" t="s">
        <v>107</v>
      </c>
      <c r="B28" s="1"/>
      <c r="C28" s="1"/>
      <c r="D28" s="1"/>
      <c r="F28" s="28" t="s">
        <v>139</v>
      </c>
      <c r="G28" s="29" t="s">
        <v>58</v>
      </c>
      <c r="H28" s="29" t="s">
        <v>7</v>
      </c>
      <c r="I28" s="30">
        <v>0.7</v>
      </c>
      <c r="K28" t="s">
        <v>274</v>
      </c>
      <c r="L28" s="8" t="s">
        <v>272</v>
      </c>
      <c r="M28" s="8" t="s">
        <v>273</v>
      </c>
      <c r="N28" s="16">
        <f>IFERROR(MAX(Průběhy!AY:AY),"") * 0.5</f>
        <v>379.8030530653582</v>
      </c>
    </row>
    <row r="29" spans="1:14" x14ac:dyDescent="0.3">
      <c r="A29" s="18" t="s">
        <v>124</v>
      </c>
      <c r="B29" s="19" t="s">
        <v>109</v>
      </c>
      <c r="C29" s="19" t="s">
        <v>3</v>
      </c>
      <c r="D29" s="20">
        <v>8</v>
      </c>
      <c r="F29" s="28" t="s">
        <v>142</v>
      </c>
      <c r="G29" s="29" t="s">
        <v>59</v>
      </c>
      <c r="H29" s="29" t="s">
        <v>7</v>
      </c>
      <c r="I29" s="30">
        <v>0.7</v>
      </c>
      <c r="K29" t="s">
        <v>337</v>
      </c>
      <c r="L29" s="8" t="s">
        <v>341</v>
      </c>
      <c r="M29" s="8" t="s">
        <v>338</v>
      </c>
      <c r="N29" s="11">
        <f>MAX(Průběhy!AW:AW)</f>
        <v>21.936662962148471</v>
      </c>
    </row>
    <row r="30" spans="1:14" ht="16.2" x14ac:dyDescent="0.3">
      <c r="A30" s="34" t="s">
        <v>108</v>
      </c>
      <c r="B30" s="35" t="s">
        <v>136</v>
      </c>
      <c r="C30" s="35" t="s">
        <v>41</v>
      </c>
      <c r="D30" s="35">
        <v>1.92</v>
      </c>
      <c r="F30" s="28" t="s">
        <v>143</v>
      </c>
      <c r="G30" s="29" t="s">
        <v>60</v>
      </c>
      <c r="H30" s="29" t="s">
        <v>7</v>
      </c>
      <c r="I30" s="30">
        <v>0.7</v>
      </c>
      <c r="K30" t="s">
        <v>371</v>
      </c>
      <c r="L30" s="8" t="s">
        <v>372</v>
      </c>
      <c r="M30" s="8" t="s">
        <v>273</v>
      </c>
      <c r="N30" s="11">
        <f>MIN(Průběhy!AX:AX)</f>
        <v>-0.54136196618312882</v>
      </c>
    </row>
    <row r="31" spans="1:14" x14ac:dyDescent="0.3">
      <c r="A31" s="1" t="s">
        <v>39</v>
      </c>
      <c r="B31" s="1"/>
      <c r="C31" s="1"/>
      <c r="D31" s="1"/>
      <c r="F31" s="28" t="s">
        <v>141</v>
      </c>
      <c r="G31" s="29" t="s">
        <v>61</v>
      </c>
      <c r="H31" s="29" t="s">
        <v>7</v>
      </c>
      <c r="I31" s="30">
        <v>0.7</v>
      </c>
      <c r="K31" t="s">
        <v>373</v>
      </c>
      <c r="L31" s="8" t="s">
        <v>374</v>
      </c>
      <c r="M31" s="8" t="s">
        <v>273</v>
      </c>
      <c r="N31" s="11">
        <f>MAX(Průběhy!AX:AX)</f>
        <v>39.464016651027535</v>
      </c>
    </row>
    <row r="32" spans="1:14" x14ac:dyDescent="0.3">
      <c r="A32" s="67" t="s">
        <v>175</v>
      </c>
      <c r="B32" s="68"/>
      <c r="C32" s="69"/>
      <c r="D32" s="19" t="s">
        <v>174</v>
      </c>
      <c r="F32" s="28" t="s">
        <v>144</v>
      </c>
      <c r="G32" s="29" t="s">
        <v>62</v>
      </c>
      <c r="H32" s="29" t="s">
        <v>7</v>
      </c>
      <c r="I32" s="30">
        <v>0.7</v>
      </c>
    </row>
    <row r="33" spans="1:13" x14ac:dyDescent="0.3">
      <c r="A33" s="18" t="s">
        <v>35</v>
      </c>
      <c r="B33" s="18"/>
      <c r="C33" s="19" t="s">
        <v>3</v>
      </c>
      <c r="D33" s="20">
        <v>0.1</v>
      </c>
      <c r="F33" s="28" t="s">
        <v>145</v>
      </c>
      <c r="G33" s="29" t="s">
        <v>132</v>
      </c>
      <c r="H33" s="29" t="s">
        <v>7</v>
      </c>
      <c r="I33" s="30">
        <v>0.7</v>
      </c>
    </row>
    <row r="34" spans="1:13" ht="16.8" x14ac:dyDescent="0.35">
      <c r="A34" s="18" t="s">
        <v>43</v>
      </c>
      <c r="B34" s="19" t="s">
        <v>40</v>
      </c>
      <c r="C34" s="19" t="s">
        <v>41</v>
      </c>
      <c r="D34" s="21">
        <v>3.53</v>
      </c>
      <c r="F34" s="28" t="s">
        <v>146</v>
      </c>
      <c r="G34" s="29" t="s">
        <v>133</v>
      </c>
      <c r="H34" s="29" t="s">
        <v>7</v>
      </c>
      <c r="I34" s="30">
        <v>0.33</v>
      </c>
      <c r="L34" s="8"/>
      <c r="M34" s="8"/>
    </row>
    <row r="35" spans="1:13" ht="15.6" x14ac:dyDescent="0.35">
      <c r="A35" s="24" t="s">
        <v>42</v>
      </c>
      <c r="B35" s="25" t="s">
        <v>50</v>
      </c>
      <c r="C35" s="25" t="s">
        <v>3</v>
      </c>
      <c r="D35" s="25">
        <v>3</v>
      </c>
      <c r="F35" s="28" t="s">
        <v>147</v>
      </c>
      <c r="G35" s="30" t="s">
        <v>148</v>
      </c>
      <c r="H35" s="29" t="s">
        <v>7</v>
      </c>
      <c r="I35" s="30">
        <v>0.06</v>
      </c>
    </row>
    <row r="36" spans="1:13" x14ac:dyDescent="0.3">
      <c r="A36" s="1" t="s">
        <v>180</v>
      </c>
      <c r="B36" s="1"/>
      <c r="C36" s="1"/>
      <c r="D36" s="1"/>
      <c r="F36" s="28" t="s">
        <v>149</v>
      </c>
      <c r="G36" s="30" t="s">
        <v>150</v>
      </c>
      <c r="H36" s="29" t="s">
        <v>7</v>
      </c>
      <c r="I36" s="30">
        <v>0.06</v>
      </c>
    </row>
    <row r="37" spans="1:13" x14ac:dyDescent="0.3">
      <c r="A37" s="64" t="s">
        <v>268</v>
      </c>
      <c r="B37" s="65"/>
      <c r="C37" s="66"/>
      <c r="D37" s="35" t="s">
        <v>173</v>
      </c>
      <c r="F37" s="28" t="s">
        <v>135</v>
      </c>
      <c r="G37" s="29" t="s">
        <v>63</v>
      </c>
      <c r="H37" s="29" t="s">
        <v>7</v>
      </c>
      <c r="I37" s="30">
        <v>0.1</v>
      </c>
    </row>
    <row r="38" spans="1:13" x14ac:dyDescent="0.3">
      <c r="A38" s="64" t="s">
        <v>275</v>
      </c>
      <c r="B38" s="65"/>
      <c r="C38" s="66"/>
      <c r="D38" s="35" t="s">
        <v>173</v>
      </c>
      <c r="F38" s="28" t="s">
        <v>222</v>
      </c>
      <c r="G38" s="29" t="s">
        <v>64</v>
      </c>
      <c r="H38" s="29" t="s">
        <v>77</v>
      </c>
      <c r="I38" s="30">
        <v>30</v>
      </c>
    </row>
    <row r="40" spans="1:13" x14ac:dyDescent="0.3">
      <c r="F40" t="s">
        <v>380</v>
      </c>
    </row>
  </sheetData>
  <mergeCells count="3">
    <mergeCell ref="A37:C37"/>
    <mergeCell ref="A32:C32"/>
    <mergeCell ref="A38:C3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bjemy_plochy">
                <anchor moveWithCells="1" sizeWithCells="1">
                  <from>
                    <xdr:col>0</xdr:col>
                    <xdr:colOff>0</xdr:colOff>
                    <xdr:row>38</xdr:row>
                    <xdr:rowOff>38100</xdr:rowOff>
                  </from>
                  <to>
                    <xdr:col>0</xdr:col>
                    <xdr:colOff>1455420</xdr:colOff>
                    <xdr:row>39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Vypocet_pV">
                <anchor moveWithCells="1" sizeWithCells="1">
                  <from>
                    <xdr:col>0</xdr:col>
                    <xdr:colOff>1508760</xdr:colOff>
                    <xdr:row>38</xdr:row>
                    <xdr:rowOff>30480</xdr:rowOff>
                  </from>
                  <to>
                    <xdr:col>1</xdr:col>
                    <xdr:colOff>220980</xdr:colOff>
                    <xdr:row>39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Vypocet_vyparnik">
                <anchor moveWithCells="1" sizeWithCells="1">
                  <from>
                    <xdr:col>1</xdr:col>
                    <xdr:colOff>266700</xdr:colOff>
                    <xdr:row>38</xdr:row>
                    <xdr:rowOff>30480</xdr:rowOff>
                  </from>
                  <to>
                    <xdr:col>3</xdr:col>
                    <xdr:colOff>746760</xdr:colOff>
                    <xdr:row>39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K_lamelam">
                <anchor moveWithCells="1" sizeWithCells="1">
                  <from>
                    <xdr:col>0</xdr:col>
                    <xdr:colOff>1501140</xdr:colOff>
                    <xdr:row>40</xdr:row>
                    <xdr:rowOff>7620</xdr:rowOff>
                  </from>
                  <to>
                    <xdr:col>1</xdr:col>
                    <xdr:colOff>213360</xdr:colOff>
                    <xdr:row>41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print="0" autoFill="0" autoPict="0" macro="[0]!Namahani_lozisek">
                <anchor moveWithCells="1" sizeWithCells="1">
                  <from>
                    <xdr:col>1</xdr:col>
                    <xdr:colOff>266700</xdr:colOff>
                    <xdr:row>40</xdr:row>
                    <xdr:rowOff>7620</xdr:rowOff>
                  </from>
                  <to>
                    <xdr:col>4</xdr:col>
                    <xdr:colOff>0</xdr:colOff>
                    <xdr:row>41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9" name="Button 31">
              <controlPr defaultSize="0" print="0" autoFill="0" autoPict="0" macro="[0]!Nacti_geometrii">
                <anchor moveWithCells="1" sizeWithCells="1">
                  <from>
                    <xdr:col>0</xdr:col>
                    <xdr:colOff>0</xdr:colOff>
                    <xdr:row>40</xdr:row>
                    <xdr:rowOff>15240</xdr:rowOff>
                  </from>
                  <to>
                    <xdr:col>0</xdr:col>
                    <xdr:colOff>1455420</xdr:colOff>
                    <xdr:row>41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6D73-619A-41E8-8D9F-C923F75FD417}">
  <sheetPr codeName="List11">
    <tabColor theme="9" tint="0.39997558519241921"/>
  </sheetPr>
  <dimension ref="A1:U35"/>
  <sheetViews>
    <sheetView workbookViewId="0">
      <selection activeCell="L4" sqref="L4"/>
    </sheetView>
  </sheetViews>
  <sheetFormatPr defaultRowHeight="14.4" x14ac:dyDescent="0.3"/>
  <cols>
    <col min="1" max="1" width="16.77734375" customWidth="1"/>
    <col min="2" max="2" width="22.44140625" bestFit="1" customWidth="1"/>
  </cols>
  <sheetData>
    <row r="1" spans="1:21" x14ac:dyDescent="0.3">
      <c r="A1">
        <f>t_ad</f>
        <v>105</v>
      </c>
      <c r="B1">
        <f>Hlavní!N26</f>
        <v>0.48209421200472569</v>
      </c>
      <c r="C1">
        <f>P_mech</f>
        <v>902.12543235686599</v>
      </c>
      <c r="D1">
        <f>M_PLm</f>
        <v>5.6663674397363327E-2</v>
      </c>
      <c r="H1">
        <v>0.55000000000000004</v>
      </c>
      <c r="I1">
        <v>0.75</v>
      </c>
      <c r="J1">
        <v>0.55000000000000004</v>
      </c>
      <c r="K1">
        <v>0.75</v>
      </c>
      <c r="L1">
        <v>0.55000000000000004</v>
      </c>
      <c r="M1">
        <v>0.75</v>
      </c>
      <c r="T1">
        <v>0.55000000000000004</v>
      </c>
      <c r="U1">
        <v>0.75</v>
      </c>
    </row>
    <row r="2" spans="1:21" x14ac:dyDescent="0.3">
      <c r="A2" t="s">
        <v>386</v>
      </c>
      <c r="H2" s="60">
        <f>1000*H1/0.778/0.778</f>
        <v>908.66436251412563</v>
      </c>
      <c r="I2" s="60">
        <f>1000*I1/0.807/0.807</f>
        <v>1151.6332462698599</v>
      </c>
    </row>
    <row r="3" spans="1:21" x14ac:dyDescent="0.3">
      <c r="A3" s="38" t="s">
        <v>381</v>
      </c>
      <c r="B3" s="38" t="s">
        <v>382</v>
      </c>
      <c r="C3" s="38" t="s">
        <v>383</v>
      </c>
      <c r="D3" s="38" t="s">
        <v>384</v>
      </c>
      <c r="H3" t="s">
        <v>389</v>
      </c>
      <c r="I3" t="s">
        <v>389</v>
      </c>
      <c r="K3" t="s">
        <v>390</v>
      </c>
      <c r="L3" t="s">
        <v>383</v>
      </c>
      <c r="M3" t="s">
        <v>393</v>
      </c>
      <c r="S3" t="s">
        <v>389</v>
      </c>
      <c r="T3" t="s">
        <v>391</v>
      </c>
      <c r="U3" t="s">
        <v>392</v>
      </c>
    </row>
    <row r="4" spans="1:21" x14ac:dyDescent="0.3">
      <c r="A4">
        <v>65</v>
      </c>
      <c r="B4" s="39">
        <v>5.8574515858932509E-2</v>
      </c>
      <c r="C4" s="63">
        <v>14.793520661614124</v>
      </c>
      <c r="D4" s="62">
        <v>1.8819891254944401E-2</v>
      </c>
      <c r="H4">
        <f>100*Tabulka1[[#This Row],[výkon]]/$H$2</f>
        <v>1.6280511563898989</v>
      </c>
      <c r="I4">
        <f>100*Tabulka1[[#This Row],[výkon]]/$I$2</f>
        <v>1.2845687383140716</v>
      </c>
      <c r="J4">
        <f xml:space="preserve"> -0.00000002688*H4^4 + 0.0000076586666666*H4^3 - 0.0008208*H4^2 + 0.040153333333*H4^1 - 1.0356160374E-12</f>
        <v>6.3228968938192645E-2</v>
      </c>
      <c r="K4">
        <f xml:space="preserve"> -0.000000039146666667*I4^4 + 0.000010832*I4^3 - 0.0011059333333*I4^2 + 0.04949*I4 - 1.083577672E-12</f>
        <v>6.1771241511128012E-2</v>
      </c>
      <c r="L4">
        <f>J4*Tabulka1[[#This Row],[výkon]]</f>
        <v>0.93537905839971058</v>
      </c>
      <c r="M4">
        <f>K4*Tabulka1[[#This Row],[výkon]]</f>
        <v>0.91381413758842833</v>
      </c>
      <c r="S4">
        <v>0</v>
      </c>
      <c r="T4">
        <v>0</v>
      </c>
      <c r="U4">
        <v>0</v>
      </c>
    </row>
    <row r="5" spans="1:21" x14ac:dyDescent="0.3">
      <c r="A5">
        <v>70</v>
      </c>
      <c r="B5" s="39">
        <v>0.2244959973819097</v>
      </c>
      <c r="C5" s="63">
        <v>78.07074549266467</v>
      </c>
      <c r="D5" s="62">
        <v>2.1593351777137379E-2</v>
      </c>
      <c r="H5">
        <f>100*Tabulka1[[#This Row],[výkon]]/$H$2</f>
        <v>8.5918132935967346</v>
      </c>
      <c r="I5">
        <f>100*Tabulka1[[#This Row],[výkon]]/$I$2</f>
        <v>6.7791326575136504</v>
      </c>
      <c r="J5">
        <f t="shared" ref="J5:J12" si="0" xml:space="preserve"> -0.00000002688*H5^4 + 0.0000076586666666*H5^3 - 0.0008208*H5^2 + 0.040153333333*H5^1 - 1.0356160374E-12</f>
        <v>0.28911006375568371</v>
      </c>
      <c r="K5">
        <f t="shared" ref="K5:K12" si="1" xml:space="preserve"> -0.000000039146666667*I5^4 + 0.000010832*I5^3 - 0.0011059333333*I5^2 + 0.04949*I5 - 1.083577672E-12</f>
        <v>0.28796628531885077</v>
      </c>
      <c r="L5">
        <f>J5*Tabulka1[[#This Row],[výkon]]</f>
        <v>22.57103820683804</v>
      </c>
      <c r="M5">
        <f>K5*Tabulka1[[#This Row],[výkon]]</f>
        <v>22.481742571596058</v>
      </c>
      <c r="S5">
        <v>25</v>
      </c>
      <c r="T5">
        <v>0.6</v>
      </c>
      <c r="U5">
        <v>0.7</v>
      </c>
    </row>
    <row r="6" spans="1:21" x14ac:dyDescent="0.3">
      <c r="A6">
        <v>75</v>
      </c>
      <c r="B6" s="39">
        <v>0.32348194023500432</v>
      </c>
      <c r="C6" s="63">
        <v>149.43673060068031</v>
      </c>
      <c r="D6" s="62">
        <v>2.4675099840984784E-2</v>
      </c>
      <c r="H6">
        <f>100*Tabulka1[[#This Row],[výkon]]/$H$2</f>
        <v>16.44575673543676</v>
      </c>
      <c r="I6">
        <f>100*Tabulka1[[#This Row],[výkon]]/$I$2</f>
        <v>12.976069515594993</v>
      </c>
      <c r="J6">
        <f t="shared" si="0"/>
        <v>0.47045521363833454</v>
      </c>
      <c r="K6">
        <f t="shared" si="1"/>
        <v>0.47852728289701912</v>
      </c>
      <c r="L6">
        <f>J6*Tabulka1[[#This Row],[výkon]]</f>
        <v>70.303289020157294</v>
      </c>
      <c r="M6">
        <f>K6*Tabulka1[[#This Row],[výkon]]</f>
        <v>71.509552659357382</v>
      </c>
      <c r="S6">
        <v>50</v>
      </c>
      <c r="T6">
        <v>0.745</v>
      </c>
      <c r="U6">
        <v>0.81899999999999995</v>
      </c>
    </row>
    <row r="7" spans="1:21" x14ac:dyDescent="0.3">
      <c r="A7">
        <v>80</v>
      </c>
      <c r="B7" s="39">
        <v>0.38434221533022533</v>
      </c>
      <c r="C7" s="63">
        <v>229.53524032961366</v>
      </c>
      <c r="D7" s="62">
        <v>2.8075302294214767E-2</v>
      </c>
      <c r="H7">
        <f>100*Tabulka1[[#This Row],[výkon]]/$H$2</f>
        <v>25.260728801394521</v>
      </c>
      <c r="I7">
        <f>100*Tabulka1[[#This Row],[výkon]]/$I$2</f>
        <v>19.931279430589409</v>
      </c>
      <c r="J7">
        <f t="shared" si="0"/>
        <v>0.60305134714573039</v>
      </c>
      <c r="K7">
        <f t="shared" si="1"/>
        <v>0.62664846239726435</v>
      </c>
      <c r="L7">
        <f>J7*Tabulka1[[#This Row],[výkon]]</f>
        <v>138.4215358981925</v>
      </c>
      <c r="M7">
        <f>K7*Tabulka1[[#This Row],[výkon]]</f>
        <v>143.83790541853895</v>
      </c>
      <c r="S7">
        <v>75</v>
      </c>
      <c r="T7">
        <v>0.77500000000000002</v>
      </c>
      <c r="U7">
        <v>0.82199999999999995</v>
      </c>
    </row>
    <row r="8" spans="1:21" x14ac:dyDescent="0.3">
      <c r="A8">
        <v>85</v>
      </c>
      <c r="B8" s="39">
        <v>0.421345736090185</v>
      </c>
      <c r="C8" s="63">
        <v>318.74029286831586</v>
      </c>
      <c r="D8" s="62">
        <v>3.1843350804433145E-2</v>
      </c>
      <c r="H8">
        <f>100*Tabulka1[[#This Row],[výkon]]/$H$2</f>
        <v>35.077890805182854</v>
      </c>
      <c r="I8">
        <f>100*Tabulka1[[#This Row],[výkon]]/$I$2</f>
        <v>27.677239598693042</v>
      </c>
      <c r="J8">
        <f t="shared" si="0"/>
        <v>0.68839939665637906</v>
      </c>
      <c r="K8">
        <f t="shared" si="1"/>
        <v>0.72925317545492396</v>
      </c>
      <c r="L8">
        <f>J8*Tabulka1[[#This Row],[výkon]]</f>
        <v>219.4206253006262</v>
      </c>
      <c r="M8">
        <f>K8*Tabulka1[[#This Row],[výkon]]</f>
        <v>232.44237071965179</v>
      </c>
      <c r="S8">
        <v>100</v>
      </c>
      <c r="T8">
        <v>0.77800000000000002</v>
      </c>
      <c r="U8">
        <v>0.80700000000000005</v>
      </c>
    </row>
    <row r="9" spans="1:21" x14ac:dyDescent="0.3">
      <c r="A9">
        <v>90</v>
      </c>
      <c r="B9" s="39">
        <v>0.44432014904693556</v>
      </c>
      <c r="C9" s="63">
        <v>418.51451369661442</v>
      </c>
      <c r="D9" s="62">
        <v>3.5984470244621279E-2</v>
      </c>
      <c r="H9">
        <f>100*Tabulka1[[#This Row],[výkon]]/$H$2</f>
        <v>46.058207074243924</v>
      </c>
      <c r="I9">
        <f>100*Tabulka1[[#This Row],[výkon]]/$I$2</f>
        <v>36.34095447072086</v>
      </c>
      <c r="J9">
        <f t="shared" si="0"/>
        <v>0.73551261711574578</v>
      </c>
      <c r="K9">
        <f t="shared" si="1"/>
        <v>0.78954198182129542</v>
      </c>
      <c r="L9">
        <f>J9*Tabulka1[[#This Row],[výkon]]</f>
        <v>307.8227052699205</v>
      </c>
      <c r="M9">
        <f>K9*Tabulka1[[#This Row],[výkon]]</f>
        <v>330.43477856500061</v>
      </c>
    </row>
    <row r="10" spans="1:21" x14ac:dyDescent="0.3">
      <c r="A10">
        <v>95</v>
      </c>
      <c r="B10" s="39">
        <v>0.45750154067466581</v>
      </c>
      <c r="C10" s="63">
        <v>529.22036657412423</v>
      </c>
      <c r="D10" s="62">
        <v>4.0544844117175849E-2</v>
      </c>
      <c r="H10">
        <f>100*Tabulka1[[#This Row],[výkon]]/$H$2</f>
        <v>58.241567338445854</v>
      </c>
      <c r="I10">
        <f>100*Tabulka1[[#This Row],[výkon]]/$I$2</f>
        <v>45.953897934804239</v>
      </c>
      <c r="J10">
        <f t="shared" si="0"/>
        <v>0.75813348739686104</v>
      </c>
      <c r="K10">
        <f t="shared" si="1"/>
        <v>0.81539263112169014</v>
      </c>
      <c r="L10">
        <f>J10*Tabulka1[[#This Row],[výkon]]</f>
        <v>401.21968211228597</v>
      </c>
      <c r="M10">
        <f>K10*Tabulka1[[#This Row],[výkon]]</f>
        <v>431.52238714406053</v>
      </c>
    </row>
    <row r="11" spans="1:21" x14ac:dyDescent="0.3">
      <c r="A11">
        <v>100</v>
      </c>
      <c r="B11" s="39">
        <v>0.46292203293280143</v>
      </c>
      <c r="C11" s="63">
        <v>649.9911092313929</v>
      </c>
      <c r="D11" s="62">
        <v>4.5558089969530244E-2</v>
      </c>
      <c r="H11">
        <f>100*Tabulka1[[#This Row],[výkon]]/$H$2</f>
        <v>71.532585192729897</v>
      </c>
      <c r="I11">
        <f>100*Tabulka1[[#This Row],[výkon]]/$I$2</f>
        <v>56.440807986111388</v>
      </c>
      <c r="J11">
        <f t="shared" si="0"/>
        <v>0.7717883964255714</v>
      </c>
      <c r="K11">
        <f t="shared" si="1"/>
        <v>0.82052849711486964</v>
      </c>
      <c r="L11">
        <f>J11*Tabulka1[[#This Row],[výkon]]</f>
        <v>501.65559588457512</v>
      </c>
      <c r="M11">
        <f>K11*Tabulka1[[#This Row],[výkon]]</f>
        <v>533.33622799566183</v>
      </c>
    </row>
    <row r="12" spans="1:21" x14ac:dyDescent="0.3">
      <c r="A12">
        <v>105</v>
      </c>
      <c r="B12" s="39">
        <v>0.46310137459716039</v>
      </c>
      <c r="C12" s="63">
        <v>781.45516698904714</v>
      </c>
      <c r="D12" s="62">
        <v>5.1066419614752667E-2</v>
      </c>
      <c r="H12">
        <f>100*Tabulka1[[#This Row],[výkon]]/$H$2</f>
        <v>86.000419871963345</v>
      </c>
      <c r="I12">
        <f>100*Tabulka1[[#This Row],[výkon]]/$I$2</f>
        <v>67.856252806193325</v>
      </c>
      <c r="J12">
        <f t="shared" si="0"/>
        <v>0.78353303512004135</v>
      </c>
      <c r="K12">
        <f t="shared" si="1"/>
        <v>0.82038683000906021</v>
      </c>
      <c r="L12">
        <f>J12*Tabulka1[[#This Row],[výkon]]</f>
        <v>612.29593880116681</v>
      </c>
      <c r="M12">
        <f>K12*Tabulka1[[#This Row],[výkon]]</f>
        <v>641.09552724034518</v>
      </c>
    </row>
    <row r="14" spans="1:21" x14ac:dyDescent="0.3">
      <c r="A14" t="s">
        <v>387</v>
      </c>
    </row>
    <row r="15" spans="1:21" x14ac:dyDescent="0.3">
      <c r="A15">
        <v>105</v>
      </c>
      <c r="B15">
        <v>0.47968841554726627</v>
      </c>
      <c r="C15">
        <v>896.9641427162494</v>
      </c>
      <c r="D15">
        <v>5.6587859172485919E-2</v>
      </c>
    </row>
    <row r="16" spans="1:21" x14ac:dyDescent="0.3">
      <c r="A16">
        <v>95</v>
      </c>
      <c r="B16">
        <v>0.43663268144182671</v>
      </c>
      <c r="C16">
        <v>559.89528521513319</v>
      </c>
      <c r="D16">
        <v>4.4945086236488768E-2</v>
      </c>
    </row>
    <row r="17" spans="1:4" x14ac:dyDescent="0.3">
      <c r="A17">
        <v>85</v>
      </c>
      <c r="B17">
        <v>0.33899084930179463</v>
      </c>
      <c r="C17">
        <v>283.9625629685948</v>
      </c>
      <c r="D17">
        <v>3.5260909462357104E-2</v>
      </c>
    </row>
    <row r="18" spans="1:4" x14ac:dyDescent="0.3">
      <c r="A18">
        <v>75</v>
      </c>
      <c r="B18">
        <v>0.11908620759155532</v>
      </c>
      <c r="C18">
        <v>60.816853017782663</v>
      </c>
      <c r="D18">
        <v>2.727809761914211E-2</v>
      </c>
    </row>
    <row r="19" spans="1:4" x14ac:dyDescent="0.3">
      <c r="A19">
        <v>65</v>
      </c>
      <c r="B19">
        <v>-0.42268238854563434</v>
      </c>
      <c r="C19">
        <v>-117.69578629527584</v>
      </c>
      <c r="D19">
        <v>2.0749184692431231E-2</v>
      </c>
    </row>
    <row r="35" spans="18:18" x14ac:dyDescent="0.3">
      <c r="R35">
        <f>4*314</f>
        <v>1256</v>
      </c>
    </row>
  </sheetData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38EA7-750C-445B-9DEB-E91E5652DEB9}">
  <sheetPr codeName="List3">
    <tabColor theme="9" tint="0.39997558519241921"/>
  </sheetPr>
  <dimension ref="A1:AZ2881"/>
  <sheetViews>
    <sheetView topLeftCell="AD1" zoomScale="85" zoomScaleNormal="85" workbookViewId="0">
      <pane ySplit="1" topLeftCell="A2" activePane="bottomLeft" state="frozen"/>
      <selection pane="bottomLeft" activeCell="AU2" sqref="AU2"/>
    </sheetView>
  </sheetViews>
  <sheetFormatPr defaultRowHeight="14.4" x14ac:dyDescent="0.3"/>
  <cols>
    <col min="1" max="1" width="11.6640625" customWidth="1"/>
    <col min="2" max="2" width="13.109375" customWidth="1"/>
    <col min="3" max="3" width="9.6640625" customWidth="1"/>
    <col min="4" max="4" width="14.109375" customWidth="1"/>
    <col min="5" max="5" width="14.44140625" customWidth="1"/>
    <col min="6" max="6" width="13" customWidth="1"/>
    <col min="7" max="7" width="10.33203125" customWidth="1"/>
    <col min="8" max="8" width="12.6640625" customWidth="1"/>
    <col min="9" max="9" width="7.6640625" customWidth="1"/>
    <col min="10" max="10" width="11.6640625" customWidth="1"/>
    <col min="11" max="11" width="9.33203125" customWidth="1"/>
    <col min="20" max="20" width="6.6640625" customWidth="1"/>
    <col min="21" max="21" width="6" customWidth="1"/>
    <col min="22" max="22" width="8.5546875" customWidth="1"/>
    <col min="23" max="23" width="8.33203125" customWidth="1"/>
    <col min="24" max="24" width="11.21875" customWidth="1"/>
    <col min="26" max="26" width="12.44140625" customWidth="1"/>
    <col min="28" max="28" width="9" bestFit="1" customWidth="1"/>
    <col min="29" max="29" width="10.6640625" customWidth="1"/>
    <col min="30" max="30" width="10.21875" bestFit="1" customWidth="1"/>
    <col min="33" max="33" width="11.77734375" customWidth="1"/>
    <col min="34" max="34" width="11.109375" customWidth="1"/>
    <col min="35" max="35" width="9.44140625" customWidth="1"/>
    <col min="37" max="37" width="11.109375" customWidth="1"/>
    <col min="38" max="38" width="11.44140625" customWidth="1"/>
    <col min="39" max="39" width="10.88671875" customWidth="1"/>
    <col min="40" max="40" width="10.6640625" customWidth="1"/>
    <col min="41" max="41" width="10.5546875" customWidth="1"/>
    <col min="42" max="42" width="9.44140625" customWidth="1"/>
    <col min="43" max="43" width="9.88671875" customWidth="1"/>
    <col min="45" max="45" width="14.109375" customWidth="1"/>
    <col min="46" max="47" width="15.77734375" customWidth="1"/>
    <col min="48" max="48" width="12.21875" customWidth="1"/>
    <col min="49" max="49" width="10.5546875" customWidth="1"/>
    <col min="50" max="50" width="10.88671875" customWidth="1"/>
    <col min="52" max="52" width="10.77734375" customWidth="1"/>
  </cols>
  <sheetData>
    <row r="1" spans="1:52" s="14" customFormat="1" ht="72" x14ac:dyDescent="0.3">
      <c r="A1" s="13" t="s">
        <v>38</v>
      </c>
      <c r="B1" s="13" t="s">
        <v>37</v>
      </c>
      <c r="C1" s="13" t="s">
        <v>36</v>
      </c>
      <c r="D1" s="13" t="s">
        <v>88</v>
      </c>
      <c r="E1" s="13" t="s">
        <v>89</v>
      </c>
      <c r="F1" s="13" t="s">
        <v>140</v>
      </c>
      <c r="G1" s="13" t="s">
        <v>87</v>
      </c>
      <c r="H1" s="13" t="s">
        <v>134</v>
      </c>
      <c r="I1" s="13" t="s">
        <v>51</v>
      </c>
      <c r="J1" s="13" t="s">
        <v>100</v>
      </c>
      <c r="K1" s="13" t="s">
        <v>101</v>
      </c>
      <c r="L1" s="13" t="s">
        <v>98</v>
      </c>
      <c r="M1" s="13" t="s">
        <v>155</v>
      </c>
      <c r="N1" s="13" t="s">
        <v>156</v>
      </c>
      <c r="O1" s="13" t="s">
        <v>157</v>
      </c>
      <c r="P1" s="13" t="s">
        <v>158</v>
      </c>
      <c r="Q1" s="13" t="s">
        <v>159</v>
      </c>
      <c r="R1" s="13" t="s">
        <v>160</v>
      </c>
      <c r="S1" s="13" t="s">
        <v>99</v>
      </c>
      <c r="T1" s="13" t="s">
        <v>102</v>
      </c>
      <c r="U1" s="13" t="s">
        <v>103</v>
      </c>
      <c r="V1" s="13" t="s">
        <v>104</v>
      </c>
      <c r="W1" s="13" t="s">
        <v>105</v>
      </c>
      <c r="X1" s="13" t="str">
        <f>"p_komora "&amp;IF(drazka_LT="trailing","(předchozí) (kPa) ","(následující) (kPa) ")</f>
        <v xml:space="preserve">p_komora (předchozí) (kPa) </v>
      </c>
      <c r="Y1" s="13" t="str">
        <f>"p_špička "&amp;IF(drazka_LT="trailing","(trailing) (kPa) ","(leading) (kPa) ")</f>
        <v xml:space="preserve">p_špička (trailing) (kPa) </v>
      </c>
      <c r="Z1" s="13" t="s">
        <v>264</v>
      </c>
      <c r="AA1" s="13" t="s">
        <v>251</v>
      </c>
      <c r="AB1" s="13" t="str">
        <f>"vysunutí lamely (mm) ("&amp;drazka_LT&amp;")"</f>
        <v>vysunutí lamely (mm) (trailing)</v>
      </c>
      <c r="AC1" s="13" t="s">
        <v>243</v>
      </c>
      <c r="AD1" s="13" t="s">
        <v>244</v>
      </c>
      <c r="AE1" s="13" t="s">
        <v>238</v>
      </c>
      <c r="AF1" s="13" t="s">
        <v>239</v>
      </c>
      <c r="AG1" s="13" t="s">
        <v>245</v>
      </c>
      <c r="AH1" s="13" t="s">
        <v>246</v>
      </c>
      <c r="AI1" s="13" t="s">
        <v>247</v>
      </c>
      <c r="AJ1" s="13" t="s">
        <v>248</v>
      </c>
      <c r="AK1" s="13" t="s">
        <v>252</v>
      </c>
      <c r="AL1" s="13" t="s">
        <v>253</v>
      </c>
      <c r="AM1" s="13" t="s">
        <v>254</v>
      </c>
      <c r="AN1" s="13" t="s">
        <v>255</v>
      </c>
      <c r="AO1" s="13" t="s">
        <v>257</v>
      </c>
      <c r="AP1" s="13" t="s">
        <v>258</v>
      </c>
      <c r="AQ1" s="13" t="s">
        <v>259</v>
      </c>
      <c r="AR1" s="13" t="s">
        <v>260</v>
      </c>
      <c r="AS1" s="13" t="s">
        <v>261</v>
      </c>
      <c r="AT1" s="13" t="s">
        <v>262</v>
      </c>
      <c r="AU1" s="13" t="s">
        <v>265</v>
      </c>
      <c r="AV1" s="13" t="s">
        <v>263</v>
      </c>
      <c r="AW1" s="13" t="s">
        <v>336</v>
      </c>
      <c r="AX1" s="13" t="s">
        <v>256</v>
      </c>
      <c r="AY1" s="13" t="s">
        <v>276</v>
      </c>
      <c r="AZ1" s="13"/>
    </row>
    <row r="2" spans="1:52" x14ac:dyDescent="0.3">
      <c r="A2">
        <v>0</v>
      </c>
      <c r="B2" s="12">
        <v>3081.6454068066241</v>
      </c>
      <c r="C2" s="9">
        <v>0</v>
      </c>
      <c r="D2" s="9">
        <v>0.26940094906051232</v>
      </c>
      <c r="E2" s="9">
        <v>0.84140094906051122</v>
      </c>
      <c r="F2" s="9">
        <v>3.1495642258844589</v>
      </c>
      <c r="G2" s="12">
        <v>240.19437295347691</v>
      </c>
      <c r="H2" s="12">
        <v>328.61574963865814</v>
      </c>
      <c r="I2" s="12">
        <v>19.716944978319489</v>
      </c>
      <c r="J2">
        <v>196.14135947105507</v>
      </c>
      <c r="K2">
        <v>56.700027686578096</v>
      </c>
      <c r="L2">
        <v>-2.8117716380258971E-3</v>
      </c>
      <c r="M2">
        <v>0</v>
      </c>
      <c r="N2">
        <v>-4.8722351038772857E-5</v>
      </c>
      <c r="O2">
        <v>-9.5616764358737302E-5</v>
      </c>
      <c r="P2">
        <v>-4.1928696578717316E-4</v>
      </c>
      <c r="Q2">
        <v>5.8771958018980341E-3</v>
      </c>
      <c r="R2">
        <v>-3.1975969566562672E-2</v>
      </c>
      <c r="S2">
        <v>3.0417880056018599E-5</v>
      </c>
      <c r="T2">
        <v>211.30008561752248</v>
      </c>
      <c r="U2">
        <v>58.251465543263976</v>
      </c>
      <c r="V2">
        <v>210.06451651391336</v>
      </c>
      <c r="W2">
        <v>58.548976149066732</v>
      </c>
      <c r="X2">
        <v>194.79304762128038</v>
      </c>
      <c r="Y2">
        <v>194.81186174331845</v>
      </c>
      <c r="Z2">
        <v>10.859323548454284</v>
      </c>
      <c r="AA2" s="12">
        <v>25.422314992773163</v>
      </c>
      <c r="AB2" s="12">
        <v>6.4723149927731631</v>
      </c>
      <c r="AC2" s="12">
        <v>-1.2914800405267919</v>
      </c>
      <c r="AD2" s="12">
        <v>-193.18209225971518</v>
      </c>
      <c r="AE2">
        <v>0.11936171996974787</v>
      </c>
      <c r="AF2">
        <v>0</v>
      </c>
      <c r="AG2">
        <v>-0.21816747500576086</v>
      </c>
      <c r="AH2">
        <v>-6.7368922558292734</v>
      </c>
      <c r="AI2">
        <v>0.76263273852974578</v>
      </c>
      <c r="AJ2">
        <v>-1.2883313732800408</v>
      </c>
      <c r="AK2">
        <v>17.069401973521813</v>
      </c>
      <c r="AL2">
        <v>0</v>
      </c>
      <c r="AM2">
        <v>0</v>
      </c>
      <c r="AN2">
        <v>-5.4657486755866147</v>
      </c>
      <c r="AO2">
        <f>AX2*COS(AE2)</f>
        <v>19.140974974152176</v>
      </c>
      <c r="AP2">
        <f t="shared" ref="AP2" si="0">AO2*f_tip</f>
        <v>1.1484584984491304</v>
      </c>
      <c r="AQ2">
        <f t="shared" ref="AQ2" si="1">IF(uhel_zkoseni_lamely=0,0,IF(uhel_zkoseni_lamely&gt;0,AP2*SIN(AE2),-AP2*SIN(AE2)))</f>
        <v>0</v>
      </c>
      <c r="AR2">
        <f>AP2*COS(AE2)</f>
        <v>1.1402870365266591</v>
      </c>
      <c r="AS2" s="9">
        <f t="shared" ref="AS2" si="2">(-AR2*sirka_lamely+AG2*(sirka_lamely-0.5*AB2)-(AL2+AN2)*sirka_lamely*0.5+AH2*(sirka_lamely-AB2)*0.5)/(sirka_lamely-AB2)</f>
        <v>-1.0905649786044225</v>
      </c>
      <c r="AT2" s="9">
        <f>-AG2-AH2+AR2+AS2+AL2+AN2</f>
        <v>1.5390331131706558</v>
      </c>
      <c r="AU2" s="9">
        <f>AP2*Z2</f>
        <v>12.47148241663109</v>
      </c>
      <c r="AV2">
        <f t="shared" ref="AV2" si="3">AK2-AJ2+AI2-AM2-AQ2+IF(AC2&gt;0,-(ABS(AS2)+ABS(AT2))*f_side,(ABS(AS2)+ABS(AT2))*f_side)-AX2</f>
        <v>0</v>
      </c>
      <c r="AW2">
        <f t="shared" ref="AW2" si="4">(ABS(AS2)*AB2*(sirka_lamely-AB2)/sirka_lamely)/(delka_rotoru*tloustka_lamely^2/6)</f>
        <v>0.26321158850748283</v>
      </c>
      <c r="AX2">
        <v>19.278141970838107</v>
      </c>
      <c r="AY2">
        <v>759.6061061307164</v>
      </c>
      <c r="AZ2">
        <f>Y2-V2</f>
        <v>-15.252654770594916</v>
      </c>
    </row>
    <row r="3" spans="1:52" x14ac:dyDescent="0.3">
      <c r="A3">
        <v>0.25</v>
      </c>
      <c r="B3" s="12">
        <v>3067.2349950804323</v>
      </c>
      <c r="C3" s="9">
        <v>0</v>
      </c>
      <c r="D3" s="9">
        <v>0.26739227076801647</v>
      </c>
      <c r="E3" s="9">
        <v>0.83908750121519526</v>
      </c>
      <c r="F3" s="9">
        <v>3.1476296302133875</v>
      </c>
      <c r="G3" s="12">
        <v>239.93096029138871</v>
      </c>
      <c r="H3" s="12">
        <v>327.72596200584434</v>
      </c>
      <c r="I3" s="12">
        <v>19.66355772035066</v>
      </c>
      <c r="J3">
        <v>194.1003201494282</v>
      </c>
      <c r="K3">
        <v>56.416246043683941</v>
      </c>
      <c r="L3">
        <v>-2.8088625205923432E-3</v>
      </c>
      <c r="M3">
        <v>0</v>
      </c>
      <c r="N3">
        <v>6.6570115558972786E-5</v>
      </c>
      <c r="O3">
        <v>6.4857679400236705E-5</v>
      </c>
      <c r="P3">
        <v>1.2998262306503601E-4</v>
      </c>
      <c r="Q3">
        <v>5.8771958018980341E-3</v>
      </c>
      <c r="R3">
        <v>9.9080448582107971E-3</v>
      </c>
      <c r="S3">
        <v>2.9972865193102499E-5</v>
      </c>
      <c r="T3">
        <v>196.36733355330659</v>
      </c>
      <c r="U3">
        <v>56.165576157494968</v>
      </c>
      <c r="V3">
        <v>207.76475112388215</v>
      </c>
      <c r="W3">
        <v>58.241589407387153</v>
      </c>
      <c r="X3">
        <v>194.71948908472098</v>
      </c>
      <c r="Y3">
        <v>194.71101761369252</v>
      </c>
      <c r="Z3">
        <v>10.854035640017846</v>
      </c>
      <c r="AA3" s="12">
        <v>25.404519240116887</v>
      </c>
      <c r="AB3" s="12">
        <v>6.4545192401168867</v>
      </c>
      <c r="AC3" s="12">
        <v>-1.2941071331644214</v>
      </c>
      <c r="AD3" s="12">
        <v>-191.04217660841223</v>
      </c>
      <c r="AE3">
        <v>0.11966271093798531</v>
      </c>
      <c r="AF3">
        <v>0</v>
      </c>
      <c r="AG3">
        <v>9.9910945143247873E-2</v>
      </c>
      <c r="AH3">
        <v>-6.2712740136338265</v>
      </c>
      <c r="AI3">
        <v>0.65268667550948156</v>
      </c>
      <c r="AJ3">
        <v>-1.2740602758015014</v>
      </c>
      <c r="AK3">
        <v>17.05745330340276</v>
      </c>
      <c r="AL3">
        <v>0</v>
      </c>
      <c r="AM3">
        <v>0</v>
      </c>
      <c r="AN3">
        <v>-5.476866948927416</v>
      </c>
      <c r="AO3">
        <f t="shared" ref="AO3:AO66" si="5">AX3*COS(AE3)</f>
        <v>18.957088161237451</v>
      </c>
      <c r="AP3">
        <f t="shared" ref="AP3:AP66" si="6">AO3*f_tip</f>
        <v>1.1374252896742469</v>
      </c>
      <c r="AQ3">
        <f t="shared" ref="AQ3:AQ66" si="7">IF(uhel_zkoseni_lamely=0,0,IF(uhel_zkoseni_lamely&gt;0,AP3*SIN(AE3),-AP3*SIN(AE3)))</f>
        <v>0</v>
      </c>
      <c r="AR3">
        <f t="shared" ref="AR3:AR66" si="8">AP3*COS(AE3)</f>
        <v>1.1292915125165797</v>
      </c>
      <c r="AS3" s="9">
        <f t="shared" ref="AS3:AS66" si="9">(-AR3*sirka_lamely+AG3*(sirka_lamely-0.5*AB3)-(AL3+AN3)*sirka_lamely*0.5+AH3*(sirka_lamely-AB3)*0.5)/(sirka_lamely-AB3)</f>
        <v>-0.42064772598521299</v>
      </c>
      <c r="AT3" s="9">
        <f t="shared" ref="AT3:AT66" si="10">-AG3-AH3+AR3+AS3+AL3+AN3</f>
        <v>1.4031399060945295</v>
      </c>
      <c r="AU3" s="9">
        <f t="shared" ref="AU3:AU66" si="11">AP3*Z3</f>
        <v>12.345654631981899</v>
      </c>
      <c r="AV3">
        <f t="shared" ref="AV3:AV66" si="12">AK3-AJ3+AI3-AM3-AQ3+IF(AC3&gt;0,-(ABS(AS3)+ABS(AT3))*f_side,(ABS(AS3)+ABS(AT3))*f_side)-AX3</f>
        <v>0</v>
      </c>
      <c r="AW3">
        <f t="shared" ref="AW3:AW66" si="13">(ABS(AS3)*AB3*(sirka_lamely-AB3)/sirka_lamely)/(delka_rotoru*tloustka_lamely^2/6)</f>
        <v>0.10141515635107488</v>
      </c>
      <c r="AX3">
        <v>19.09362751263853</v>
      </c>
      <c r="AZ3">
        <f t="shared" ref="AZ3:AZ66" si="14">Y3-V3</f>
        <v>-13.05373351018963</v>
      </c>
    </row>
    <row r="4" spans="1:52" x14ac:dyDescent="0.3">
      <c r="A4">
        <v>0.5</v>
      </c>
      <c r="B4" s="12">
        <v>3052.8405183971895</v>
      </c>
      <c r="C4" s="9">
        <v>0</v>
      </c>
      <c r="D4" s="9">
        <v>0.26538981572527431</v>
      </c>
      <c r="E4" s="9">
        <v>0.83676940962528668</v>
      </c>
      <c r="F4" s="9">
        <v>3.1456951088172342</v>
      </c>
      <c r="G4" s="12">
        <v>239.66318015389197</v>
      </c>
      <c r="H4" s="12">
        <v>326.83438831741796</v>
      </c>
      <c r="I4" s="12">
        <v>19.610063299045077</v>
      </c>
      <c r="J4">
        <v>196.16916757182386</v>
      </c>
      <c r="K4">
        <v>56.754831780447034</v>
      </c>
      <c r="L4">
        <v>-2.805615672615642E-3</v>
      </c>
      <c r="M4">
        <v>0</v>
      </c>
      <c r="N4">
        <v>-4.8808644741410242E-5</v>
      </c>
      <c r="O4">
        <v>-9.6547378755037664E-5</v>
      </c>
      <c r="P4">
        <v>-4.2184144340764789E-4</v>
      </c>
      <c r="Q4">
        <v>5.8771958018980341E-3</v>
      </c>
      <c r="R4">
        <v>-3.2139116586476169E-2</v>
      </c>
      <c r="S4">
        <v>3.0132027768051156E-5</v>
      </c>
      <c r="T4">
        <v>211.20580145391611</v>
      </c>
      <c r="U4">
        <v>58.266289363347369</v>
      </c>
      <c r="V4">
        <v>209.88410743381326</v>
      </c>
      <c r="W4">
        <v>58.521925409605899</v>
      </c>
      <c r="X4">
        <v>194.77872042235867</v>
      </c>
      <c r="Y4">
        <v>194.79737617093366</v>
      </c>
      <c r="Z4">
        <v>10.848733885984604</v>
      </c>
      <c r="AA4" s="12">
        <v>25.386687766348359</v>
      </c>
      <c r="AB4" s="12">
        <v>6.436687766348359</v>
      </c>
      <c r="AC4" s="12">
        <v>-1.2967047724473324</v>
      </c>
      <c r="AD4" s="12">
        <v>-188.90032865329337</v>
      </c>
      <c r="AE4">
        <v>0.11996142357476014</v>
      </c>
      <c r="AF4">
        <v>0</v>
      </c>
      <c r="AG4">
        <v>-0.22374685391791321</v>
      </c>
      <c r="AH4">
        <v>-6.7564602193852306</v>
      </c>
      <c r="AI4">
        <v>0.75433656314397979</v>
      </c>
      <c r="AJ4">
        <v>-1.2597762917888138</v>
      </c>
      <c r="AK4">
        <v>17.045480648920986</v>
      </c>
      <c r="AL4">
        <v>0</v>
      </c>
      <c r="AM4">
        <v>0</v>
      </c>
      <c r="AN4">
        <v>-5.4878605709925559</v>
      </c>
      <c r="AO4">
        <f t="shared" si="5"/>
        <v>19.079215792523332</v>
      </c>
      <c r="AP4">
        <f t="shared" si="6"/>
        <v>1.1447529475513998</v>
      </c>
      <c r="AQ4">
        <f t="shared" si="7"/>
        <v>0</v>
      </c>
      <c r="AR4">
        <f t="shared" si="8"/>
        <v>1.1365258979506618</v>
      </c>
      <c r="AS4" s="9">
        <f t="shared" si="9"/>
        <v>-1.0918262597913939</v>
      </c>
      <c r="AT4" s="9">
        <f t="shared" si="10"/>
        <v>1.5370461404698554</v>
      </c>
      <c r="AU4" s="9">
        <f t="shared" si="11"/>
        <v>12.419120093181627</v>
      </c>
      <c r="AV4">
        <f t="shared" si="12"/>
        <v>0</v>
      </c>
      <c r="AW4">
        <f t="shared" si="13"/>
        <v>0.26294398718508138</v>
      </c>
      <c r="AX4">
        <v>19.217325847869457</v>
      </c>
      <c r="AZ4">
        <f t="shared" si="14"/>
        <v>-15.086731262879596</v>
      </c>
    </row>
    <row r="5" spans="1:52" x14ac:dyDescent="0.3">
      <c r="A5">
        <v>0.75</v>
      </c>
      <c r="B5" s="12">
        <v>3038.4622383502169</v>
      </c>
      <c r="C5" s="9">
        <v>0</v>
      </c>
      <c r="D5" s="9">
        <v>0.26339361336457356</v>
      </c>
      <c r="E5" s="9">
        <v>0.83444672698973688</v>
      </c>
      <c r="F5" s="9">
        <v>3.1437606999340679</v>
      </c>
      <c r="G5" s="12">
        <v>239.39105251518299</v>
      </c>
      <c r="H5" s="12">
        <v>325.94104884220644</v>
      </c>
      <c r="I5" s="12">
        <v>19.556462930532387</v>
      </c>
      <c r="J5">
        <v>194.0883129404408</v>
      </c>
      <c r="K5">
        <v>56.465425423491581</v>
      </c>
      <c r="L5">
        <v>-2.8026491940109279E-3</v>
      </c>
      <c r="M5">
        <v>0</v>
      </c>
      <c r="N5">
        <v>6.6088703792088771E-5</v>
      </c>
      <c r="O5">
        <v>6.4271809038559991E-5</v>
      </c>
      <c r="P5">
        <v>1.339923751007164E-4</v>
      </c>
      <c r="Q5">
        <v>5.8771958018980341E-3</v>
      </c>
      <c r="R5">
        <v>1.0203249790940646E-2</v>
      </c>
      <c r="S5">
        <v>2.968439829643438E-5</v>
      </c>
      <c r="T5">
        <v>196.25987286133704</v>
      </c>
      <c r="U5">
        <v>56.17752886292368</v>
      </c>
      <c r="V5">
        <v>207.6044676504217</v>
      </c>
      <c r="W5">
        <v>58.21701159933599</v>
      </c>
      <c r="X5">
        <v>194.70319194953137</v>
      </c>
      <c r="Y5">
        <v>194.69510070140302</v>
      </c>
      <c r="Z5">
        <v>10.843418387268878</v>
      </c>
      <c r="AA5" s="12">
        <v>25.368820976844127</v>
      </c>
      <c r="AB5" s="12">
        <v>6.4188209768441293</v>
      </c>
      <c r="AC5" s="12">
        <v>-1.2992729327475845</v>
      </c>
      <c r="AD5" s="12">
        <v>-186.75661703432468</v>
      </c>
      <c r="AE5">
        <v>0.12025785197355621</v>
      </c>
      <c r="AF5">
        <v>0</v>
      </c>
      <c r="AG5">
        <v>9.8669957044292392E-2</v>
      </c>
      <c r="AH5">
        <v>-6.2888605112812561</v>
      </c>
      <c r="AI5">
        <v>0.64546834745093384</v>
      </c>
      <c r="AJ5">
        <v>-1.2454798790019115</v>
      </c>
      <c r="AK5">
        <v>17.033484282260012</v>
      </c>
      <c r="AL5">
        <v>0</v>
      </c>
      <c r="AM5">
        <v>0</v>
      </c>
      <c r="AN5">
        <v>-5.4987294333205181</v>
      </c>
      <c r="AO5">
        <f t="shared" si="5"/>
        <v>18.895989785287696</v>
      </c>
      <c r="AP5">
        <f t="shared" si="6"/>
        <v>1.1337593871172618</v>
      </c>
      <c r="AQ5">
        <f t="shared" si="7"/>
        <v>0</v>
      </c>
      <c r="AR5">
        <f t="shared" si="8"/>
        <v>1.1255710761738085</v>
      </c>
      <c r="AS5" s="9">
        <f t="shared" si="9"/>
        <v>-0.41650527099444612</v>
      </c>
      <c r="AT5" s="9">
        <f t="shared" si="10"/>
        <v>1.4005269260958073</v>
      </c>
      <c r="AU5" s="9">
        <f t="shared" si="11"/>
        <v>12.29382738500601</v>
      </c>
      <c r="AV5">
        <f t="shared" si="12"/>
        <v>0</v>
      </c>
      <c r="AW5">
        <f t="shared" si="13"/>
        <v>0.10019593429629865</v>
      </c>
      <c r="AX5">
        <v>19.033454440538272</v>
      </c>
      <c r="AZ5">
        <f t="shared" si="14"/>
        <v>-12.909366949018676</v>
      </c>
    </row>
    <row r="6" spans="1:52" x14ac:dyDescent="0.3">
      <c r="A6">
        <v>1</v>
      </c>
      <c r="B6" s="12">
        <v>3024.1004153329818</v>
      </c>
      <c r="C6" s="9">
        <v>0</v>
      </c>
      <c r="D6" s="9">
        <v>0.26140369295861021</v>
      </c>
      <c r="E6" s="9">
        <v>0.83211950605163398</v>
      </c>
      <c r="F6" s="9">
        <v>3.1418264417973965</v>
      </c>
      <c r="G6" s="12">
        <v>239.11459739806875</v>
      </c>
      <c r="H6" s="12">
        <v>325.04596386601304</v>
      </c>
      <c r="I6" s="12">
        <v>19.502757831960782</v>
      </c>
      <c r="J6">
        <v>196.20325250324541</v>
      </c>
      <c r="K6">
        <v>56.811850866803638</v>
      </c>
      <c r="L6">
        <v>-2.7992750871578191E-3</v>
      </c>
      <c r="M6">
        <v>0</v>
      </c>
      <c r="N6">
        <v>-4.8410075042741476E-5</v>
      </c>
      <c r="O6">
        <v>-9.7503748663028427E-5</v>
      </c>
      <c r="P6">
        <v>-4.2505606923005088E-4</v>
      </c>
      <c r="Q6">
        <v>5.8771958018980341E-3</v>
      </c>
      <c r="R6">
        <v>-3.2349689821632555E-2</v>
      </c>
      <c r="S6">
        <v>2.9847614822146818E-5</v>
      </c>
      <c r="T6">
        <v>211.32698424626298</v>
      </c>
      <c r="U6">
        <v>58.304143318820252</v>
      </c>
      <c r="V6">
        <v>209.74262888917013</v>
      </c>
      <c r="W6">
        <v>58.50027699103839</v>
      </c>
      <c r="X6">
        <v>194.76872782947893</v>
      </c>
      <c r="Y6">
        <v>194.78724470268742</v>
      </c>
      <c r="Z6">
        <v>10.838089245149694</v>
      </c>
      <c r="AA6" s="12">
        <v>25.350919277320262</v>
      </c>
      <c r="AB6" s="12">
        <v>6.400919277320261</v>
      </c>
      <c r="AC6" s="12">
        <v>-1.3018115893757052</v>
      </c>
      <c r="AD6" s="12">
        <v>-184.61110999693562</v>
      </c>
      <c r="AE6">
        <v>0.12055199027137498</v>
      </c>
      <c r="AF6">
        <v>0</v>
      </c>
      <c r="AG6">
        <v>-0.22955691595258473</v>
      </c>
      <c r="AH6">
        <v>-6.7830133899937133</v>
      </c>
      <c r="AI6">
        <v>0.74776920932413593</v>
      </c>
      <c r="AJ6">
        <v>-1.2311714925695638</v>
      </c>
      <c r="AK6">
        <v>17.021464475831333</v>
      </c>
      <c r="AL6">
        <v>0</v>
      </c>
      <c r="AM6">
        <v>0</v>
      </c>
      <c r="AN6">
        <v>-5.5094734314215339</v>
      </c>
      <c r="AO6">
        <f t="shared" si="5"/>
        <v>19.019519222157026</v>
      </c>
      <c r="AP6">
        <f t="shared" si="6"/>
        <v>1.1411711533294215</v>
      </c>
      <c r="AQ6">
        <f t="shared" si="7"/>
        <v>0</v>
      </c>
      <c r="AR6">
        <f t="shared" si="8"/>
        <v>1.1328889948533651</v>
      </c>
      <c r="AS6" s="9">
        <f t="shared" si="9"/>
        <v>-1.0975843436935009</v>
      </c>
      <c r="AT6" s="9">
        <f t="shared" si="10"/>
        <v>1.5384015256846286</v>
      </c>
      <c r="AU6" s="9">
        <f t="shared" si="11"/>
        <v>12.368114803774677</v>
      </c>
      <c r="AV6">
        <f t="shared" si="12"/>
        <v>0</v>
      </c>
      <c r="AW6">
        <f t="shared" si="13"/>
        <v>0.26374355635610414</v>
      </c>
      <c r="AX6">
        <v>19.158564329887721</v>
      </c>
      <c r="AZ6">
        <f t="shared" si="14"/>
        <v>-14.955384186482718</v>
      </c>
    </row>
    <row r="7" spans="1:52" x14ac:dyDescent="0.3">
      <c r="A7">
        <v>1.25</v>
      </c>
      <c r="B7" s="12">
        <v>3009.7553085362215</v>
      </c>
      <c r="C7" s="9">
        <v>0</v>
      </c>
      <c r="D7" s="9">
        <v>0.25942008362062208</v>
      </c>
      <c r="E7" s="9">
        <v>0.82978779959652893</v>
      </c>
      <c r="F7" s="9">
        <v>3.1398923726351917</v>
      </c>
      <c r="G7" s="12">
        <v>238.83383487246175</v>
      </c>
      <c r="H7" s="12">
        <v>324.14915369097264</v>
      </c>
      <c r="I7" s="12">
        <v>19.44894922145836</v>
      </c>
      <c r="J7">
        <v>194.07269689435742</v>
      </c>
      <c r="K7">
        <v>56.515423975168972</v>
      </c>
      <c r="L7">
        <v>-2.7962486420367253E-3</v>
      </c>
      <c r="M7">
        <v>0</v>
      </c>
      <c r="N7">
        <v>6.5401315544938912E-5</v>
      </c>
      <c r="O7">
        <v>6.4108091916579887E-5</v>
      </c>
      <c r="P7">
        <v>1.3905602835476093E-4</v>
      </c>
      <c r="Q7">
        <v>5.8771958018980341E-3</v>
      </c>
      <c r="R7">
        <v>1.0577204748654607E-2</v>
      </c>
      <c r="S7">
        <v>2.9396048067708618E-5</v>
      </c>
      <c r="T7">
        <v>196.11926421605799</v>
      </c>
      <c r="U7">
        <v>56.177560204118379</v>
      </c>
      <c r="V7">
        <v>207.47247778555274</v>
      </c>
      <c r="W7">
        <v>58.19645341281489</v>
      </c>
      <c r="X7">
        <v>194.69142419091125</v>
      </c>
      <c r="Y7">
        <v>194.68358870206046</v>
      </c>
      <c r="Z7">
        <v>10.832746561244651</v>
      </c>
      <c r="AA7" s="12">
        <v>25.332983073819449</v>
      </c>
      <c r="AB7" s="12">
        <v>6.3829830738194531</v>
      </c>
      <c r="AC7" s="12">
        <v>-1.3043207185787531</v>
      </c>
      <c r="AD7" s="12">
        <v>-182.46387564564989</v>
      </c>
      <c r="AE7">
        <v>0.12084383264888943</v>
      </c>
      <c r="AF7">
        <v>0</v>
      </c>
      <c r="AG7">
        <v>9.87331465303289E-2</v>
      </c>
      <c r="AH7">
        <v>-6.3054404224607064</v>
      </c>
      <c r="AI7">
        <v>0.63944445417461393</v>
      </c>
      <c r="AJ7">
        <v>-1.2168515866808394</v>
      </c>
      <c r="AK7">
        <v>17.009421502265734</v>
      </c>
      <c r="AL7">
        <v>0</v>
      </c>
      <c r="AM7">
        <v>0</v>
      </c>
      <c r="AN7">
        <v>-5.520092464769383</v>
      </c>
      <c r="AO7">
        <f t="shared" si="5"/>
        <v>18.8358549784719</v>
      </c>
      <c r="AP7">
        <f t="shared" si="6"/>
        <v>1.130151298708314</v>
      </c>
      <c r="AQ7">
        <f t="shared" si="7"/>
        <v>0</v>
      </c>
      <c r="AR7">
        <f t="shared" si="8"/>
        <v>1.1219094051503788</v>
      </c>
      <c r="AS7" s="9">
        <f t="shared" si="9"/>
        <v>-0.41078458192048573</v>
      </c>
      <c r="AT7" s="9">
        <f t="shared" si="10"/>
        <v>1.3977396343908879</v>
      </c>
      <c r="AU7" s="9">
        <f t="shared" si="11"/>
        <v>12.242642594768665</v>
      </c>
      <c r="AV7">
        <f t="shared" si="12"/>
        <v>0</v>
      </c>
      <c r="AW7">
        <f t="shared" si="13"/>
        <v>9.8597722686848896E-2</v>
      </c>
      <c r="AX7">
        <v>18.974228996099871</v>
      </c>
      <c r="AZ7">
        <f t="shared" si="14"/>
        <v>-12.788889083492279</v>
      </c>
    </row>
    <row r="8" spans="1:52" x14ac:dyDescent="0.3">
      <c r="A8">
        <v>1.5</v>
      </c>
      <c r="B8" s="12">
        <v>2995.4271759451535</v>
      </c>
      <c r="C8" s="9">
        <v>0</v>
      </c>
      <c r="D8" s="9">
        <v>0.25744281430452398</v>
      </c>
      <c r="E8" s="9">
        <v>0.82745166045075513</v>
      </c>
      <c r="F8" s="9">
        <v>3.1379585306689162</v>
      </c>
      <c r="G8" s="12">
        <v>238.5487850538787</v>
      </c>
      <c r="H8" s="12">
        <v>323.25063863490584</v>
      </c>
      <c r="I8" s="12">
        <v>19.39503831809435</v>
      </c>
      <c r="J8">
        <v>196.24315540029286</v>
      </c>
      <c r="K8">
        <v>56.871350042804863</v>
      </c>
      <c r="L8">
        <v>-2.7926887641064229E-3</v>
      </c>
      <c r="M8">
        <v>0</v>
      </c>
      <c r="N8">
        <v>-4.7776868651392086E-5</v>
      </c>
      <c r="O8">
        <v>-9.8583526566448852E-5</v>
      </c>
      <c r="P8">
        <v>-4.2886000575848747E-4</v>
      </c>
      <c r="Q8">
        <v>5.8771958018980341E-3</v>
      </c>
      <c r="R8">
        <v>-3.2602098572054275E-2</v>
      </c>
      <c r="S8">
        <v>2.9564537166432466E-5</v>
      </c>
      <c r="T8">
        <v>212.09291606843442</v>
      </c>
      <c r="U8">
        <v>58.417274705745342</v>
      </c>
      <c r="V8">
        <v>209.66849171140595</v>
      </c>
      <c r="W8">
        <v>58.487865666909897</v>
      </c>
      <c r="X8">
        <v>194.75955089185996</v>
      </c>
      <c r="Y8">
        <v>194.77798716650258</v>
      </c>
      <c r="Z8">
        <v>10.827390437520414</v>
      </c>
      <c r="AA8" s="12">
        <v>25.315012772698115</v>
      </c>
      <c r="AB8" s="12">
        <v>6.3650127726981163</v>
      </c>
      <c r="AC8" s="12">
        <v>-1.3068002975431596</v>
      </c>
      <c r="AD8" s="12">
        <v>-180.31498225877502</v>
      </c>
      <c r="AE8">
        <v>0.12113337333059082</v>
      </c>
      <c r="AF8">
        <v>0</v>
      </c>
      <c r="AG8">
        <v>-0.23607904114519868</v>
      </c>
      <c r="AH8">
        <v>-6.8304442349875636</v>
      </c>
      <c r="AI8">
        <v>0.74452522724516823</v>
      </c>
      <c r="AJ8">
        <v>-1.2025206166837707</v>
      </c>
      <c r="AK8">
        <v>16.997355634404666</v>
      </c>
      <c r="AL8">
        <v>0</v>
      </c>
      <c r="AM8">
        <v>0</v>
      </c>
      <c r="AN8">
        <v>-5.5305864368134179</v>
      </c>
      <c r="AO8">
        <f t="shared" si="5"/>
        <v>18.964338617900076</v>
      </c>
      <c r="AP8">
        <f t="shared" si="6"/>
        <v>1.1378603170740045</v>
      </c>
      <c r="AQ8">
        <f t="shared" si="7"/>
        <v>0</v>
      </c>
      <c r="AR8">
        <f t="shared" si="8"/>
        <v>1.1295224403432977</v>
      </c>
      <c r="AS8" s="9">
        <f t="shared" si="9"/>
        <v>-1.1156337495965112</v>
      </c>
      <c r="AT8" s="9">
        <f t="shared" si="10"/>
        <v>1.5498255300661317</v>
      </c>
      <c r="AU8" s="9">
        <f t="shared" si="11"/>
        <v>12.320057916321023</v>
      </c>
      <c r="AV8">
        <f t="shared" si="12"/>
        <v>0</v>
      </c>
      <c r="AW8">
        <f t="shared" si="13"/>
        <v>0.26747155057022304</v>
      </c>
      <c r="AX8">
        <v>19.104329035113366</v>
      </c>
      <c r="AZ8">
        <f t="shared" si="14"/>
        <v>-14.890504544903365</v>
      </c>
    </row>
    <row r="9" spans="1:52" x14ac:dyDescent="0.3">
      <c r="A9">
        <v>1.75</v>
      </c>
      <c r="B9" s="12">
        <v>2981.1162743367804</v>
      </c>
      <c r="C9" s="9">
        <v>0</v>
      </c>
      <c r="D9" s="9">
        <v>0.25547191380504719</v>
      </c>
      <c r="E9" s="9">
        <v>0.82511114147976439</v>
      </c>
      <c r="F9" s="9">
        <v>3.136024954112568</v>
      </c>
      <c r="G9" s="12">
        <v>238.25946810194674</v>
      </c>
      <c r="H9" s="12">
        <v>322.35043903067861</v>
      </c>
      <c r="I9" s="12">
        <v>19.341026341840717</v>
      </c>
      <c r="J9">
        <v>194.04514935228241</v>
      </c>
      <c r="K9">
        <v>56.565369240689165</v>
      </c>
      <c r="L9">
        <v>-2.7896914776388204E-3</v>
      </c>
      <c r="M9">
        <v>0</v>
      </c>
      <c r="N9">
        <v>6.460487680520149E-5</v>
      </c>
      <c r="O9">
        <v>6.4602973613998643E-5</v>
      </c>
      <c r="P9">
        <v>1.476444723425072E-4</v>
      </c>
      <c r="Q9">
        <v>5.8771958018980341E-3</v>
      </c>
      <c r="R9">
        <v>1.1217287478017831E-2</v>
      </c>
      <c r="S9">
        <v>2.9106623519533872E-5</v>
      </c>
      <c r="T9">
        <v>195.91282336274654</v>
      </c>
      <c r="U9">
        <v>56.153122532807629</v>
      </c>
      <c r="V9">
        <v>207.39790123515778</v>
      </c>
      <c r="W9">
        <v>58.183879258571608</v>
      </c>
      <c r="X9">
        <v>194.68075746659073</v>
      </c>
      <c r="Y9">
        <v>194.67300532700659</v>
      </c>
      <c r="Z9">
        <v>10.822020976287122</v>
      </c>
      <c r="AA9" s="12">
        <v>25.297008780613574</v>
      </c>
      <c r="AB9" s="12">
        <v>6.3470087806135718</v>
      </c>
      <c r="AC9" s="12">
        <v>-1.3092503043880765</v>
      </c>
      <c r="AD9" s="12">
        <v>-178.16449772947578</v>
      </c>
      <c r="AE9">
        <v>0.12142060658493525</v>
      </c>
      <c r="AF9">
        <v>0</v>
      </c>
      <c r="AG9">
        <v>0.10085525706360447</v>
      </c>
      <c r="AH9">
        <v>-6.3199466081544555</v>
      </c>
      <c r="AI9">
        <v>0.63624479540755918</v>
      </c>
      <c r="AJ9">
        <v>-1.1881790353578743</v>
      </c>
      <c r="AK9">
        <v>16.985267145291598</v>
      </c>
      <c r="AL9">
        <v>0</v>
      </c>
      <c r="AM9">
        <v>0</v>
      </c>
      <c r="AN9">
        <v>-5.540955254950414</v>
      </c>
      <c r="AO9">
        <f t="shared" si="5"/>
        <v>18.778204324675233</v>
      </c>
      <c r="AP9">
        <f t="shared" si="6"/>
        <v>1.126692259480514</v>
      </c>
      <c r="AQ9">
        <f t="shared" si="7"/>
        <v>0</v>
      </c>
      <c r="AR9">
        <f t="shared" si="8"/>
        <v>1.1183970667646026</v>
      </c>
      <c r="AS9" s="9">
        <f t="shared" si="9"/>
        <v>-0.40212320657159256</v>
      </c>
      <c r="AT9" s="9">
        <f t="shared" si="10"/>
        <v>1.3944099563334476</v>
      </c>
      <c r="AU9" s="9">
        <f t="shared" si="11"/>
        <v>12.193087265918455</v>
      </c>
      <c r="AV9">
        <f t="shared" si="12"/>
        <v>0</v>
      </c>
      <c r="AW9">
        <f t="shared" si="13"/>
        <v>9.6296980000776841E-2</v>
      </c>
      <c r="AX9">
        <v>18.917482965831333</v>
      </c>
      <c r="AZ9">
        <f t="shared" si="14"/>
        <v>-12.724895908151183</v>
      </c>
    </row>
    <row r="10" spans="1:52" x14ac:dyDescent="0.3">
      <c r="A10">
        <v>2</v>
      </c>
      <c r="B10" s="12">
        <v>2966.8228592772871</v>
      </c>
      <c r="C10" s="9">
        <v>0</v>
      </c>
      <c r="D10" s="9">
        <v>0.25350741075788863</v>
      </c>
      <c r="E10" s="9">
        <v>0.82276629558644621</v>
      </c>
      <c r="F10" s="9">
        <v>3.1340916811716957</v>
      </c>
      <c r="G10" s="12">
        <v>237.96590421891136</v>
      </c>
      <c r="H10" s="12">
        <v>321.44857522555623</v>
      </c>
      <c r="I10" s="12">
        <v>19.286914513533375</v>
      </c>
      <c r="J10">
        <v>196.30123967053933</v>
      </c>
      <c r="K10">
        <v>56.936154119379694</v>
      </c>
      <c r="L10">
        <v>-2.7861304501525914E-3</v>
      </c>
      <c r="M10">
        <v>0</v>
      </c>
      <c r="N10">
        <v>-4.7195540780371165E-5</v>
      </c>
      <c r="O10">
        <v>-1.001786271806126E-4</v>
      </c>
      <c r="P10">
        <v>-4.3455868426219447E-4</v>
      </c>
      <c r="Q10">
        <v>5.8771958018980341E-3</v>
      </c>
      <c r="R10">
        <v>-3.2995253731050112E-2</v>
      </c>
      <c r="S10">
        <v>2.9284448461133707E-5</v>
      </c>
      <c r="T10">
        <v>212.39885611093749</v>
      </c>
      <c r="U10">
        <v>58.461842628526881</v>
      </c>
      <c r="V10">
        <v>209.76339147684777</v>
      </c>
      <c r="W10">
        <v>58.498533843526445</v>
      </c>
      <c r="X10">
        <v>194.75109856779142</v>
      </c>
      <c r="Y10">
        <v>194.76965855379132</v>
      </c>
      <c r="Z10">
        <v>10.816638280197431</v>
      </c>
      <c r="AA10" s="12">
        <v>25.278971504511123</v>
      </c>
      <c r="AB10" s="12">
        <v>6.3289715045111246</v>
      </c>
      <c r="AC10" s="12">
        <v>-1.3116707181699609</v>
      </c>
      <c r="AD10" s="12">
        <v>-176.01249021863813</v>
      </c>
      <c r="AE10">
        <v>0.12170552672449242</v>
      </c>
      <c r="AF10">
        <v>0</v>
      </c>
      <c r="AG10">
        <v>-0.24526997168157516</v>
      </c>
      <c r="AH10">
        <v>-6.863262394740449</v>
      </c>
      <c r="AI10">
        <v>0.74968664615282277</v>
      </c>
      <c r="AJ10">
        <v>-1.1738272972680979</v>
      </c>
      <c r="AK10">
        <v>16.973156308163365</v>
      </c>
      <c r="AL10">
        <v>0</v>
      </c>
      <c r="AM10">
        <v>0</v>
      </c>
      <c r="AN10">
        <v>-5.5511988305439708</v>
      </c>
      <c r="AO10">
        <f t="shared" si="5"/>
        <v>18.916737298862564</v>
      </c>
      <c r="AP10">
        <f t="shared" si="6"/>
        <v>1.1350042379317538</v>
      </c>
      <c r="AQ10">
        <f t="shared" si="7"/>
        <v>0</v>
      </c>
      <c r="AR10">
        <f t="shared" si="8"/>
        <v>1.1266086338672125</v>
      </c>
      <c r="AS10" s="9">
        <f t="shared" si="9"/>
        <v>-1.1310357447180088</v>
      </c>
      <c r="AT10" s="9">
        <f t="shared" si="10"/>
        <v>1.5529064250272562</v>
      </c>
      <c r="AU10" s="9">
        <f t="shared" si="11"/>
        <v>12.276930288198921</v>
      </c>
      <c r="AV10">
        <f t="shared" si="12"/>
        <v>0</v>
      </c>
      <c r="AW10">
        <f t="shared" si="13"/>
        <v>0.27053395743947828</v>
      </c>
      <c r="AX10">
        <v>19.057706781768999</v>
      </c>
      <c r="AZ10">
        <f t="shared" si="14"/>
        <v>-14.993732923056456</v>
      </c>
    </row>
    <row r="11" spans="1:52" x14ac:dyDescent="0.3">
      <c r="A11">
        <v>2.25</v>
      </c>
      <c r="B11" s="12">
        <v>2952.5471851195116</v>
      </c>
      <c r="C11" s="9">
        <v>0</v>
      </c>
      <c r="D11" s="9">
        <v>0.25154933363986631</v>
      </c>
      <c r="E11" s="9">
        <v>0.82041717570947004</v>
      </c>
      <c r="F11" s="9">
        <v>3.1321587500424202</v>
      </c>
      <c r="G11" s="12">
        <v>237.66811364815123</v>
      </c>
      <c r="H11" s="12">
        <v>320.54506758056539</v>
      </c>
      <c r="I11" s="12">
        <v>19.232704054833924</v>
      </c>
      <c r="J11">
        <v>194.03135259237376</v>
      </c>
      <c r="K11">
        <v>56.619982193910062</v>
      </c>
      <c r="L11">
        <v>-2.7828760385390861E-3</v>
      </c>
      <c r="M11">
        <v>0</v>
      </c>
      <c r="N11">
        <v>6.3698078660811208E-5</v>
      </c>
      <c r="O11">
        <v>6.4431045227754396E-5</v>
      </c>
      <c r="P11">
        <v>1.5165337182986897E-4</v>
      </c>
      <c r="Q11">
        <v>5.8771958018980341E-3</v>
      </c>
      <c r="R11">
        <v>1.150745338520868E-2</v>
      </c>
      <c r="S11">
        <v>2.8819744593934642E-5</v>
      </c>
      <c r="T11">
        <v>195.98394263339048</v>
      </c>
      <c r="U11">
        <v>56.165688194659708</v>
      </c>
      <c r="V11">
        <v>207.46935483653283</v>
      </c>
      <c r="W11">
        <v>58.191496267614127</v>
      </c>
      <c r="X11">
        <v>194.67092251342214</v>
      </c>
      <c r="Y11">
        <v>194.66340326644169</v>
      </c>
      <c r="Z11">
        <v>10.811242452246766</v>
      </c>
      <c r="AA11" s="12">
        <v>25.260901351611309</v>
      </c>
      <c r="AB11" s="12">
        <v>6.3109013516113075</v>
      </c>
      <c r="AC11" s="12">
        <v>-1.3140615188746967</v>
      </c>
      <c r="AD11" s="12">
        <v>-173.85902724837464</v>
      </c>
      <c r="AE11">
        <v>0.12198812810609239</v>
      </c>
      <c r="AF11">
        <v>0</v>
      </c>
      <c r="AG11">
        <v>0.10090656697985348</v>
      </c>
      <c r="AH11">
        <v>-6.3434702717154021</v>
      </c>
      <c r="AI11">
        <v>0.64029757850455693</v>
      </c>
      <c r="AJ11">
        <v>-1.1594658527194108</v>
      </c>
      <c r="AK11">
        <v>16.961023396441611</v>
      </c>
      <c r="AL11">
        <v>0</v>
      </c>
      <c r="AM11">
        <v>0</v>
      </c>
      <c r="AN11">
        <v>-5.5613170788911699</v>
      </c>
      <c r="AO11">
        <f t="shared" si="5"/>
        <v>18.728364048287496</v>
      </c>
      <c r="AP11">
        <f t="shared" si="6"/>
        <v>1.1237018428972496</v>
      </c>
      <c r="AQ11">
        <f t="shared" si="7"/>
        <v>0</v>
      </c>
      <c r="AR11">
        <f t="shared" si="8"/>
        <v>1.1153512444599676</v>
      </c>
      <c r="AS11" s="9">
        <f t="shared" si="9"/>
        <v>-0.40191605100738542</v>
      </c>
      <c r="AT11" s="9">
        <f t="shared" si="10"/>
        <v>1.3946818192969603</v>
      </c>
      <c r="AU11" s="9">
        <f t="shared" si="11"/>
        <v>12.148613067598671</v>
      </c>
      <c r="AV11">
        <f t="shared" si="12"/>
        <v>0</v>
      </c>
      <c r="AW11">
        <f t="shared" si="13"/>
        <v>9.6021181662840058E-2</v>
      </c>
      <c r="AX11">
        <v>18.868582699883838</v>
      </c>
      <c r="AZ11">
        <f t="shared" si="14"/>
        <v>-12.805951570091139</v>
      </c>
    </row>
    <row r="12" spans="1:52" x14ac:dyDescent="0.3">
      <c r="A12">
        <v>2.5</v>
      </c>
      <c r="B12" s="12">
        <v>2938.2895050005268</v>
      </c>
      <c r="C12" s="9">
        <v>0</v>
      </c>
      <c r="D12" s="9">
        <v>0.24959771076907139</v>
      </c>
      <c r="E12" s="9">
        <v>0.81806383482161782</v>
      </c>
      <c r="F12" s="9">
        <v>3.130226198910496</v>
      </c>
      <c r="G12" s="12">
        <v>237.36611667270012</v>
      </c>
      <c r="H12" s="12">
        <v>319.63993646985296</v>
      </c>
      <c r="I12" s="12">
        <v>19.178396188191179</v>
      </c>
      <c r="J12">
        <v>196.33734909192742</v>
      </c>
      <c r="K12">
        <v>56.999151019402632</v>
      </c>
      <c r="L12">
        <v>-2.7792540401778156E-3</v>
      </c>
      <c r="M12">
        <v>0</v>
      </c>
      <c r="N12">
        <v>-4.6557483564983183E-5</v>
      </c>
      <c r="O12">
        <v>-1.0098940257097046E-4</v>
      </c>
      <c r="P12">
        <v>-4.3782432355313726E-4</v>
      </c>
      <c r="Q12">
        <v>5.8771958018980341E-3</v>
      </c>
      <c r="R12">
        <v>-3.320036727787657E-2</v>
      </c>
      <c r="S12">
        <v>2.9001766114720954E-5</v>
      </c>
      <c r="T12">
        <v>212.36636000567179</v>
      </c>
      <c r="U12">
        <v>58.460646328909547</v>
      </c>
      <c r="V12">
        <v>209.88413303263067</v>
      </c>
      <c r="W12">
        <v>58.512817050103536</v>
      </c>
      <c r="X12">
        <v>194.74328029965642</v>
      </c>
      <c r="Y12">
        <v>194.76168749975147</v>
      </c>
      <c r="Z12">
        <v>10.805833595759744</v>
      </c>
      <c r="AA12" s="12">
        <v>25.242798729397055</v>
      </c>
      <c r="AB12" s="12">
        <v>6.2927987293970595</v>
      </c>
      <c r="AC12" s="12">
        <v>-1.3164226874201121</v>
      </c>
      <c r="AD12" s="12">
        <v>-171.70417662260965</v>
      </c>
      <c r="AE12">
        <v>0.12226840513096748</v>
      </c>
      <c r="AF12">
        <v>0</v>
      </c>
      <c r="AG12">
        <v>-0.25077885176436177</v>
      </c>
      <c r="AH12">
        <v>-6.8852579870598527</v>
      </c>
      <c r="AI12">
        <v>0.75612227664395981</v>
      </c>
      <c r="AJ12">
        <v>-1.145095153896184</v>
      </c>
      <c r="AK12">
        <v>16.94886868372415</v>
      </c>
      <c r="AL12">
        <v>0</v>
      </c>
      <c r="AM12">
        <v>0</v>
      </c>
      <c r="AN12">
        <v>-5.5713099192332303</v>
      </c>
      <c r="AO12">
        <f t="shared" si="5"/>
        <v>18.869463610104376</v>
      </c>
      <c r="AP12">
        <f t="shared" si="6"/>
        <v>1.1321678166062625</v>
      </c>
      <c r="AQ12">
        <f t="shared" si="7"/>
        <v>0</v>
      </c>
      <c r="AR12">
        <f t="shared" si="8"/>
        <v>1.1237156471781362</v>
      </c>
      <c r="AS12" s="9">
        <f t="shared" si="9"/>
        <v>-1.136768884753742</v>
      </c>
      <c r="AT12" s="9">
        <f t="shared" si="10"/>
        <v>1.5516736820153776</v>
      </c>
      <c r="AU12" s="9">
        <f t="shared" si="11"/>
        <v>12.234017028721908</v>
      </c>
      <c r="AV12">
        <f t="shared" si="12"/>
        <v>0</v>
      </c>
      <c r="AW12">
        <f t="shared" si="13"/>
        <v>0.27125915142512341</v>
      </c>
      <c r="AX12">
        <v>19.011392668270442</v>
      </c>
      <c r="AZ12">
        <f t="shared" si="14"/>
        <v>-15.122445532879198</v>
      </c>
    </row>
    <row r="13" spans="1:52" x14ac:dyDescent="0.3">
      <c r="A13">
        <v>2.75</v>
      </c>
      <c r="B13" s="12">
        <v>2924.0500708392901</v>
      </c>
      <c r="C13" s="9">
        <v>0</v>
      </c>
      <c r="D13" s="9">
        <v>0.24765257030504051</v>
      </c>
      <c r="E13" s="9">
        <v>0.81570632592811876</v>
      </c>
      <c r="F13" s="9">
        <v>3.128294065950314</v>
      </c>
      <c r="G13" s="12">
        <v>237.05993361377023</v>
      </c>
      <c r="H13" s="12">
        <v>318.7332022800457</v>
      </c>
      <c r="I13" s="12">
        <v>19.123992136802741</v>
      </c>
      <c r="J13">
        <v>194.02283077303494</v>
      </c>
      <c r="K13">
        <v>56.676668012454797</v>
      </c>
      <c r="L13">
        <v>-2.7758418702688876E-3</v>
      </c>
      <c r="M13">
        <v>0</v>
      </c>
      <c r="N13">
        <v>6.2806527497074973E-5</v>
      </c>
      <c r="O13">
        <v>6.4026735613756432E-5</v>
      </c>
      <c r="P13">
        <v>1.5399441088353752E-4</v>
      </c>
      <c r="Q13">
        <v>5.8771958018980341E-3</v>
      </c>
      <c r="R13">
        <v>1.1669588616456773E-2</v>
      </c>
      <c r="S13">
        <v>2.8534331115540773E-5</v>
      </c>
      <c r="T13">
        <v>196.15560107005209</v>
      </c>
      <c r="U13">
        <v>56.194686529790033</v>
      </c>
      <c r="V13">
        <v>207.59050781543871</v>
      </c>
      <c r="W13">
        <v>58.205984311803491</v>
      </c>
      <c r="X13">
        <v>194.66177598955016</v>
      </c>
      <c r="Y13">
        <v>194.65452725525807</v>
      </c>
      <c r="Z13">
        <v>10.800411814410761</v>
      </c>
      <c r="AA13" s="12">
        <v>25.22466404560091</v>
      </c>
      <c r="AB13" s="12">
        <v>6.2746640456009137</v>
      </c>
      <c r="AC13" s="12">
        <v>-1.3187542056557227</v>
      </c>
      <c r="AD13" s="12">
        <v>-169.54800609360197</v>
      </c>
      <c r="AE13">
        <v>0.12254635224490262</v>
      </c>
      <c r="AF13">
        <v>0</v>
      </c>
      <c r="AG13">
        <v>0.10022916442941933</v>
      </c>
      <c r="AH13">
        <v>-6.370350842761197</v>
      </c>
      <c r="AI13">
        <v>0.64679902800903188</v>
      </c>
      <c r="AJ13">
        <v>-1.1307156526382318</v>
      </c>
      <c r="AK13">
        <v>16.936692443776408</v>
      </c>
      <c r="AL13">
        <v>0</v>
      </c>
      <c r="AM13">
        <v>0</v>
      </c>
      <c r="AN13">
        <v>-5.5811772747544168</v>
      </c>
      <c r="AO13">
        <f t="shared" si="5"/>
        <v>18.681135407886678</v>
      </c>
      <c r="AP13">
        <f t="shared" si="6"/>
        <v>1.1208681244732006</v>
      </c>
      <c r="AQ13">
        <f t="shared" si="7"/>
        <v>0</v>
      </c>
      <c r="AR13">
        <f t="shared" si="8"/>
        <v>1.1124622727182141</v>
      </c>
      <c r="AS13" s="9">
        <f t="shared" si="9"/>
        <v>-0.40508365268134944</v>
      </c>
      <c r="AT13" s="9">
        <f t="shared" si="10"/>
        <v>1.3963230236142259</v>
      </c>
      <c r="AU13" s="9">
        <f t="shared" si="11"/>
        <v>12.105837333956789</v>
      </c>
      <c r="AV13">
        <f t="shared" si="12"/>
        <v>0</v>
      </c>
      <c r="AW13">
        <f t="shared" si="13"/>
        <v>9.6545429426911397E-2</v>
      </c>
      <c r="AX13">
        <v>18.822291525001404</v>
      </c>
      <c r="AZ13">
        <f t="shared" si="14"/>
        <v>-12.935980560180639</v>
      </c>
    </row>
    <row r="14" spans="1:52" x14ac:dyDescent="0.3">
      <c r="A14">
        <v>3</v>
      </c>
      <c r="B14" s="12">
        <v>2909.8291333343991</v>
      </c>
      <c r="C14" s="9">
        <v>0</v>
      </c>
      <c r="D14" s="9">
        <v>0.24571394024891804</v>
      </c>
      <c r="E14" s="9">
        <v>0.81334470206499565</v>
      </c>
      <c r="F14" s="9">
        <v>3.1263623893239476</v>
      </c>
      <c r="G14" s="12">
        <v>236.74958482928457</v>
      </c>
      <c r="H14" s="12">
        <v>317.82488540961373</v>
      </c>
      <c r="I14" s="12">
        <v>19.069493124576823</v>
      </c>
      <c r="J14">
        <v>196.36519664276497</v>
      </c>
      <c r="K14">
        <v>57.061769032297661</v>
      </c>
      <c r="L14">
        <v>-2.7721344065451481E-3</v>
      </c>
      <c r="M14">
        <v>0</v>
      </c>
      <c r="N14">
        <v>-4.5948798705208967E-5</v>
      </c>
      <c r="O14">
        <v>-1.0149023322610238E-4</v>
      </c>
      <c r="P14">
        <v>-4.4017687043209616E-4</v>
      </c>
      <c r="Q14">
        <v>5.8771958018980341E-3</v>
      </c>
      <c r="R14">
        <v>-3.3333209125762146E-2</v>
      </c>
      <c r="S14">
        <v>2.8718583579827676E-5</v>
      </c>
      <c r="T14">
        <v>212.19670818032719</v>
      </c>
      <c r="U14">
        <v>58.443375691425388</v>
      </c>
      <c r="V14">
        <v>209.9837252981317</v>
      </c>
      <c r="W14">
        <v>58.524199958313034</v>
      </c>
      <c r="X14">
        <v>194.73599256327157</v>
      </c>
      <c r="Y14">
        <v>194.75415712017607</v>
      </c>
      <c r="Z14">
        <v>10.794977212198921</v>
      </c>
      <c r="AA14" s="12">
        <v>25.206497708192273</v>
      </c>
      <c r="AB14" s="12">
        <v>6.2564977081922741</v>
      </c>
      <c r="AC14" s="12">
        <v>-1.3210560563562717</v>
      </c>
      <c r="AD14" s="12">
        <v>-167.39058294392407</v>
      </c>
      <c r="AE14">
        <v>0.12282196393837141</v>
      </c>
      <c r="AF14">
        <v>0</v>
      </c>
      <c r="AG14">
        <v>-0.25482778973819986</v>
      </c>
      <c r="AH14">
        <v>-6.9028664744023009</v>
      </c>
      <c r="AI14">
        <v>0.7614784088977814</v>
      </c>
      <c r="AJ14">
        <v>-1.1163277976530299</v>
      </c>
      <c r="AK14">
        <v>16.924494950522831</v>
      </c>
      <c r="AL14">
        <v>0</v>
      </c>
      <c r="AM14">
        <v>0</v>
      </c>
      <c r="AN14">
        <v>-5.5909190725547075</v>
      </c>
      <c r="AO14">
        <f t="shared" si="5"/>
        <v>18.820696675667119</v>
      </c>
      <c r="AP14">
        <f t="shared" si="6"/>
        <v>1.1292418005400271</v>
      </c>
      <c r="AQ14">
        <f t="shared" si="7"/>
        <v>0</v>
      </c>
      <c r="AR14">
        <f t="shared" si="8"/>
        <v>1.1207350635864681</v>
      </c>
      <c r="AS14" s="9">
        <f t="shared" si="9"/>
        <v>-1.1387673341674698</v>
      </c>
      <c r="AT14" s="9">
        <f t="shared" si="10"/>
        <v>1.5487429210047905</v>
      </c>
      <c r="AU14" s="9">
        <f t="shared" si="11"/>
        <v>12.190139503892071</v>
      </c>
      <c r="AV14">
        <f t="shared" si="12"/>
        <v>0</v>
      </c>
      <c r="AW14">
        <f t="shared" si="13"/>
        <v>0.27107596107817761</v>
      </c>
      <c r="AX14">
        <v>18.96355177238398</v>
      </c>
      <c r="AZ14">
        <f t="shared" si="14"/>
        <v>-15.229568177955628</v>
      </c>
    </row>
    <row r="15" spans="1:52" x14ac:dyDescent="0.3">
      <c r="A15">
        <v>3.25</v>
      </c>
      <c r="B15" s="12">
        <v>2895.6269419619198</v>
      </c>
      <c r="C15" s="9">
        <v>0</v>
      </c>
      <c r="D15" s="9">
        <v>0.24378184844363698</v>
      </c>
      <c r="E15" s="9">
        <v>0.81097901629740288</v>
      </c>
      <c r="F15" s="9">
        <v>3.1244312071801734</v>
      </c>
      <c r="G15" s="12">
        <v>236.43509071241263</v>
      </c>
      <c r="H15" s="12">
        <v>316.91500626823188</v>
      </c>
      <c r="I15" s="12">
        <v>19.014900376093912</v>
      </c>
      <c r="J15">
        <v>194.01602465480559</v>
      </c>
      <c r="K15">
        <v>56.734395730771553</v>
      </c>
      <c r="L15">
        <v>-2.768605850308469E-3</v>
      </c>
      <c r="M15">
        <v>0</v>
      </c>
      <c r="N15">
        <v>6.1952756688645369E-5</v>
      </c>
      <c r="O15">
        <v>6.3564240028222467E-5</v>
      </c>
      <c r="P15">
        <v>1.5579131077074116E-4</v>
      </c>
      <c r="Q15">
        <v>5.8771958018980341E-3</v>
      </c>
      <c r="R15">
        <v>1.1789196257429952E-2</v>
      </c>
      <c r="S15">
        <v>2.8249941450653726E-5</v>
      </c>
      <c r="T15">
        <v>196.34273672120233</v>
      </c>
      <c r="U15">
        <v>56.228958503466799</v>
      </c>
      <c r="V15">
        <v>207.70210956470135</v>
      </c>
      <c r="W15">
        <v>58.219108932882705</v>
      </c>
      <c r="X15">
        <v>194.65318892436724</v>
      </c>
      <c r="Y15">
        <v>194.64620508930849</v>
      </c>
      <c r="Z15">
        <v>10.789529893460358</v>
      </c>
      <c r="AA15" s="12">
        <v>25.188300125364638</v>
      </c>
      <c r="AB15" s="12">
        <v>6.2383001253646375</v>
      </c>
      <c r="AC15" s="12">
        <v>-1.3233282232257348</v>
      </c>
      <c r="AD15" s="12">
        <v>-165.231974747354</v>
      </c>
      <c r="AE15">
        <v>0.12309523474668871</v>
      </c>
      <c r="AF15">
        <v>0</v>
      </c>
      <c r="AG15">
        <v>9.9370548567107961E-2</v>
      </c>
      <c r="AH15">
        <v>-6.3978476364907424</v>
      </c>
      <c r="AI15">
        <v>0.6527952237696425</v>
      </c>
      <c r="AJ15">
        <v>-1.101932039590104</v>
      </c>
      <c r="AK15">
        <v>16.912276478038336</v>
      </c>
      <c r="AL15">
        <v>0</v>
      </c>
      <c r="AM15">
        <v>0</v>
      </c>
      <c r="AN15">
        <v>-5.6005352436667399</v>
      </c>
      <c r="AO15">
        <f t="shared" si="5"/>
        <v>18.633385460256662</v>
      </c>
      <c r="AP15">
        <f t="shared" si="6"/>
        <v>1.1180031276153997</v>
      </c>
      <c r="AQ15">
        <f t="shared" si="7"/>
        <v>0</v>
      </c>
      <c r="AR15">
        <f t="shared" si="8"/>
        <v>1.109543581731256</v>
      </c>
      <c r="AS15" s="9">
        <f t="shared" si="9"/>
        <v>-0.40924391885770312</v>
      </c>
      <c r="AT15" s="9">
        <f t="shared" si="10"/>
        <v>1.3982415071304475</v>
      </c>
      <c r="AU15" s="9">
        <f t="shared" si="11"/>
        <v>12.06272816638853</v>
      </c>
      <c r="AV15">
        <f t="shared" si="12"/>
        <v>0</v>
      </c>
      <c r="AW15">
        <f t="shared" si="13"/>
        <v>9.7297445458341153E-2</v>
      </c>
      <c r="AX15">
        <v>18.775452866957373</v>
      </c>
      <c r="AZ15">
        <f t="shared" si="14"/>
        <v>-13.05590447539285</v>
      </c>
    </row>
    <row r="16" spans="1:52" x14ac:dyDescent="0.3">
      <c r="A16">
        <v>3.5</v>
      </c>
      <c r="B16" s="12">
        <v>2881.4437449733177</v>
      </c>
      <c r="C16" s="9">
        <v>0</v>
      </c>
      <c r="D16" s="9">
        <v>0.24185632257409556</v>
      </c>
      <c r="E16" s="9">
        <v>0.80860932171798194</v>
      </c>
      <c r="F16" s="9">
        <v>3.1225005576535279</v>
      </c>
      <c r="G16" s="12">
        <v>236.11647169011451</v>
      </c>
      <c r="H16" s="12">
        <v>316.00358527614691</v>
      </c>
      <c r="I16" s="12">
        <v>18.960215116568815</v>
      </c>
      <c r="J16">
        <v>196.39043342842996</v>
      </c>
      <c r="K16">
        <v>57.124637578672775</v>
      </c>
      <c r="L16">
        <v>-2.7648216980602205E-3</v>
      </c>
      <c r="M16">
        <v>0</v>
      </c>
      <c r="N16">
        <v>-4.5287981312704925E-5</v>
      </c>
      <c r="O16">
        <v>-1.0187096219998971E-4</v>
      </c>
      <c r="P16">
        <v>-4.4222900744935996E-4</v>
      </c>
      <c r="Q16">
        <v>5.8771958018980341E-3</v>
      </c>
      <c r="R16">
        <v>-3.344036325695042E-2</v>
      </c>
      <c r="S16">
        <v>2.8435759872661211E-5</v>
      </c>
      <c r="T16">
        <v>211.84859325547254</v>
      </c>
      <c r="U16">
        <v>58.405774275474243</v>
      </c>
      <c r="V16">
        <v>210.04912199845114</v>
      </c>
      <c r="W16">
        <v>58.530896887830011</v>
      </c>
      <c r="X16">
        <v>194.72915380157875</v>
      </c>
      <c r="Y16">
        <v>194.74706113214134</v>
      </c>
      <c r="Z16">
        <v>10.784069962851724</v>
      </c>
      <c r="AA16" s="12">
        <v>25.17007170552294</v>
      </c>
      <c r="AB16" s="12">
        <v>6.2200717055229378</v>
      </c>
      <c r="AC16" s="12">
        <v>-1.3255706908884066</v>
      </c>
      <c r="AD16" s="12">
        <v>-163.07224842950257</v>
      </c>
      <c r="AE16">
        <v>0.12336615925014205</v>
      </c>
      <c r="AF16">
        <v>0</v>
      </c>
      <c r="AG16">
        <v>-0.25833196004847309</v>
      </c>
      <c r="AH16">
        <v>-6.9146925117161357</v>
      </c>
      <c r="AI16">
        <v>0.76510304331549017</v>
      </c>
      <c r="AJ16">
        <v>-1.0875288247763528</v>
      </c>
      <c r="AK16">
        <v>16.900037300539807</v>
      </c>
      <c r="AL16">
        <v>0</v>
      </c>
      <c r="AM16">
        <v>0</v>
      </c>
      <c r="AN16">
        <v>-5.6100257230180857</v>
      </c>
      <c r="AO16">
        <f t="shared" si="5"/>
        <v>18.769764842855718</v>
      </c>
      <c r="AP16">
        <f t="shared" si="6"/>
        <v>1.1261858905713431</v>
      </c>
      <c r="AQ16">
        <f t="shared" si="7"/>
        <v>0</v>
      </c>
      <c r="AR16">
        <f t="shared" si="8"/>
        <v>1.1176269245340775</v>
      </c>
      <c r="AS16" s="9">
        <f t="shared" si="9"/>
        <v>-1.1374555378355493</v>
      </c>
      <c r="AT16" s="9">
        <f t="shared" si="10"/>
        <v>1.5431701354450515</v>
      </c>
      <c r="AU16" s="9">
        <f t="shared" si="11"/>
        <v>12.14486743509784</v>
      </c>
      <c r="AV16">
        <f t="shared" si="12"/>
        <v>0</v>
      </c>
      <c r="AW16">
        <f t="shared" si="13"/>
        <v>0.27009154792144979</v>
      </c>
      <c r="AX16">
        <v>18.913506709028489</v>
      </c>
      <c r="AZ16">
        <f t="shared" si="14"/>
        <v>-15.302060866309802</v>
      </c>
    </row>
    <row r="17" spans="1:52" x14ac:dyDescent="0.3">
      <c r="A17">
        <v>3.75</v>
      </c>
      <c r="B17" s="12">
        <v>2867.2797893934612</v>
      </c>
      <c r="C17" s="9">
        <v>0</v>
      </c>
      <c r="D17" s="9">
        <v>0.23993739016734128</v>
      </c>
      <c r="E17" s="9">
        <v>0.80623567144520225</v>
      </c>
      <c r="F17" s="9">
        <v>3.1205704788633226</v>
      </c>
      <c r="G17" s="12">
        <v>235.79374822168757</v>
      </c>
      <c r="H17" s="12">
        <v>315.0906428635393</v>
      </c>
      <c r="I17" s="12">
        <v>18.905438571812358</v>
      </c>
      <c r="J17">
        <v>194.01204735769352</v>
      </c>
      <c r="K17">
        <v>56.793151752342226</v>
      </c>
      <c r="L17">
        <v>-2.7611669836103063E-3</v>
      </c>
      <c r="M17">
        <v>0</v>
      </c>
      <c r="N17">
        <v>6.1066727586837853E-5</v>
      </c>
      <c r="O17">
        <v>6.2984621352661847E-5</v>
      </c>
      <c r="P17">
        <v>1.5674682454027059E-4</v>
      </c>
      <c r="Q17">
        <v>5.8771958018980341E-3</v>
      </c>
      <c r="R17">
        <v>1.1843962996682698E-2</v>
      </c>
      <c r="S17">
        <v>2.7966761166183586E-5</v>
      </c>
      <c r="T17">
        <v>196.545591035185</v>
      </c>
      <c r="U17">
        <v>56.269973257511992</v>
      </c>
      <c r="V17">
        <v>207.78444183921357</v>
      </c>
      <c r="W17">
        <v>58.228166251068558</v>
      </c>
      <c r="X17">
        <v>194.64506757758917</v>
      </c>
      <c r="Y17">
        <v>194.63835462471803</v>
      </c>
      <c r="Z17">
        <v>10.778597525371726</v>
      </c>
      <c r="AA17" s="12">
        <v>25.151812857270784</v>
      </c>
      <c r="AB17" s="12">
        <v>6.2018128572707862</v>
      </c>
      <c r="AC17" s="12">
        <v>-1.3277834448964583</v>
      </c>
      <c r="AD17" s="12">
        <v>-160.9114714655137</v>
      </c>
      <c r="AE17">
        <v>0.12363473207413644</v>
      </c>
      <c r="AF17">
        <v>0</v>
      </c>
      <c r="AG17">
        <v>9.8146823466531433E-2</v>
      </c>
      <c r="AH17">
        <v>-6.4259718995393031</v>
      </c>
      <c r="AI17">
        <v>0.65730436072477694</v>
      </c>
      <c r="AJ17">
        <v>-1.0731186032035112</v>
      </c>
      <c r="AK17">
        <v>16.887777692377522</v>
      </c>
      <c r="AL17">
        <v>0</v>
      </c>
      <c r="AM17">
        <v>0</v>
      </c>
      <c r="AN17">
        <v>-5.6193904494632374</v>
      </c>
      <c r="AO17">
        <f t="shared" si="5"/>
        <v>18.584154261886219</v>
      </c>
      <c r="AP17">
        <f t="shared" si="6"/>
        <v>1.115049255713173</v>
      </c>
      <c r="AQ17">
        <f t="shared" si="7"/>
        <v>0</v>
      </c>
      <c r="AR17">
        <f t="shared" si="8"/>
        <v>1.10653803666852</v>
      </c>
      <c r="AS17" s="9">
        <f t="shared" si="9"/>
        <v>-0.41454304528474928</v>
      </c>
      <c r="AT17" s="9">
        <f t="shared" si="10"/>
        <v>1.4004296179933053</v>
      </c>
      <c r="AU17" s="9">
        <f t="shared" si="11"/>
        <v>12.018667148297592</v>
      </c>
      <c r="AV17">
        <f t="shared" si="12"/>
        <v>0</v>
      </c>
      <c r="AW17">
        <f t="shared" si="13"/>
        <v>9.8309999026751332E-2</v>
      </c>
      <c r="AX17">
        <v>18.727099016102493</v>
      </c>
      <c r="AZ17">
        <f t="shared" si="14"/>
        <v>-13.146087214495537</v>
      </c>
    </row>
    <row r="18" spans="1:52" x14ac:dyDescent="0.3">
      <c r="A18">
        <v>4</v>
      </c>
      <c r="B18" s="12">
        <v>2853.1353210187217</v>
      </c>
      <c r="C18" s="9">
        <v>0</v>
      </c>
      <c r="D18" s="9">
        <v>0.23802507859276784</v>
      </c>
      <c r="E18" s="9">
        <v>0.80385811862171863</v>
      </c>
      <c r="F18" s="9">
        <v>3.1186410089126717</v>
      </c>
      <c r="G18" s="12">
        <v>235.46694079732043</v>
      </c>
      <c r="H18" s="12">
        <v>314.1761994698918</v>
      </c>
      <c r="I18" s="12">
        <v>18.850571968193506</v>
      </c>
      <c r="J18">
        <v>196.41153173439176</v>
      </c>
      <c r="K18">
        <v>57.18727804530198</v>
      </c>
      <c r="L18">
        <v>-2.7573653369120932E-3</v>
      </c>
      <c r="M18">
        <v>0</v>
      </c>
      <c r="N18">
        <v>-4.4570843853927614E-5</v>
      </c>
      <c r="O18">
        <v>-1.0209243304372376E-4</v>
      </c>
      <c r="P18">
        <v>-4.43828992943867E-4</v>
      </c>
      <c r="Q18">
        <v>5.8771958018980341E-3</v>
      </c>
      <c r="R18">
        <v>-3.3510447309254343E-2</v>
      </c>
      <c r="S18">
        <v>2.8153144386629419E-5</v>
      </c>
      <c r="T18">
        <v>210.91286411418369</v>
      </c>
      <c r="U18">
        <v>58.298798768115489</v>
      </c>
      <c r="V18">
        <v>210.0537012819222</v>
      </c>
      <c r="W18">
        <v>58.529328551617368</v>
      </c>
      <c r="X18">
        <v>194.72270262992492</v>
      </c>
      <c r="Y18">
        <v>194.74032897238206</v>
      </c>
      <c r="Z18">
        <v>10.773112686337541</v>
      </c>
      <c r="AA18" s="12">
        <v>25.133523989397837</v>
      </c>
      <c r="AB18" s="12">
        <v>6.1835239893978358</v>
      </c>
      <c r="AC18" s="12">
        <v>-1.3299664717209587</v>
      </c>
      <c r="AD18" s="12">
        <v>-158.74971067766717</v>
      </c>
      <c r="AE18">
        <v>0.12390094788934114</v>
      </c>
      <c r="AF18">
        <v>0</v>
      </c>
      <c r="AG18">
        <v>-0.26107288203659823</v>
      </c>
      <c r="AH18">
        <v>-6.9072756642896422</v>
      </c>
      <c r="AI18">
        <v>0.76566861547700704</v>
      </c>
      <c r="AJ18">
        <v>-1.0587018205093626</v>
      </c>
      <c r="AK18">
        <v>16.875497928026689</v>
      </c>
      <c r="AL18">
        <v>0</v>
      </c>
      <c r="AM18">
        <v>0</v>
      </c>
      <c r="AN18">
        <v>-5.6286293657456108</v>
      </c>
      <c r="AO18">
        <f t="shared" si="5"/>
        <v>18.714535189118443</v>
      </c>
      <c r="AP18">
        <f t="shared" si="6"/>
        <v>1.1228721113471065</v>
      </c>
      <c r="AQ18">
        <f t="shared" si="7"/>
        <v>0</v>
      </c>
      <c r="AR18">
        <f t="shared" si="8"/>
        <v>1.1142642770291187</v>
      </c>
      <c r="AS18" s="9">
        <f t="shared" si="9"/>
        <v>-1.1256254912624231</v>
      </c>
      <c r="AT18" s="9">
        <f t="shared" si="10"/>
        <v>1.5283579663473255</v>
      </c>
      <c r="AU18" s="9">
        <f t="shared" si="11"/>
        <v>12.096827787888133</v>
      </c>
      <c r="AV18">
        <f t="shared" si="12"/>
        <v>0</v>
      </c>
      <c r="AW18">
        <f t="shared" si="13"/>
        <v>0.26660456068788152</v>
      </c>
      <c r="AX18">
        <v>18.859107371469644</v>
      </c>
      <c r="AZ18">
        <f t="shared" si="14"/>
        <v>-15.313372309540142</v>
      </c>
    </row>
    <row r="19" spans="1:52" x14ac:dyDescent="0.3">
      <c r="A19">
        <v>4.25</v>
      </c>
      <c r="B19" s="12">
        <v>2839.0105844151572</v>
      </c>
      <c r="C19" s="9">
        <v>0</v>
      </c>
      <c r="D19" s="9">
        <v>0.23611941506230444</v>
      </c>
      <c r="E19" s="9">
        <v>0.80147671641273255</v>
      </c>
      <c r="F19" s="9">
        <v>3.1167121858875664</v>
      </c>
      <c r="G19" s="12">
        <v>235.13606993665567</v>
      </c>
      <c r="H19" s="12">
        <v>313.26027554335866</v>
      </c>
      <c r="I19" s="12">
        <v>18.795616532601517</v>
      </c>
      <c r="J19">
        <v>194.01915937191032</v>
      </c>
      <c r="K19">
        <v>56.853803835823328</v>
      </c>
      <c r="L19">
        <v>-2.7534978726732823E-3</v>
      </c>
      <c r="M19">
        <v>0</v>
      </c>
      <c r="N19">
        <v>6.0113823578735176E-5</v>
      </c>
      <c r="O19">
        <v>6.1875229098249797E-5</v>
      </c>
      <c r="P19">
        <v>1.5449668319611349E-4</v>
      </c>
      <c r="Q19">
        <v>5.8771958018980341E-3</v>
      </c>
      <c r="R19">
        <v>1.1655790056417221E-2</v>
      </c>
      <c r="S19">
        <v>2.7685960280159128E-5</v>
      </c>
      <c r="T19">
        <v>196.90507031403286</v>
      </c>
      <c r="U19">
        <v>56.346302966800408</v>
      </c>
      <c r="V19">
        <v>207.81365884687767</v>
      </c>
      <c r="W19">
        <v>58.229917721593722</v>
      </c>
      <c r="X19">
        <v>194.63734138704004</v>
      </c>
      <c r="Y19">
        <v>194.63098871686864</v>
      </c>
      <c r="Z19">
        <v>10.767615551382486</v>
      </c>
      <c r="AA19" s="12">
        <v>25.115205510867174</v>
      </c>
      <c r="AB19" s="12">
        <v>6.1652055108671728</v>
      </c>
      <c r="AC19" s="12">
        <v>-1.3321197587498084</v>
      </c>
      <c r="AD19" s="12">
        <v>-156.58703273794322</v>
      </c>
      <c r="AE19">
        <v>0.12416480141181685</v>
      </c>
      <c r="AF19">
        <v>0</v>
      </c>
      <c r="AG19">
        <v>9.5280479159917914E-2</v>
      </c>
      <c r="AH19">
        <v>-6.4593494332565964</v>
      </c>
      <c r="AI19">
        <v>0.65913350650045144</v>
      </c>
      <c r="AJ19">
        <v>-1.0442789213293435</v>
      </c>
      <c r="AK19">
        <v>16.86319828207894</v>
      </c>
      <c r="AL19">
        <v>0</v>
      </c>
      <c r="AM19">
        <v>0</v>
      </c>
      <c r="AN19">
        <v>-5.6377424184887968</v>
      </c>
      <c r="AO19">
        <f t="shared" si="5"/>
        <v>18.532612914877816</v>
      </c>
      <c r="AP19">
        <f t="shared" si="6"/>
        <v>1.1119567748926689</v>
      </c>
      <c r="AQ19">
        <f t="shared" si="7"/>
        <v>0</v>
      </c>
      <c r="AR19">
        <f t="shared" si="8"/>
        <v>1.1033963193088479</v>
      </c>
      <c r="AS19" s="9">
        <f t="shared" si="9"/>
        <v>-0.42484788843178706</v>
      </c>
      <c r="AT19" s="9">
        <f t="shared" si="10"/>
        <v>1.4048749664849423</v>
      </c>
      <c r="AU19" s="9">
        <f t="shared" si="11"/>
        <v>11.973123061799415</v>
      </c>
      <c r="AV19">
        <f t="shared" si="12"/>
        <v>0</v>
      </c>
      <c r="AW19">
        <f t="shared" si="13"/>
        <v>0.10049553978511926</v>
      </c>
      <c r="AX19">
        <v>18.676394081203739</v>
      </c>
      <c r="AZ19">
        <f t="shared" si="14"/>
        <v>-13.182670130009029</v>
      </c>
    </row>
    <row r="20" spans="1:52" x14ac:dyDescent="0.3">
      <c r="A20">
        <v>4.5</v>
      </c>
      <c r="B20" s="12">
        <v>2824.905822916784</v>
      </c>
      <c r="C20" s="9">
        <v>0</v>
      </c>
      <c r="D20" s="9">
        <v>0.23422042663061929</v>
      </c>
      <c r="E20" s="9">
        <v>0.79909151800434297</v>
      </c>
      <c r="F20" s="9">
        <v>3.1147840478558697</v>
      </c>
      <c r="G20" s="12">
        <v>234.80115618735334</v>
      </c>
      <c r="H20" s="12">
        <v>312.34289154013192</v>
      </c>
      <c r="I20" s="12">
        <v>18.740573492407915</v>
      </c>
      <c r="J20">
        <v>196.41606677365402</v>
      </c>
      <c r="K20">
        <v>57.246893008457164</v>
      </c>
      <c r="L20">
        <v>-2.7495164377758265E-3</v>
      </c>
      <c r="M20">
        <v>0</v>
      </c>
      <c r="N20">
        <v>-4.3752950004260355E-5</v>
      </c>
      <c r="O20">
        <v>-1.0179256549135107E-4</v>
      </c>
      <c r="P20">
        <v>-4.4370202870731059E-4</v>
      </c>
      <c r="Q20">
        <v>5.8771958018980341E-3</v>
      </c>
      <c r="R20">
        <v>-3.3447503179190409E-2</v>
      </c>
      <c r="S20">
        <v>2.7869190740023087E-5</v>
      </c>
      <c r="T20">
        <v>210.36776038739791</v>
      </c>
      <c r="U20">
        <v>58.250627605460181</v>
      </c>
      <c r="V20">
        <v>209.88209611055609</v>
      </c>
      <c r="W20">
        <v>58.504024439363832</v>
      </c>
      <c r="X20">
        <v>194.71659276200117</v>
      </c>
      <c r="Y20">
        <v>194.73379604661309</v>
      </c>
      <c r="Z20">
        <v>10.762106226476066</v>
      </c>
      <c r="AA20" s="12">
        <v>25.096857830802634</v>
      </c>
      <c r="AB20" s="12">
        <v>6.146857830802638</v>
      </c>
      <c r="AC20" s="12">
        <v>-1.3342432942929707</v>
      </c>
      <c r="AD20" s="12">
        <v>-154.42350469876797</v>
      </c>
      <c r="AE20">
        <v>0.12442628740316031</v>
      </c>
      <c r="AF20">
        <v>0</v>
      </c>
      <c r="AG20">
        <v>-0.2611606284193479</v>
      </c>
      <c r="AH20">
        <v>-6.9125639620164439</v>
      </c>
      <c r="AI20">
        <v>0.75741500319714994</v>
      </c>
      <c r="AJ20">
        <v>-1.0298503528360838</v>
      </c>
      <c r="AK20">
        <v>16.850879029233862</v>
      </c>
      <c r="AL20">
        <v>0</v>
      </c>
      <c r="AM20">
        <v>0</v>
      </c>
      <c r="AN20">
        <v>-5.6467295582187047</v>
      </c>
      <c r="AO20">
        <f t="shared" si="5"/>
        <v>18.651074576427561</v>
      </c>
      <c r="AP20">
        <f t="shared" si="6"/>
        <v>1.1190644745856537</v>
      </c>
      <c r="AQ20">
        <f t="shared" si="7"/>
        <v>0</v>
      </c>
      <c r="AR20">
        <f t="shared" si="8"/>
        <v>1.1104130222728708</v>
      </c>
      <c r="AS20" s="9">
        <f t="shared" si="9"/>
        <v>-1.116470580134256</v>
      </c>
      <c r="AT20" s="9">
        <f t="shared" si="10"/>
        <v>1.5209374743557014</v>
      </c>
      <c r="AU20" s="9">
        <f t="shared" si="11"/>
        <v>12.043490749766431</v>
      </c>
      <c r="AV20">
        <f t="shared" si="12"/>
        <v>0</v>
      </c>
      <c r="AW20">
        <f t="shared" si="13"/>
        <v>0.26375112263187162</v>
      </c>
      <c r="AX20">
        <v>18.796388868536493</v>
      </c>
      <c r="AZ20">
        <f t="shared" si="14"/>
        <v>-15.148300063942997</v>
      </c>
    </row>
    <row r="21" spans="1:52" x14ac:dyDescent="0.3">
      <c r="A21">
        <v>4.75</v>
      </c>
      <c r="B21" s="12">
        <v>2810.8212786239314</v>
      </c>
      <c r="C21" s="9">
        <v>0</v>
      </c>
      <c r="D21" s="9">
        <v>0.23232814019532397</v>
      </c>
      <c r="E21" s="9">
        <v>0.79670257660191302</v>
      </c>
      <c r="F21" s="9">
        <v>3.1128566328663805</v>
      </c>
      <c r="G21" s="12">
        <v>234.46222012366519</v>
      </c>
      <c r="H21" s="12">
        <v>311.42406792381269</v>
      </c>
      <c r="I21" s="12">
        <v>18.685444075428762</v>
      </c>
      <c r="J21">
        <v>194.01423478336733</v>
      </c>
      <c r="K21">
        <v>56.912061932433915</v>
      </c>
      <c r="L21">
        <v>-2.7456758727430332E-3</v>
      </c>
      <c r="M21">
        <v>0</v>
      </c>
      <c r="N21">
        <v>5.9201440731978254E-5</v>
      </c>
      <c r="O21">
        <v>6.1381920091144361E-5</v>
      </c>
      <c r="P21">
        <v>1.5573058301292196E-4</v>
      </c>
      <c r="Q21">
        <v>5.8771958018980341E-3</v>
      </c>
      <c r="R21">
        <v>1.1729720491733852E-2</v>
      </c>
      <c r="S21">
        <v>2.7404480392494204E-5</v>
      </c>
      <c r="T21">
        <v>197.03880702001243</v>
      </c>
      <c r="U21">
        <v>56.393546247589256</v>
      </c>
      <c r="V21">
        <v>207.70018400693985</v>
      </c>
      <c r="W21">
        <v>58.212228828512991</v>
      </c>
      <c r="X21">
        <v>194.62995643884867</v>
      </c>
      <c r="Y21">
        <v>194.62381398034887</v>
      </c>
      <c r="Z21">
        <v>10.756584817899167</v>
      </c>
      <c r="AA21" s="12">
        <v>25.078481358476253</v>
      </c>
      <c r="AB21" s="12">
        <v>6.1284813584762539</v>
      </c>
      <c r="AC21" s="12">
        <v>-1.3363370675746573</v>
      </c>
      <c r="AD21" s="12">
        <v>-152.2591930442471</v>
      </c>
      <c r="AE21">
        <v>0.12468540067064193</v>
      </c>
      <c r="AF21">
        <v>0</v>
      </c>
      <c r="AG21">
        <v>9.4335967190687861E-2</v>
      </c>
      <c r="AH21">
        <v>-6.4854448329710008</v>
      </c>
      <c r="AI21">
        <v>0.653818501329549</v>
      </c>
      <c r="AJ21">
        <v>-1.015416558412084</v>
      </c>
      <c r="AK21">
        <v>16.838540444290537</v>
      </c>
      <c r="AL21">
        <v>0</v>
      </c>
      <c r="AM21">
        <v>0</v>
      </c>
      <c r="AN21">
        <v>-5.655590739330485</v>
      </c>
      <c r="AO21">
        <f t="shared" si="5"/>
        <v>18.473360728505323</v>
      </c>
      <c r="AP21">
        <f t="shared" si="6"/>
        <v>1.1084016437103192</v>
      </c>
      <c r="AQ21">
        <f t="shared" si="7"/>
        <v>0</v>
      </c>
      <c r="AR21">
        <f t="shared" si="8"/>
        <v>1.0997969451994749</v>
      </c>
      <c r="AS21" s="9">
        <f t="shared" si="9"/>
        <v>-0.42881387767115825</v>
      </c>
      <c r="AT21" s="9">
        <f t="shared" si="10"/>
        <v>1.4065011939781451</v>
      </c>
      <c r="AU21" s="9">
        <f t="shared" si="11"/>
        <v>11.922616292868902</v>
      </c>
      <c r="AV21">
        <f t="shared" si="12"/>
        <v>0</v>
      </c>
      <c r="AW21">
        <f t="shared" si="13"/>
        <v>0.10116809835729033</v>
      </c>
      <c r="AX21">
        <v>18.617894408331129</v>
      </c>
      <c r="AZ21">
        <f t="shared" si="14"/>
        <v>-13.076370026590979</v>
      </c>
    </row>
    <row r="22" spans="1:52" x14ac:dyDescent="0.3">
      <c r="A22">
        <v>5</v>
      </c>
      <c r="B22" s="12">
        <v>2796.757192401682</v>
      </c>
      <c r="C22" s="9">
        <v>0</v>
      </c>
      <c r="D22" s="9">
        <v>0.23044258249718891</v>
      </c>
      <c r="E22" s="9">
        <v>0.79430994542844524</v>
      </c>
      <c r="F22" s="9">
        <v>3.110929978947869</v>
      </c>
      <c r="G22" s="12">
        <v>234.11928234501369</v>
      </c>
      <c r="H22" s="12">
        <v>310.50382516478663</v>
      </c>
      <c r="I22" s="12">
        <v>18.630229509887197</v>
      </c>
      <c r="J22">
        <v>196.43784711575563</v>
      </c>
      <c r="K22">
        <v>57.309343510298504</v>
      </c>
      <c r="L22">
        <v>-2.7415603712556981E-3</v>
      </c>
      <c r="M22">
        <v>0</v>
      </c>
      <c r="N22">
        <v>-4.3036403910493986E-5</v>
      </c>
      <c r="O22">
        <v>-1.0198534397982376E-4</v>
      </c>
      <c r="P22">
        <v>-4.4535062501428036E-4</v>
      </c>
      <c r="Q22">
        <v>5.8771958018980341E-3</v>
      </c>
      <c r="R22">
        <v>-3.3515755554070548E-2</v>
      </c>
      <c r="S22">
        <v>2.7588427284946582E-5</v>
      </c>
      <c r="T22">
        <v>210.10685476543082</v>
      </c>
      <c r="U22">
        <v>58.240734022792594</v>
      </c>
      <c r="V22">
        <v>209.67065485692152</v>
      </c>
      <c r="W22">
        <v>58.473456712756786</v>
      </c>
      <c r="X22">
        <v>194.7107884078373</v>
      </c>
      <c r="Y22">
        <v>194.72777634103585</v>
      </c>
      <c r="Z22">
        <v>10.751051432242571</v>
      </c>
      <c r="AA22" s="12">
        <v>25.060076503295733</v>
      </c>
      <c r="AB22" s="12">
        <v>6.1100765032957325</v>
      </c>
      <c r="AC22" s="12">
        <v>-1.3384010687275143</v>
      </c>
      <c r="AD22" s="12">
        <v>-150.09416383576848</v>
      </c>
      <c r="AE22">
        <v>0.12494213606734283</v>
      </c>
      <c r="AF22">
        <v>0</v>
      </c>
      <c r="AG22">
        <v>-0.26381152077660214</v>
      </c>
      <c r="AH22">
        <v>-6.9271747800157195</v>
      </c>
      <c r="AI22">
        <v>0.74714392579428346</v>
      </c>
      <c r="AJ22">
        <v>-1.0009779786207402</v>
      </c>
      <c r="AK22">
        <v>16.82618280213914</v>
      </c>
      <c r="AL22">
        <v>0</v>
      </c>
      <c r="AM22">
        <v>0</v>
      </c>
      <c r="AN22">
        <v>-5.6643259200639289</v>
      </c>
      <c r="AO22">
        <f t="shared" si="5"/>
        <v>18.586272856322669</v>
      </c>
      <c r="AP22">
        <f t="shared" si="6"/>
        <v>1.1151763713793601</v>
      </c>
      <c r="AQ22">
        <f t="shared" si="7"/>
        <v>0</v>
      </c>
      <c r="AR22">
        <f t="shared" si="8"/>
        <v>1.106483437451838</v>
      </c>
      <c r="AS22" s="9">
        <f t="shared" si="9"/>
        <v>-1.115627722611046</v>
      </c>
      <c r="AT22" s="9">
        <f t="shared" si="10"/>
        <v>1.5175160955691833</v>
      </c>
      <c r="AU22" s="9">
        <f t="shared" si="11"/>
        <v>11.989318524721142</v>
      </c>
      <c r="AV22">
        <f t="shared" si="12"/>
        <v>0</v>
      </c>
      <c r="AW22">
        <f t="shared" si="13"/>
        <v>0.26285470484347934</v>
      </c>
      <c r="AX22">
        <v>18.732293335644975</v>
      </c>
      <c r="AZ22">
        <f t="shared" si="14"/>
        <v>-14.942878515885667</v>
      </c>
    </row>
    <row r="23" spans="1:52" x14ac:dyDescent="0.3">
      <c r="A23">
        <v>5.25</v>
      </c>
      <c r="B23" s="12">
        <v>2782.7138038783992</v>
      </c>
      <c r="C23" s="9">
        <v>0</v>
      </c>
      <c r="D23" s="9">
        <v>0.22856378012035125</v>
      </c>
      <c r="E23" s="9">
        <v>0.79191367772293986</v>
      </c>
      <c r="F23" s="9">
        <v>3.1090041241081101</v>
      </c>
      <c r="G23" s="12">
        <v>233.77236347457671</v>
      </c>
      <c r="H23" s="12">
        <v>309.58218373959227</v>
      </c>
      <c r="I23" s="12">
        <v>18.574931024375534</v>
      </c>
      <c r="J23">
        <v>194.00358611959317</v>
      </c>
      <c r="K23">
        <v>56.969918741025026</v>
      </c>
      <c r="L23">
        <v>-2.7376872122096855E-3</v>
      </c>
      <c r="M23">
        <v>0</v>
      </c>
      <c r="N23">
        <v>5.8305321612136118E-5</v>
      </c>
      <c r="O23">
        <v>6.1185668524123583E-5</v>
      </c>
      <c r="P23">
        <v>1.5857140684146802E-4</v>
      </c>
      <c r="Q23">
        <v>5.8771958018980341E-3</v>
      </c>
      <c r="R23">
        <v>1.1923307617822128E-2</v>
      </c>
      <c r="S23">
        <v>2.7123125228029265E-5</v>
      </c>
      <c r="T23">
        <v>196.9847632496211</v>
      </c>
      <c r="U23">
        <v>56.411919959765157</v>
      </c>
      <c r="V23">
        <v>207.52967730499904</v>
      </c>
      <c r="W23">
        <v>58.186915825749793</v>
      </c>
      <c r="X23">
        <v>194.62287020604776</v>
      </c>
      <c r="Y23">
        <v>194.61686089993179</v>
      </c>
      <c r="Z23">
        <v>10.745506176426284</v>
      </c>
      <c r="AA23" s="12">
        <v>25.041643674791842</v>
      </c>
      <c r="AB23" s="12">
        <v>6.091643674791845</v>
      </c>
      <c r="AC23" s="12">
        <v>-1.3404352888026991</v>
      </c>
      <c r="AD23" s="12">
        <v>-147.9284838674308</v>
      </c>
      <c r="AE23">
        <v>0.12519648849228293</v>
      </c>
      <c r="AF23">
        <v>0</v>
      </c>
      <c r="AG23">
        <v>9.4311449703760028E-2</v>
      </c>
      <c r="AH23">
        <v>-6.5054353934657927</v>
      </c>
      <c r="AI23">
        <v>0.64564082025336234</v>
      </c>
      <c r="AJ23">
        <v>-0.98653505891189619</v>
      </c>
      <c r="AK23">
        <v>16.813806377752481</v>
      </c>
      <c r="AL23">
        <v>0</v>
      </c>
      <c r="AM23">
        <v>0</v>
      </c>
      <c r="AN23">
        <v>-5.6729350625461139</v>
      </c>
      <c r="AO23">
        <f t="shared" si="5"/>
        <v>18.410798434148809</v>
      </c>
      <c r="AP23">
        <f t="shared" si="6"/>
        <v>1.1046479060489285</v>
      </c>
      <c r="AQ23">
        <f t="shared" si="7"/>
        <v>0</v>
      </c>
      <c r="AR23">
        <f t="shared" si="8"/>
        <v>1.096001993608207</v>
      </c>
      <c r="AS23" s="9">
        <f t="shared" si="9"/>
        <v>-0.42873292620075049</v>
      </c>
      <c r="AT23" s="9">
        <f t="shared" si="10"/>
        <v>1.4054579486233756</v>
      </c>
      <c r="AU23" s="9">
        <f t="shared" si="11"/>
        <v>11.870000897225122</v>
      </c>
      <c r="AV23">
        <f t="shared" si="12"/>
        <v>0</v>
      </c>
      <c r="AW23">
        <f t="shared" si="13"/>
        <v>0.10087857724496936</v>
      </c>
      <c r="AX23">
        <v>18.556033709407188</v>
      </c>
      <c r="AZ23">
        <f t="shared" si="14"/>
        <v>-12.912816405067247</v>
      </c>
    </row>
    <row r="24" spans="1:52" x14ac:dyDescent="0.3">
      <c r="A24">
        <v>5.5</v>
      </c>
      <c r="B24" s="12">
        <v>2768.6913514443372</v>
      </c>
      <c r="C24" s="9">
        <v>0</v>
      </c>
      <c r="D24" s="9">
        <v>0.22669175949254014</v>
      </c>
      <c r="E24" s="9">
        <v>0.78951382673877391</v>
      </c>
      <c r="F24" s="9">
        <v>3.1070791063329377</v>
      </c>
      <c r="G24" s="12">
        <v>233.42148415788017</v>
      </c>
      <c r="H24" s="12">
        <v>308.65916413029765</v>
      </c>
      <c r="I24" s="12">
        <v>18.51954984781786</v>
      </c>
      <c r="J24">
        <v>196.46836949347286</v>
      </c>
      <c r="K24">
        <v>57.373942471698115</v>
      </c>
      <c r="L24">
        <v>-2.7334558899979912E-3</v>
      </c>
      <c r="M24">
        <v>0</v>
      </c>
      <c r="N24">
        <v>-4.2363645875109926E-5</v>
      </c>
      <c r="O24">
        <v>-1.0240483373091265E-4</v>
      </c>
      <c r="P24">
        <v>-4.4787385645291716E-4</v>
      </c>
      <c r="Q24">
        <v>5.8771958018980341E-3</v>
      </c>
      <c r="R24">
        <v>-3.3646835729309238E-2</v>
      </c>
      <c r="S24">
        <v>2.7309617560594767E-5</v>
      </c>
      <c r="T24">
        <v>209.98358270001566</v>
      </c>
      <c r="U24">
        <v>58.24683075857638</v>
      </c>
      <c r="V24">
        <v>209.48233745090144</v>
      </c>
      <c r="W24">
        <v>58.446096262268782</v>
      </c>
      <c r="X24">
        <v>194.70526115029062</v>
      </c>
      <c r="Y24">
        <v>194.72214806413862</v>
      </c>
      <c r="Z24">
        <v>10.739949157674511</v>
      </c>
      <c r="AA24" s="12">
        <v>25.023183282605952</v>
      </c>
      <c r="AB24" s="12">
        <v>6.0731832826059531</v>
      </c>
      <c r="AC24" s="12">
        <v>-1.3424397197580593</v>
      </c>
      <c r="AD24" s="12">
        <v>-145.76221907380659</v>
      </c>
      <c r="AE24">
        <v>0.12544845289056372</v>
      </c>
      <c r="AF24">
        <v>0</v>
      </c>
      <c r="AG24">
        <v>-0.26769200288093636</v>
      </c>
      <c r="AH24">
        <v>-6.9463514402844853</v>
      </c>
      <c r="AI24">
        <v>0.73800946933814093</v>
      </c>
      <c r="AJ24">
        <v>-0.97208823900321639</v>
      </c>
      <c r="AK24">
        <v>16.801411446177628</v>
      </c>
      <c r="AL24">
        <v>0</v>
      </c>
      <c r="AM24">
        <v>0</v>
      </c>
      <c r="AN24">
        <v>-5.6814181327413724</v>
      </c>
      <c r="AO24">
        <f t="shared" si="5"/>
        <v>18.522912822063969</v>
      </c>
      <c r="AP24">
        <f t="shared" si="6"/>
        <v>1.1113747693238381</v>
      </c>
      <c r="AQ24">
        <f t="shared" si="7"/>
        <v>0</v>
      </c>
      <c r="AR24">
        <f t="shared" si="8"/>
        <v>1.1026412048695415</v>
      </c>
      <c r="AS24" s="9">
        <f t="shared" si="9"/>
        <v>-1.1192508163344932</v>
      </c>
      <c r="AT24" s="9">
        <f t="shared" si="10"/>
        <v>1.5160156989590972</v>
      </c>
      <c r="AU24" s="9">
        <f t="shared" si="11"/>
        <v>11.936108517660259</v>
      </c>
      <c r="AV24">
        <f t="shared" si="12"/>
        <v>0</v>
      </c>
      <c r="AW24">
        <f t="shared" si="13"/>
        <v>0.26299597607448444</v>
      </c>
      <c r="AX24">
        <v>18.669625145436601</v>
      </c>
      <c r="AZ24">
        <f t="shared" si="14"/>
        <v>-14.760189386762818</v>
      </c>
    </row>
    <row r="25" spans="1:52" x14ac:dyDescent="0.3">
      <c r="A25">
        <v>5.75</v>
      </c>
      <c r="B25" s="12">
        <v>2754.690072250341</v>
      </c>
      <c r="C25" s="9">
        <v>0</v>
      </c>
      <c r="D25" s="9">
        <v>0.22482654688530226</v>
      </c>
      <c r="E25" s="9">
        <v>0.78711044574208355</v>
      </c>
      <c r="F25" s="9">
        <v>3.1051549635852802</v>
      </c>
      <c r="G25" s="12">
        <v>233.06666506139652</v>
      </c>
      <c r="H25" s="12">
        <v>307.73478682387827</v>
      </c>
      <c r="I25" s="12">
        <v>18.464087209432698</v>
      </c>
      <c r="J25">
        <v>193.98965253784377</v>
      </c>
      <c r="K25">
        <v>57.028226735700571</v>
      </c>
      <c r="L25">
        <v>-2.729522373739864E-3</v>
      </c>
      <c r="M25">
        <v>0</v>
      </c>
      <c r="N25">
        <v>5.7412302576275577E-5</v>
      </c>
      <c r="O25">
        <v>6.1158436562680618E-5</v>
      </c>
      <c r="P25">
        <v>1.6225340219123152E-4</v>
      </c>
      <c r="Q25">
        <v>5.8771958018980341E-3</v>
      </c>
      <c r="R25">
        <v>1.2178412925296582E-2</v>
      </c>
      <c r="S25">
        <v>2.684221172452011E-5</v>
      </c>
      <c r="T25">
        <v>196.86722445443959</v>
      </c>
      <c r="U25">
        <v>56.417829824676971</v>
      </c>
      <c r="V25">
        <v>207.36139194036261</v>
      </c>
      <c r="W25">
        <v>58.162023357664566</v>
      </c>
      <c r="X25">
        <v>194.61604822858428</v>
      </c>
      <c r="Y25">
        <v>194.61012302407377</v>
      </c>
      <c r="Z25">
        <v>10.734380483516</v>
      </c>
      <c r="AA25" s="12">
        <v>25.004695736477565</v>
      </c>
      <c r="AB25" s="12">
        <v>6.0546957364775658</v>
      </c>
      <c r="AC25" s="12">
        <v>-1.3444143544563261</v>
      </c>
      <c r="AD25" s="12">
        <v>-143.59543525795632</v>
      </c>
      <c r="AE25">
        <v>0.12569802425349463</v>
      </c>
      <c r="AF25">
        <v>0</v>
      </c>
      <c r="AG25">
        <v>9.4815882951861968E-2</v>
      </c>
      <c r="AH25">
        <v>-6.5233751808433489</v>
      </c>
      <c r="AI25">
        <v>0.6375634458144418</v>
      </c>
      <c r="AJ25">
        <v>-0.95763795773531091</v>
      </c>
      <c r="AK25">
        <v>16.788998282527537</v>
      </c>
      <c r="AL25">
        <v>0</v>
      </c>
      <c r="AM25">
        <v>0</v>
      </c>
      <c r="AN25">
        <v>-5.6897751004436508</v>
      </c>
      <c r="AO25">
        <f t="shared" si="5"/>
        <v>18.348148200965188</v>
      </c>
      <c r="AP25">
        <f t="shared" si="6"/>
        <v>1.1008888920579112</v>
      </c>
      <c r="AQ25">
        <f t="shared" si="7"/>
        <v>0</v>
      </c>
      <c r="AR25">
        <f t="shared" si="8"/>
        <v>1.0922033185383428</v>
      </c>
      <c r="AS25" s="9">
        <f t="shared" si="9"/>
        <v>-0.42743236736533696</v>
      </c>
      <c r="AT25" s="9">
        <f t="shared" si="10"/>
        <v>1.4035551486208417</v>
      </c>
      <c r="AU25" s="9">
        <f t="shared" si="11"/>
        <v>11.817360237425994</v>
      </c>
      <c r="AV25">
        <f t="shared" si="12"/>
        <v>0</v>
      </c>
      <c r="AW25">
        <f t="shared" si="13"/>
        <v>0.10029806478325728</v>
      </c>
      <c r="AX25">
        <v>18.494058937036463</v>
      </c>
      <c r="AZ25">
        <f t="shared" si="14"/>
        <v>-12.751268916288836</v>
      </c>
    </row>
    <row r="26" spans="1:52" x14ac:dyDescent="0.3">
      <c r="A26">
        <v>6</v>
      </c>
      <c r="B26" s="12">
        <v>2740.7102022066197</v>
      </c>
      <c r="C26" s="9">
        <v>0</v>
      </c>
      <c r="D26" s="9">
        <v>0.22296816841422987</v>
      </c>
      <c r="E26" s="9">
        <v>0.7847035880101404</v>
      </c>
      <c r="F26" s="9">
        <v>3.1032317338042099</v>
      </c>
      <c r="G26" s="12">
        <v>232.70792687114977</v>
      </c>
      <c r="H26" s="12">
        <v>306.80907231159244</v>
      </c>
      <c r="I26" s="12">
        <v>18.408544338695545</v>
      </c>
      <c r="J26">
        <v>196.50358741408976</v>
      </c>
      <c r="K26">
        <v>57.440377344075614</v>
      </c>
      <c r="L26">
        <v>-2.7251882790674613E-3</v>
      </c>
      <c r="M26">
        <v>0</v>
      </c>
      <c r="N26">
        <v>-4.1708612322494332E-5</v>
      </c>
      <c r="O26">
        <v>-1.0292500576697913E-4</v>
      </c>
      <c r="P26">
        <v>-4.5084081766762576E-4</v>
      </c>
      <c r="Q26">
        <v>5.8771958018980341E-3</v>
      </c>
      <c r="R26">
        <v>-3.3808055932617792E-2</v>
      </c>
      <c r="S26">
        <v>2.7032187402109162E-5</v>
      </c>
      <c r="T26">
        <v>209.94600446450761</v>
      </c>
      <c r="U26">
        <v>58.261057809773035</v>
      </c>
      <c r="V26">
        <v>209.33021895147195</v>
      </c>
      <c r="W26">
        <v>58.423703690483478</v>
      </c>
      <c r="X26">
        <v>194.69998789915763</v>
      </c>
      <c r="Y26">
        <v>194.71684701369463</v>
      </c>
      <c r="Z26">
        <v>10.728800261799361</v>
      </c>
      <c r="AA26" s="12">
        <v>24.98618144623185</v>
      </c>
      <c r="AB26" s="12">
        <v>6.0361814462318488</v>
      </c>
      <c r="AC26" s="12">
        <v>-1.3463591866685356</v>
      </c>
      <c r="AD26" s="12">
        <v>-141.42819847187417</v>
      </c>
      <c r="AE26">
        <v>0.12594519761873557</v>
      </c>
      <c r="AF26">
        <v>0</v>
      </c>
      <c r="AG26">
        <v>-0.27217134821165229</v>
      </c>
      <c r="AH26">
        <v>-6.9684134984517323</v>
      </c>
      <c r="AI26">
        <v>0.73066859688886576</v>
      </c>
      <c r="AJ26">
        <v>-0.94318465560892906</v>
      </c>
      <c r="AK26">
        <v>16.776567161972686</v>
      </c>
      <c r="AL26">
        <v>0</v>
      </c>
      <c r="AM26">
        <v>0</v>
      </c>
      <c r="AN26">
        <v>-5.698005939290983</v>
      </c>
      <c r="AO26">
        <f t="shared" si="5"/>
        <v>18.461516117835</v>
      </c>
      <c r="AP26">
        <f t="shared" si="6"/>
        <v>1.1076909670701001</v>
      </c>
      <c r="AQ26">
        <f t="shared" si="7"/>
        <v>0</v>
      </c>
      <c r="AR26">
        <f t="shared" si="8"/>
        <v>1.0989173698051384</v>
      </c>
      <c r="AS26" s="9">
        <f t="shared" si="9"/>
        <v>-1.1257288514570865</v>
      </c>
      <c r="AT26" s="9">
        <f t="shared" si="10"/>
        <v>1.515767425720453</v>
      </c>
      <c r="AU26" s="9">
        <f t="shared" si="11"/>
        <v>11.884195137494476</v>
      </c>
      <c r="AV26">
        <f t="shared" si="12"/>
        <v>0</v>
      </c>
      <c r="AW26">
        <f t="shared" si="13"/>
        <v>0.26378874862479312</v>
      </c>
      <c r="AX26">
        <v>18.608910191101131</v>
      </c>
      <c r="AZ26">
        <f t="shared" si="14"/>
        <v>-14.613371937777316</v>
      </c>
    </row>
    <row r="27" spans="1:52" x14ac:dyDescent="0.3">
      <c r="A27">
        <v>6.25</v>
      </c>
      <c r="B27" s="12">
        <v>2726.7519759816128</v>
      </c>
      <c r="C27" s="9">
        <v>0</v>
      </c>
      <c r="D27" s="9">
        <v>0.22111665003919248</v>
      </c>
      <c r="E27" s="9">
        <v>0.78229330682974085</v>
      </c>
      <c r="F27" s="9">
        <v>3.1013094549039901</v>
      </c>
      <c r="G27" s="12">
        <v>232.34529029132813</v>
      </c>
      <c r="H27" s="12">
        <v>305.88204108836186</v>
      </c>
      <c r="I27" s="12">
        <v>18.352922465301713</v>
      </c>
      <c r="J27">
        <v>193.97414738363696</v>
      </c>
      <c r="K27">
        <v>57.087486683381769</v>
      </c>
      <c r="L27">
        <v>-2.7211770270045318E-3</v>
      </c>
      <c r="M27">
        <v>0</v>
      </c>
      <c r="N27">
        <v>5.6514259471985044E-5</v>
      </c>
      <c r="O27">
        <v>6.1210662191897458E-5</v>
      </c>
      <c r="P27">
        <v>1.662559111789629E-4</v>
      </c>
      <c r="Q27">
        <v>5.8771958018980341E-3</v>
      </c>
      <c r="R27">
        <v>1.2455634791440464E-2</v>
      </c>
      <c r="S27">
        <v>2.6561973983980791E-5</v>
      </c>
      <c r="T27">
        <v>196.74506849117137</v>
      </c>
      <c r="U27">
        <v>56.419273527580572</v>
      </c>
      <c r="V27">
        <v>207.21915675772675</v>
      </c>
      <c r="W27">
        <v>58.140774545580541</v>
      </c>
      <c r="X27">
        <v>194.60946192107494</v>
      </c>
      <c r="Y27">
        <v>194.60358986168353</v>
      </c>
      <c r="Z27">
        <v>10.723208600671008</v>
      </c>
      <c r="AA27" s="12">
        <v>24.967640821767237</v>
      </c>
      <c r="AB27" s="12">
        <v>6.0176408217672375</v>
      </c>
      <c r="AC27" s="12">
        <v>-1.3482742110665378</v>
      </c>
      <c r="AD27" s="12">
        <v>-139.26057422271811</v>
      </c>
      <c r="AE27">
        <v>0.1261899680704115</v>
      </c>
      <c r="AF27">
        <v>0</v>
      </c>
      <c r="AG27">
        <v>9.5577367378723632E-2</v>
      </c>
      <c r="AH27">
        <v>-6.5411985466955</v>
      </c>
      <c r="AI27">
        <v>0.630778344802161</v>
      </c>
      <c r="AJ27">
        <v>-0.92872876949130723</v>
      </c>
      <c r="AK27">
        <v>16.764118359732741</v>
      </c>
      <c r="AL27">
        <v>0</v>
      </c>
      <c r="AM27">
        <v>0</v>
      </c>
      <c r="AN27">
        <v>-5.7061106267337927</v>
      </c>
      <c r="AO27">
        <f t="shared" si="5"/>
        <v>18.286734419813317</v>
      </c>
      <c r="AP27">
        <f t="shared" si="6"/>
        <v>1.0972040651887991</v>
      </c>
      <c r="AQ27">
        <f t="shared" si="7"/>
        <v>0</v>
      </c>
      <c r="AR27">
        <f t="shared" si="8"/>
        <v>1.0884797631756873</v>
      </c>
      <c r="AS27" s="9">
        <f t="shared" si="9"/>
        <v>-0.4263456943291451</v>
      </c>
      <c r="AT27" s="9">
        <f t="shared" si="10"/>
        <v>1.4016446214295266</v>
      </c>
      <c r="AU27" s="9">
        <f t="shared" si="11"/>
        <v>11.765548068523723</v>
      </c>
      <c r="AV27">
        <f t="shared" si="12"/>
        <v>0</v>
      </c>
      <c r="AW27">
        <f t="shared" si="13"/>
        <v>9.9764379350898075E-2</v>
      </c>
      <c r="AX27">
        <v>18.43330489297173</v>
      </c>
      <c r="AZ27">
        <f t="shared" si="14"/>
        <v>-12.615566896043219</v>
      </c>
    </row>
    <row r="28" spans="1:52" x14ac:dyDescent="0.3">
      <c r="A28">
        <v>6.5</v>
      </c>
      <c r="B28" s="12">
        <v>2712.815627000934</v>
      </c>
      <c r="C28" s="9">
        <v>0</v>
      </c>
      <c r="D28" s="9">
        <v>0.21927201756458164</v>
      </c>
      <c r="E28" s="9">
        <v>0.77987965549559379</v>
      </c>
      <c r="F28" s="9">
        <v>3.0993881647731123</v>
      </c>
      <c r="G28" s="12">
        <v>231.97877604290207</v>
      </c>
      <c r="H28" s="12">
        <v>304.95371365215146</v>
      </c>
      <c r="I28" s="12">
        <v>18.29722281912909</v>
      </c>
      <c r="J28">
        <v>196.5409051279139</v>
      </c>
      <c r="K28">
        <v>57.508375585679858</v>
      </c>
      <c r="L28">
        <v>-2.7167431080203446E-3</v>
      </c>
      <c r="M28">
        <v>0</v>
      </c>
      <c r="N28">
        <v>-4.1056490189974564E-5</v>
      </c>
      <c r="O28">
        <v>-1.034679118788879E-4</v>
      </c>
      <c r="P28">
        <v>-4.5397920152961171E-4</v>
      </c>
      <c r="Q28">
        <v>5.8771958018980341E-3</v>
      </c>
      <c r="R28">
        <v>-3.3978815792336442E-2</v>
      </c>
      <c r="S28">
        <v>2.6755791464648882E-5</v>
      </c>
      <c r="T28">
        <v>209.98670388898782</v>
      </c>
      <c r="U28">
        <v>58.28201421168967</v>
      </c>
      <c r="V28">
        <v>209.21892524214627</v>
      </c>
      <c r="W28">
        <v>58.406903352283052</v>
      </c>
      <c r="X28">
        <v>194.69494955078605</v>
      </c>
      <c r="Y28">
        <v>194.71183088287751</v>
      </c>
      <c r="Z28">
        <v>10.717605608583389</v>
      </c>
      <c r="AA28" s="12">
        <v>24.949074273043031</v>
      </c>
      <c r="AB28" s="12">
        <v>5.9990742730430293</v>
      </c>
      <c r="AC28" s="12">
        <v>-1.350159423224417</v>
      </c>
      <c r="AD28" s="12">
        <v>-137.09262812097714</v>
      </c>
      <c r="AE28">
        <v>0.12643233073925919</v>
      </c>
      <c r="AF28">
        <v>0</v>
      </c>
      <c r="AG28">
        <v>-0.27685061529820004</v>
      </c>
      <c r="AH28">
        <v>-6.9931404105604829</v>
      </c>
      <c r="AI28">
        <v>0.7253547179634382</v>
      </c>
      <c r="AJ28">
        <v>-0.91427073693879668</v>
      </c>
      <c r="AK28">
        <v>16.751652151068246</v>
      </c>
      <c r="AL28">
        <v>0</v>
      </c>
      <c r="AM28">
        <v>0</v>
      </c>
      <c r="AN28">
        <v>-5.7140891440409005</v>
      </c>
      <c r="AO28">
        <f t="shared" si="5"/>
        <v>18.402283622387554</v>
      </c>
      <c r="AP28">
        <f t="shared" si="6"/>
        <v>1.1041370173432532</v>
      </c>
      <c r="AQ28">
        <f t="shared" si="7"/>
        <v>0</v>
      </c>
      <c r="AR28">
        <f t="shared" si="8"/>
        <v>1.0953238774380996</v>
      </c>
      <c r="AS28" s="9">
        <f t="shared" si="9"/>
        <v>-1.1344517025017573</v>
      </c>
      <c r="AT28" s="9">
        <f t="shared" si="10"/>
        <v>1.5167740567541248</v>
      </c>
      <c r="AU28" s="9">
        <f t="shared" si="11"/>
        <v>11.833705089722585</v>
      </c>
      <c r="AV28">
        <f t="shared" si="12"/>
        <v>0</v>
      </c>
      <c r="AW28">
        <f t="shared" si="13"/>
        <v>0.26508465414933802</v>
      </c>
      <c r="AX28">
        <v>18.550351151525835</v>
      </c>
      <c r="AZ28">
        <f t="shared" si="14"/>
        <v>-14.507094359268763</v>
      </c>
    </row>
    <row r="29" spans="1:52" x14ac:dyDescent="0.3">
      <c r="A29">
        <v>6.75</v>
      </c>
      <c r="B29" s="12">
        <v>2698.9013874464031</v>
      </c>
      <c r="C29" s="9">
        <v>0</v>
      </c>
      <c r="D29" s="9">
        <v>0.21743429663955036</v>
      </c>
      <c r="E29" s="9">
        <v>0.77746268730871859</v>
      </c>
      <c r="F29" s="9">
        <v>3.0974679012733746</v>
      </c>
      <c r="G29" s="12">
        <v>231.60840486225229</v>
      </c>
      <c r="H29" s="12">
        <v>304.02411050335331</v>
      </c>
      <c r="I29" s="12">
        <v>18.241446630201199</v>
      </c>
      <c r="J29">
        <v>193.9573463033957</v>
      </c>
      <c r="K29">
        <v>57.147833322854638</v>
      </c>
      <c r="L29">
        <v>-2.7126516337202108E-3</v>
      </c>
      <c r="M29">
        <v>0</v>
      </c>
      <c r="N29">
        <v>5.5609858094310826E-5</v>
      </c>
      <c r="O29">
        <v>6.1324819894250214E-5</v>
      </c>
      <c r="P29">
        <v>1.7048138864241545E-4</v>
      </c>
      <c r="Q29">
        <v>5.8771958018980341E-3</v>
      </c>
      <c r="R29">
        <v>1.2747483990371367E-2</v>
      </c>
      <c r="S29">
        <v>2.6282466200915285E-5</v>
      </c>
      <c r="T29">
        <v>196.63873456108394</v>
      </c>
      <c r="U29">
        <v>56.41887732634558</v>
      </c>
      <c r="V29">
        <v>207.11301165914801</v>
      </c>
      <c r="W29">
        <v>58.124528280059451</v>
      </c>
      <c r="X29">
        <v>194.60308711073131</v>
      </c>
      <c r="Y29">
        <v>194.59724036868366</v>
      </c>
      <c r="Z29">
        <v>10.711991394281537</v>
      </c>
      <c r="AA29" s="12">
        <v>24.930482210067069</v>
      </c>
      <c r="AB29" s="12">
        <v>5.9804822100670663</v>
      </c>
      <c r="AC29" s="12">
        <v>-1.3520148196120332</v>
      </c>
      <c r="AD29" s="12">
        <v>-134.9244253074539</v>
      </c>
      <c r="AE29">
        <v>0.12667228080274739</v>
      </c>
      <c r="AF29">
        <v>0</v>
      </c>
      <c r="AG29">
        <v>9.6546035264624533E-2</v>
      </c>
      <c r="AH29">
        <v>-6.5595837214256187</v>
      </c>
      <c r="AI29">
        <v>0.62578856452321796</v>
      </c>
      <c r="AJ29">
        <v>-0.89981099237541029</v>
      </c>
      <c r="AK29">
        <v>16.739168811272325</v>
      </c>
      <c r="AL29">
        <v>0</v>
      </c>
      <c r="AM29">
        <v>0</v>
      </c>
      <c r="AN29">
        <v>-5.7219414762721952</v>
      </c>
      <c r="AO29">
        <f t="shared" si="5"/>
        <v>18.227107003801979</v>
      </c>
      <c r="AP29">
        <f t="shared" si="6"/>
        <v>1.0936264202281187</v>
      </c>
      <c r="AQ29">
        <f t="shared" si="7"/>
        <v>0</v>
      </c>
      <c r="AR29">
        <f t="shared" si="8"/>
        <v>1.084864054388212</v>
      </c>
      <c r="AS29" s="9">
        <f t="shared" si="9"/>
        <v>-0.42592120090166846</v>
      </c>
      <c r="AT29" s="9">
        <f t="shared" si="10"/>
        <v>1.4000390633753428</v>
      </c>
      <c r="AU29" s="9">
        <f t="shared" si="11"/>
        <v>11.714916802042531</v>
      </c>
      <c r="AV29">
        <f t="shared" si="12"/>
        <v>0</v>
      </c>
      <c r="AW29">
        <f t="shared" si="13"/>
        <v>9.9381730600644827E-2</v>
      </c>
      <c r="AX29">
        <v>18.374325984027578</v>
      </c>
      <c r="AZ29">
        <f t="shared" si="14"/>
        <v>-12.515771290464357</v>
      </c>
    </row>
    <row r="30" spans="1:52" x14ac:dyDescent="0.3">
      <c r="A30">
        <v>7</v>
      </c>
      <c r="B30" s="12">
        <v>2685.0094882551539</v>
      </c>
      <c r="C30" s="9">
        <v>0</v>
      </c>
      <c r="D30" s="9">
        <v>0.21560351275825845</v>
      </c>
      <c r="E30" s="9">
        <v>0.77504245557483875</v>
      </c>
      <c r="F30" s="9">
        <v>3.0955487022389039</v>
      </c>
      <c r="G30" s="12">
        <v>231.23419749980087</v>
      </c>
      <c r="H30" s="12">
        <v>303.09325214416873</v>
      </c>
      <c r="I30" s="12">
        <v>18.185595128650125</v>
      </c>
      <c r="J30">
        <v>196.57984323062692</v>
      </c>
      <c r="K30">
        <v>57.577933234136196</v>
      </c>
      <c r="L30">
        <v>-2.7081121749787129E-3</v>
      </c>
      <c r="M30">
        <v>0</v>
      </c>
      <c r="N30">
        <v>-4.0404377762061983E-5</v>
      </c>
      <c r="O30">
        <v>-1.0401874868053905E-4</v>
      </c>
      <c r="P30">
        <v>-4.572362284811637E-4</v>
      </c>
      <c r="Q30">
        <v>5.8771958018980341E-3</v>
      </c>
      <c r="R30">
        <v>-3.415506022703102E-2</v>
      </c>
      <c r="S30">
        <v>2.6480375172969237E-5</v>
      </c>
      <c r="T30">
        <v>210.15451191430159</v>
      </c>
      <c r="U30">
        <v>58.315507061554456</v>
      </c>
      <c r="V30">
        <v>209.15355568633873</v>
      </c>
      <c r="W30">
        <v>58.396382331248276</v>
      </c>
      <c r="X30">
        <v>194.69013008398275</v>
      </c>
      <c r="Y30">
        <v>194.70708194737136</v>
      </c>
      <c r="Z30">
        <v>10.706366066821962</v>
      </c>
      <c r="AA30" s="12">
        <v>24.911865042883377</v>
      </c>
      <c r="AB30" s="12">
        <v>5.9618650428833746</v>
      </c>
      <c r="AC30" s="12">
        <v>-1.3538403975980577</v>
      </c>
      <c r="AD30" s="12">
        <v>-132.75603114370361</v>
      </c>
      <c r="AE30">
        <v>0.12690981348520358</v>
      </c>
      <c r="AF30">
        <v>0</v>
      </c>
      <c r="AG30">
        <v>-0.28165536875137542</v>
      </c>
      <c r="AH30">
        <v>-7.0221879466453956</v>
      </c>
      <c r="AI30">
        <v>0.72232368694836857</v>
      </c>
      <c r="AJ30">
        <v>-0.88534997169735952</v>
      </c>
      <c r="AK30">
        <v>16.726668615662401</v>
      </c>
      <c r="AL30">
        <v>0</v>
      </c>
      <c r="AM30">
        <v>0</v>
      </c>
      <c r="AN30">
        <v>-5.7296676122914736</v>
      </c>
      <c r="AO30">
        <f t="shared" si="5"/>
        <v>18.34556994025025</v>
      </c>
      <c r="AP30">
        <f t="shared" si="6"/>
        <v>1.100734196415015</v>
      </c>
      <c r="AQ30">
        <f t="shared" si="7"/>
        <v>0</v>
      </c>
      <c r="AR30">
        <f t="shared" si="8"/>
        <v>1.0918818194907896</v>
      </c>
      <c r="AS30" s="9">
        <f t="shared" si="9"/>
        <v>-1.1461766944320808</v>
      </c>
      <c r="AT30" s="9">
        <f t="shared" si="10"/>
        <v>1.5198808281640055</v>
      </c>
      <c r="AU30" s="9">
        <f t="shared" si="11"/>
        <v>11.784863249088257</v>
      </c>
      <c r="AV30">
        <f t="shared" si="12"/>
        <v>0</v>
      </c>
      <c r="AW30">
        <f t="shared" si="13"/>
        <v>0.26705537915002259</v>
      </c>
      <c r="AX30">
        <v>18.494305725663892</v>
      </c>
      <c r="AZ30">
        <f t="shared" si="14"/>
        <v>-14.44647373896737</v>
      </c>
    </row>
    <row r="31" spans="1:52" x14ac:dyDescent="0.3">
      <c r="A31">
        <v>7.25</v>
      </c>
      <c r="B31" s="12">
        <v>2671.1401591188264</v>
      </c>
      <c r="C31" s="9">
        <v>0</v>
      </c>
      <c r="D31" s="9">
        <v>0.21377969126013294</v>
      </c>
      <c r="E31" s="9">
        <v>0.77261901360278717</v>
      </c>
      <c r="F31" s="9">
        <v>3.0936306054752132</v>
      </c>
      <c r="G31" s="12">
        <v>230.85617471865186</v>
      </c>
      <c r="H31" s="12">
        <v>302.16115907799508</v>
      </c>
      <c r="I31" s="12">
        <v>18.129669544679704</v>
      </c>
      <c r="J31">
        <v>193.93827748877385</v>
      </c>
      <c r="K31">
        <v>57.209197599684273</v>
      </c>
      <c r="L31">
        <v>-2.7039497355604864E-3</v>
      </c>
      <c r="M31">
        <v>0</v>
      </c>
      <c r="N31">
        <v>5.4702092761003169E-5</v>
      </c>
      <c r="O31">
        <v>6.1542205283656666E-5</v>
      </c>
      <c r="P31">
        <v>1.7515678005047076E-4</v>
      </c>
      <c r="Q31">
        <v>5.8771958018980341E-3</v>
      </c>
      <c r="R31">
        <v>1.3070734478422502E-2</v>
      </c>
      <c r="S31">
        <v>2.6003583325041036E-5</v>
      </c>
      <c r="T31">
        <v>196.54345720519609</v>
      </c>
      <c r="U31">
        <v>56.414942538247203</v>
      </c>
      <c r="V31">
        <v>207.04959553880221</v>
      </c>
      <c r="W31">
        <v>58.114184848875652</v>
      </c>
      <c r="X31">
        <v>194.59690302580253</v>
      </c>
      <c r="Y31">
        <v>194.59104528177994</v>
      </c>
      <c r="Z31">
        <v>10.70072973554994</v>
      </c>
      <c r="AA31" s="12">
        <v>24.8932231815599</v>
      </c>
      <c r="AB31" s="12">
        <v>5.943223181559901</v>
      </c>
      <c r="AC31" s="12">
        <v>-1.3556361554429976</v>
      </c>
      <c r="AD31" s="12">
        <v>-130.58751048402019</v>
      </c>
      <c r="AE31">
        <v>0.12714492405795075</v>
      </c>
      <c r="AF31">
        <v>0</v>
      </c>
      <c r="AG31">
        <v>9.7858963990905282E-2</v>
      </c>
      <c r="AH31">
        <v>-6.5783744614890178</v>
      </c>
      <c r="AI31">
        <v>0.62292751285111336</v>
      </c>
      <c r="AJ31">
        <v>-0.87088810741793077</v>
      </c>
      <c r="AK31">
        <v>16.714151839571965</v>
      </c>
      <c r="AL31">
        <v>0</v>
      </c>
      <c r="AM31">
        <v>0</v>
      </c>
      <c r="AN31">
        <v>-5.7372675447369268</v>
      </c>
      <c r="AO31">
        <f t="shared" si="5"/>
        <v>18.169585834569503</v>
      </c>
      <c r="AP31">
        <f t="shared" si="6"/>
        <v>1.0901751500741701</v>
      </c>
      <c r="AQ31">
        <f t="shared" si="7"/>
        <v>0</v>
      </c>
      <c r="AR31">
        <f t="shared" si="8"/>
        <v>1.0813752205035929</v>
      </c>
      <c r="AS31" s="9">
        <f t="shared" si="9"/>
        <v>-0.42593100456653754</v>
      </c>
      <c r="AT31" s="9">
        <f t="shared" si="10"/>
        <v>1.3986921686982408</v>
      </c>
      <c r="AU31" s="9">
        <f t="shared" si="11"/>
        <v>11.66566964535629</v>
      </c>
      <c r="AV31">
        <f t="shared" si="12"/>
        <v>0</v>
      </c>
      <c r="AW31">
        <f t="shared" si="13"/>
        <v>9.9095784324957664E-2</v>
      </c>
      <c r="AX31">
        <v>18.317444850236896</v>
      </c>
      <c r="AZ31">
        <f t="shared" si="14"/>
        <v>-12.458550257022267</v>
      </c>
    </row>
    <row r="32" spans="1:52" x14ac:dyDescent="0.3">
      <c r="A32">
        <v>7.5</v>
      </c>
      <c r="B32" s="12">
        <v>2657.2936284828434</v>
      </c>
      <c r="C32" s="9">
        <v>0</v>
      </c>
      <c r="D32" s="9">
        <v>0.21196285733011341</v>
      </c>
      <c r="E32" s="9">
        <v>0.77019241470291511</v>
      </c>
      <c r="F32" s="9">
        <v>3.0917136487582813</v>
      </c>
      <c r="G32" s="12">
        <v>230.47435729324056</v>
      </c>
      <c r="H32" s="12">
        <v>301.22785180881351</v>
      </c>
      <c r="I32" s="12">
        <v>18.07367110852881</v>
      </c>
      <c r="J32">
        <v>196.62161172039947</v>
      </c>
      <c r="K32">
        <v>57.649360093099403</v>
      </c>
      <c r="L32">
        <v>-2.6992406701700799E-3</v>
      </c>
      <c r="M32">
        <v>0</v>
      </c>
      <c r="N32">
        <v>-3.9758230031443954E-5</v>
      </c>
      <c r="O32">
        <v>-1.0460904683244366E-4</v>
      </c>
      <c r="P32">
        <v>-4.6072653184067275E-4</v>
      </c>
      <c r="Q32">
        <v>5.8771958018980341E-3</v>
      </c>
      <c r="R32">
        <v>-3.434524130543911E-2</v>
      </c>
      <c r="S32">
        <v>2.6206095325686427E-5</v>
      </c>
      <c r="T32">
        <v>210.87204739583711</v>
      </c>
      <c r="U32">
        <v>58.41577839583141</v>
      </c>
      <c r="V32">
        <v>209.14978468561188</v>
      </c>
      <c r="W32">
        <v>58.394258322822338</v>
      </c>
      <c r="X32">
        <v>194.68551592979992</v>
      </c>
      <c r="Y32">
        <v>194.70260040440246</v>
      </c>
      <c r="Z32">
        <v>10.695082510097329</v>
      </c>
      <c r="AA32" s="12">
        <v>24.874557036176267</v>
      </c>
      <c r="AB32" s="12">
        <v>5.9245570361762701</v>
      </c>
      <c r="AC32" s="12">
        <v>-1.3574020922976451</v>
      </c>
      <c r="AD32" s="12">
        <v>-128.41892806997288</v>
      </c>
      <c r="AE32">
        <v>0.12737760783942176</v>
      </c>
      <c r="AF32">
        <v>0</v>
      </c>
      <c r="AG32">
        <v>-0.28676274847269584</v>
      </c>
      <c r="AH32">
        <v>-7.0697656150107369</v>
      </c>
      <c r="AI32">
        <v>0.72235921406047077</v>
      </c>
      <c r="AJ32">
        <v>-0.85642583129864924</v>
      </c>
      <c r="AK32">
        <v>16.701618758342345</v>
      </c>
      <c r="AL32">
        <v>0</v>
      </c>
      <c r="AM32">
        <v>0</v>
      </c>
      <c r="AN32">
        <v>-5.7447412700145719</v>
      </c>
      <c r="AO32">
        <f t="shared" si="5"/>
        <v>18.2930198164632</v>
      </c>
      <c r="AP32">
        <f t="shared" si="6"/>
        <v>1.097581188987792</v>
      </c>
      <c r="AQ32">
        <f t="shared" si="7"/>
        <v>0</v>
      </c>
      <c r="AR32">
        <f t="shared" si="8"/>
        <v>1.0886890641147298</v>
      </c>
      <c r="AS32" s="9">
        <f t="shared" si="9"/>
        <v>-1.1683741081562999</v>
      </c>
      <c r="AT32" s="9">
        <f t="shared" si="10"/>
        <v>1.5321020494272908</v>
      </c>
      <c r="AU32" s="9">
        <f t="shared" si="11"/>
        <v>11.738721377755166</v>
      </c>
      <c r="AV32">
        <f t="shared" si="12"/>
        <v>0</v>
      </c>
      <c r="AW32">
        <f t="shared" si="13"/>
        <v>0.27142990543525791</v>
      </c>
      <c r="AX32">
        <v>18.442432373156478</v>
      </c>
      <c r="AZ32">
        <f t="shared" si="14"/>
        <v>-14.447184281209417</v>
      </c>
    </row>
    <row r="33" spans="1:52" x14ac:dyDescent="0.3">
      <c r="A33">
        <v>7.75</v>
      </c>
      <c r="B33" s="12">
        <v>2643.4701235457633</v>
      </c>
      <c r="C33" s="9">
        <v>0</v>
      </c>
      <c r="D33" s="9">
        <v>0.21015303599892179</v>
      </c>
      <c r="E33" s="9">
        <v>0.76776271218550085</v>
      </c>
      <c r="F33" s="9">
        <v>3.089797869833586</v>
      </c>
      <c r="G33" s="12">
        <v>230.08876600798646</v>
      </c>
      <c r="H33" s="12">
        <v>300.29335084057726</v>
      </c>
      <c r="I33" s="12">
        <v>18.017601050434635</v>
      </c>
      <c r="J33">
        <v>193.9075171012864</v>
      </c>
      <c r="K33">
        <v>57.270357138657005</v>
      </c>
      <c r="L33">
        <v>-2.6950880498163281E-3</v>
      </c>
      <c r="M33">
        <v>0</v>
      </c>
      <c r="N33">
        <v>5.3823319113361064E-5</v>
      </c>
      <c r="O33">
        <v>6.2285432681493869E-5</v>
      </c>
      <c r="P33">
        <v>1.8253512187232714E-4</v>
      </c>
      <c r="Q33">
        <v>5.8771958018980341E-3</v>
      </c>
      <c r="R33">
        <v>1.3592889474994435E-2</v>
      </c>
      <c r="S33">
        <v>2.5724146039152156E-5</v>
      </c>
      <c r="T33">
        <v>196.38124987577839</v>
      </c>
      <c r="U33">
        <v>56.391311622270052</v>
      </c>
      <c r="V33">
        <v>207.04249445377553</v>
      </c>
      <c r="W33">
        <v>58.111597979392911</v>
      </c>
      <c r="X33">
        <v>194.59089157313502</v>
      </c>
      <c r="Y33">
        <v>194.58490419144164</v>
      </c>
      <c r="Z33">
        <v>10.689424500400762</v>
      </c>
      <c r="AA33" s="12">
        <v>24.855867016811548</v>
      </c>
      <c r="AB33" s="12">
        <v>5.9058670168115448</v>
      </c>
      <c r="AC33" s="12">
        <v>-1.3591382082028205</v>
      </c>
      <c r="AD33" s="12">
        <v>-126.25034862434342</v>
      </c>
      <c r="AE33">
        <v>0.12760786019529413</v>
      </c>
      <c r="AF33">
        <v>0</v>
      </c>
      <c r="AG33">
        <v>0.1008979688355448</v>
      </c>
      <c r="AH33">
        <v>-6.5949534795426752</v>
      </c>
      <c r="AI33">
        <v>0.62287951311669476</v>
      </c>
      <c r="AJ33">
        <v>-0.84196357497574636</v>
      </c>
      <c r="AK33">
        <v>16.689069647314493</v>
      </c>
      <c r="AL33">
        <v>0</v>
      </c>
      <c r="AM33">
        <v>0</v>
      </c>
      <c r="AN33">
        <v>-5.7520887882971667</v>
      </c>
      <c r="AO33">
        <f t="shared" si="5"/>
        <v>18.114618670554275</v>
      </c>
      <c r="AP33">
        <f t="shared" si="6"/>
        <v>1.0868771202332566</v>
      </c>
      <c r="AQ33">
        <f t="shared" si="7"/>
        <v>0</v>
      </c>
      <c r="AR33">
        <f t="shared" si="8"/>
        <v>1.0780398956053343</v>
      </c>
      <c r="AS33" s="9">
        <f t="shared" si="9"/>
        <v>-0.4233562297335155</v>
      </c>
      <c r="AT33" s="9">
        <f t="shared" si="10"/>
        <v>1.396650388281782</v>
      </c>
      <c r="AU33" s="9">
        <f t="shared" si="11"/>
        <v>11.618090917946397</v>
      </c>
      <c r="AV33">
        <f t="shared" si="12"/>
        <v>0</v>
      </c>
      <c r="AW33">
        <f t="shared" si="13"/>
        <v>9.820536642137348E-2</v>
      </c>
      <c r="AX33">
        <v>18.263113132487852</v>
      </c>
      <c r="AZ33">
        <f t="shared" si="14"/>
        <v>-12.457590262333895</v>
      </c>
    </row>
    <row r="34" spans="1:52" x14ac:dyDescent="0.3">
      <c r="A34">
        <v>8</v>
      </c>
      <c r="B34" s="12">
        <v>2629.6698702587141</v>
      </c>
      <c r="C34" s="9">
        <v>0</v>
      </c>
      <c r="D34" s="9">
        <v>0.20835025214332167</v>
      </c>
      <c r="E34" s="9">
        <v>0.76532995935916803</v>
      </c>
      <c r="F34" s="9">
        <v>3.0878833064151627</v>
      </c>
      <c r="G34" s="12">
        <v>229.699421655956</v>
      </c>
      <c r="H34" s="12">
        <v>299.35767667660309</v>
      </c>
      <c r="I34" s="12">
        <v>17.961460600596187</v>
      </c>
      <c r="J34">
        <v>196.67778503161503</v>
      </c>
      <c r="K34">
        <v>57.725115140661558</v>
      </c>
      <c r="L34">
        <v>-2.6903736051803353E-3</v>
      </c>
      <c r="M34">
        <v>0</v>
      </c>
      <c r="N34">
        <v>-3.917712844215636E-5</v>
      </c>
      <c r="O34">
        <v>-1.0554065819987298E-4</v>
      </c>
      <c r="P34">
        <v>-4.655621415643498E-4</v>
      </c>
      <c r="Q34">
        <v>5.8771958018980341E-3</v>
      </c>
      <c r="R34">
        <v>-3.4631928751993314E-2</v>
      </c>
      <c r="S34">
        <v>2.5934347709033572E-5</v>
      </c>
      <c r="T34">
        <v>211.21958482161685</v>
      </c>
      <c r="U34">
        <v>58.462337921310677</v>
      </c>
      <c r="V34">
        <v>209.30610354537933</v>
      </c>
      <c r="W34">
        <v>58.413940794352413</v>
      </c>
      <c r="X34">
        <v>194.68109551823218</v>
      </c>
      <c r="Y34">
        <v>194.69847831795383</v>
      </c>
      <c r="Z34">
        <v>10.683755816677195</v>
      </c>
      <c r="AA34" s="12">
        <v>24.837153533532064</v>
      </c>
      <c r="AB34" s="12">
        <v>5.8871535335320635</v>
      </c>
      <c r="AC34" s="12">
        <v>-1.3608445040838804</v>
      </c>
      <c r="AD34" s="12">
        <v>-124.08183647068017</v>
      </c>
      <c r="AE34">
        <v>0.12783567653860617</v>
      </c>
      <c r="AF34">
        <v>0</v>
      </c>
      <c r="AG34">
        <v>-0.29387044310195615</v>
      </c>
      <c r="AH34">
        <v>-7.1051183259476742</v>
      </c>
      <c r="AI34">
        <v>0.73038126137127513</v>
      </c>
      <c r="AJ34">
        <v>-0.82750176742296622</v>
      </c>
      <c r="AK34">
        <v>16.67650478182081</v>
      </c>
      <c r="AL34">
        <v>0</v>
      </c>
      <c r="AM34">
        <v>0</v>
      </c>
      <c r="AN34">
        <v>-5.7593101035009679</v>
      </c>
      <c r="AO34">
        <f t="shared" si="5"/>
        <v>18.247800108477588</v>
      </c>
      <c r="AP34">
        <f t="shared" si="6"/>
        <v>1.0948680065086551</v>
      </c>
      <c r="AQ34">
        <f t="shared" si="7"/>
        <v>0</v>
      </c>
      <c r="AR34">
        <f t="shared" si="8"/>
        <v>1.0859340383112577</v>
      </c>
      <c r="AS34" s="9">
        <f t="shared" si="9"/>
        <v>-1.1880859633445422</v>
      </c>
      <c r="AT34" s="9">
        <f t="shared" si="10"/>
        <v>1.5375267405153785</v>
      </c>
      <c r="AU34" s="9">
        <f t="shared" si="11"/>
        <v>11.697302433030609</v>
      </c>
      <c r="AV34">
        <f t="shared" si="12"/>
        <v>0</v>
      </c>
      <c r="AW34">
        <f t="shared" si="13"/>
        <v>0.27518467383006251</v>
      </c>
      <c r="AX34">
        <v>18.397924572846645</v>
      </c>
      <c r="AZ34">
        <f t="shared" si="14"/>
        <v>-14.607625227425501</v>
      </c>
    </row>
    <row r="35" spans="1:52" x14ac:dyDescent="0.3">
      <c r="A35">
        <v>8.25</v>
      </c>
      <c r="B35" s="12">
        <v>2615.8930933249171</v>
      </c>
      <c r="C35" s="9">
        <v>0</v>
      </c>
      <c r="D35" s="9">
        <v>0.206554530486388</v>
      </c>
      <c r="E35" s="9">
        <v>0.76289420952930409</v>
      </c>
      <c r="F35" s="9">
        <v>3.0859699961846778</v>
      </c>
      <c r="G35" s="12">
        <v>229.30634503753279</v>
      </c>
      <c r="H35" s="12">
        <v>298.42084981896306</v>
      </c>
      <c r="I35" s="12">
        <v>17.905250989137784</v>
      </c>
      <c r="J35">
        <v>193.88869043774471</v>
      </c>
      <c r="K35">
        <v>57.335459562967401</v>
      </c>
      <c r="L35">
        <v>-2.6860287044586043E-3</v>
      </c>
      <c r="M35">
        <v>0</v>
      </c>
      <c r="N35">
        <v>5.2889173480924445E-5</v>
      </c>
      <c r="O35">
        <v>6.2469506165726982E-5</v>
      </c>
      <c r="P35">
        <v>1.8679835358055083E-4</v>
      </c>
      <c r="Q35">
        <v>5.8771958018980341E-3</v>
      </c>
      <c r="R35">
        <v>1.3880254108608469E-2</v>
      </c>
      <c r="S35">
        <v>2.5447122778695138E-5</v>
      </c>
      <c r="T35">
        <v>196.48920942668136</v>
      </c>
      <c r="U35">
        <v>56.405513194165621</v>
      </c>
      <c r="V35">
        <v>207.17239191566972</v>
      </c>
      <c r="W35">
        <v>58.127889470055209</v>
      </c>
      <c r="X35">
        <v>194.58503680688315</v>
      </c>
      <c r="Y35">
        <v>194.57900844133309</v>
      </c>
      <c r="Z35">
        <v>10.678076569425107</v>
      </c>
      <c r="AA35" s="12">
        <v>24.818416996379263</v>
      </c>
      <c r="AB35" s="12">
        <v>5.8684169963792616</v>
      </c>
      <c r="AC35" s="12">
        <v>-1.3625209817517527</v>
      </c>
      <c r="AD35" s="12">
        <v>-121.91345600768128</v>
      </c>
      <c r="AE35">
        <v>0.12806105232988196</v>
      </c>
      <c r="AF35">
        <v>0</v>
      </c>
      <c r="AG35">
        <v>0.10216127170047508</v>
      </c>
      <c r="AH35">
        <v>-6.6206545949747708</v>
      </c>
      <c r="AI35">
        <v>0.62966917371683173</v>
      </c>
      <c r="AJ35">
        <v>-0.81304083811522654</v>
      </c>
      <c r="AK35">
        <v>16.663924437176984</v>
      </c>
      <c r="AL35">
        <v>0</v>
      </c>
      <c r="AM35">
        <v>0</v>
      </c>
      <c r="AN35">
        <v>-5.7664052232901106</v>
      </c>
      <c r="AO35">
        <f t="shared" si="5"/>
        <v>18.067102665274689</v>
      </c>
      <c r="AP35">
        <f t="shared" si="6"/>
        <v>1.0840261599164813</v>
      </c>
      <c r="AQ35">
        <f t="shared" si="7"/>
        <v>0</v>
      </c>
      <c r="AR35">
        <f t="shared" si="8"/>
        <v>1.0751494853944641</v>
      </c>
      <c r="AS35" s="9">
        <f t="shared" si="9"/>
        <v>-0.42872959902223351</v>
      </c>
      <c r="AT35" s="9">
        <f t="shared" si="10"/>
        <v>1.3985079863564156</v>
      </c>
      <c r="AU35" s="9">
        <f t="shared" si="11"/>
        <v>11.575314338848054</v>
      </c>
      <c r="AV35">
        <f t="shared" si="12"/>
        <v>0</v>
      </c>
      <c r="AW35">
        <f t="shared" si="13"/>
        <v>9.9151786802214925E-2</v>
      </c>
      <c r="AX35">
        <v>18.21626870413176</v>
      </c>
      <c r="AZ35">
        <f t="shared" si="14"/>
        <v>-12.593383474336633</v>
      </c>
    </row>
    <row r="36" spans="1:52" x14ac:dyDescent="0.3">
      <c r="A36">
        <v>8.5</v>
      </c>
      <c r="B36" s="12">
        <v>2602.1400161992701</v>
      </c>
      <c r="C36" s="9">
        <v>0</v>
      </c>
      <c r="D36" s="9">
        <v>0.20476589559778224</v>
      </c>
      <c r="E36" s="9">
        <v>0.76045551599648809</v>
      </c>
      <c r="F36" s="9">
        <v>3.0840579767904948</v>
      </c>
      <c r="G36" s="12">
        <v>228.90955695909557</v>
      </c>
      <c r="H36" s="12">
        <v>297.48289076788001</v>
      </c>
      <c r="I36" s="12">
        <v>17.848973446072801</v>
      </c>
      <c r="J36">
        <v>196.7189793832363</v>
      </c>
      <c r="K36">
        <v>57.800010880496984</v>
      </c>
      <c r="L36">
        <v>-2.6812896271218726E-3</v>
      </c>
      <c r="M36">
        <v>0</v>
      </c>
      <c r="N36">
        <v>-3.8508378387681483E-5</v>
      </c>
      <c r="O36">
        <v>-1.0603441923322993E-4</v>
      </c>
      <c r="P36">
        <v>-4.6888659592694414E-4</v>
      </c>
      <c r="Q36">
        <v>5.8771958018980341E-3</v>
      </c>
      <c r="R36">
        <v>-3.4802401169317099E-2</v>
      </c>
      <c r="S36">
        <v>2.5661521182630911E-5</v>
      </c>
      <c r="T36">
        <v>211.1764090410704</v>
      </c>
      <c r="U36">
        <v>58.456589386752626</v>
      </c>
      <c r="V36">
        <v>209.48714433472918</v>
      </c>
      <c r="W36">
        <v>58.437034992907797</v>
      </c>
      <c r="X36">
        <v>194.67685894334278</v>
      </c>
      <c r="Y36">
        <v>194.69445278009411</v>
      </c>
      <c r="Z36">
        <v>10.672386869437085</v>
      </c>
      <c r="AA36" s="12">
        <v>24.799657815357602</v>
      </c>
      <c r="AB36" s="12">
        <v>5.8496578153576007</v>
      </c>
      <c r="AC36" s="12">
        <v>-1.3641676438951853</v>
      </c>
      <c r="AD36" s="12">
        <v>-119.745271079815</v>
      </c>
      <c r="AE36">
        <v>0.1282839830772593</v>
      </c>
      <c r="AF36">
        <v>0</v>
      </c>
      <c r="AG36">
        <v>-0.29864264477811625</v>
      </c>
      <c r="AH36">
        <v>-7.1274205891081603</v>
      </c>
      <c r="AI36">
        <v>0.73963457773175356</v>
      </c>
      <c r="AJ36">
        <v>-0.79858121283128636</v>
      </c>
      <c r="AK36">
        <v>16.651328888673874</v>
      </c>
      <c r="AL36">
        <v>0</v>
      </c>
      <c r="AM36">
        <v>0</v>
      </c>
      <c r="AN36">
        <v>-5.7733741590438008</v>
      </c>
      <c r="AO36">
        <f t="shared" si="5"/>
        <v>18.202883543487236</v>
      </c>
      <c r="AP36">
        <f t="shared" si="6"/>
        <v>1.0921730126092342</v>
      </c>
      <c r="AQ36">
        <f t="shared" si="7"/>
        <v>0</v>
      </c>
      <c r="AR36">
        <f t="shared" si="8"/>
        <v>1.0831985047016819</v>
      </c>
      <c r="AS36" s="9">
        <f t="shared" si="9"/>
        <v>-1.1987738679489954</v>
      </c>
      <c r="AT36" s="9">
        <f t="shared" si="10"/>
        <v>1.537113711595163</v>
      </c>
      <c r="AU36" s="9">
        <f t="shared" si="11"/>
        <v>11.656092918924335</v>
      </c>
      <c r="AV36">
        <f t="shared" si="12"/>
        <v>0</v>
      </c>
      <c r="AW36">
        <f t="shared" si="13"/>
        <v>0.27681435071294352</v>
      </c>
      <c r="AX36">
        <v>18.35369793400956</v>
      </c>
      <c r="AZ36">
        <f t="shared" si="14"/>
        <v>-14.79269155463507</v>
      </c>
    </row>
    <row r="37" spans="1:52" x14ac:dyDescent="0.3">
      <c r="A37">
        <v>8.75</v>
      </c>
      <c r="B37" s="12">
        <v>2588.4108610880285</v>
      </c>
      <c r="C37" s="9">
        <v>0</v>
      </c>
      <c r="D37" s="9">
        <v>0.20298437189402435</v>
      </c>
      <c r="E37" s="9">
        <v>0.75801393205492162</v>
      </c>
      <c r="F37" s="9">
        <v>3.082147285846724</v>
      </c>
      <c r="G37" s="12">
        <v>228.50907823170189</v>
      </c>
      <c r="H37" s="12">
        <v>296.54382002112368</v>
      </c>
      <c r="I37" s="12">
        <v>17.79262920126742</v>
      </c>
      <c r="J37">
        <v>193.87892782904214</v>
      </c>
      <c r="K37">
        <v>57.403139036708637</v>
      </c>
      <c r="L37">
        <v>-2.6767826001918575E-3</v>
      </c>
      <c r="M37">
        <v>0</v>
      </c>
      <c r="N37">
        <v>5.1911163402764753E-5</v>
      </c>
      <c r="O37">
        <v>6.2246647122442194E-5</v>
      </c>
      <c r="P37">
        <v>1.8884965642668679E-4</v>
      </c>
      <c r="Q37">
        <v>5.8771958018980341E-3</v>
      </c>
      <c r="R37">
        <v>1.4001232553875378E-2</v>
      </c>
      <c r="S37">
        <v>2.5172219026550022E-5</v>
      </c>
      <c r="T37">
        <v>196.72195647547579</v>
      </c>
      <c r="U37">
        <v>56.440267647588087</v>
      </c>
      <c r="V37">
        <v>207.35141550453559</v>
      </c>
      <c r="W37">
        <v>58.150923003290927</v>
      </c>
      <c r="X37">
        <v>194.57932452832856</v>
      </c>
      <c r="Y37">
        <v>194.57331454666246</v>
      </c>
      <c r="Z37">
        <v>10.666686827778927</v>
      </c>
      <c r="AA37" s="12">
        <v>24.780876400422475</v>
      </c>
      <c r="AB37" s="12">
        <v>5.8308764004224738</v>
      </c>
      <c r="AC37" s="12">
        <v>-1.3657844940824253</v>
      </c>
      <c r="AD37" s="12">
        <v>-117.57734561609311</v>
      </c>
      <c r="AE37">
        <v>0.12850446433659957</v>
      </c>
      <c r="AF37">
        <v>0</v>
      </c>
      <c r="AG37">
        <v>0.10209816462007383</v>
      </c>
      <c r="AH37">
        <v>-6.6506521268185423</v>
      </c>
      <c r="AI37">
        <v>0.63890504789365676</v>
      </c>
      <c r="AJ37">
        <v>-0.78412331791372514</v>
      </c>
      <c r="AK37">
        <v>16.638718411569396</v>
      </c>
      <c r="AL37">
        <v>0</v>
      </c>
      <c r="AM37">
        <v>0</v>
      </c>
      <c r="AN37">
        <v>-5.7802169258634297</v>
      </c>
      <c r="AO37">
        <f t="shared" si="5"/>
        <v>18.022356565494949</v>
      </c>
      <c r="AP37">
        <f t="shared" si="6"/>
        <v>1.081341393929697</v>
      </c>
      <c r="AQ37">
        <f t="shared" si="7"/>
        <v>0</v>
      </c>
      <c r="AR37">
        <f t="shared" si="8"/>
        <v>1.0724253635061127</v>
      </c>
      <c r="AS37" s="9">
        <f t="shared" si="9"/>
        <v>-0.43862432139485252</v>
      </c>
      <c r="AT37" s="9">
        <f t="shared" si="10"/>
        <v>1.4021380784462991</v>
      </c>
      <c r="AU37" s="9">
        <f t="shared" si="11"/>
        <v>11.534330002962003</v>
      </c>
      <c r="AV37">
        <f t="shared" si="12"/>
        <v>0</v>
      </c>
      <c r="AW37">
        <f t="shared" si="13"/>
        <v>0.10112809519930775</v>
      </c>
      <c r="AX37">
        <v>18.172192521367251</v>
      </c>
      <c r="AZ37">
        <f t="shared" si="14"/>
        <v>-12.778100957873136</v>
      </c>
    </row>
    <row r="38" spans="1:52" x14ac:dyDescent="0.3">
      <c r="A38">
        <v>9</v>
      </c>
      <c r="B38" s="12">
        <v>2574.7058489485571</v>
      </c>
      <c r="C38" s="9">
        <v>0</v>
      </c>
      <c r="D38" s="9">
        <v>0.20120998363877873</v>
      </c>
      <c r="E38" s="9">
        <v>0.75556951099086178</v>
      </c>
      <c r="F38" s="9">
        <v>3.0802379609322896</v>
      </c>
      <c r="G38" s="12">
        <v>228.10492966978126</v>
      </c>
      <c r="H38" s="12">
        <v>295.60365807340838</v>
      </c>
      <c r="I38" s="12">
        <v>17.736219484404504</v>
      </c>
      <c r="J38">
        <v>196.74934348529581</v>
      </c>
      <c r="K38">
        <v>57.873952780189768</v>
      </c>
      <c r="L38">
        <v>-2.6720061309010636E-3</v>
      </c>
      <c r="M38">
        <v>0</v>
      </c>
      <c r="N38">
        <v>-3.777701500643094E-5</v>
      </c>
      <c r="O38">
        <v>-1.0621839607184984E-4</v>
      </c>
      <c r="P38">
        <v>-4.7113936604463864E-4</v>
      </c>
      <c r="Q38">
        <v>5.8771958018980341E-3</v>
      </c>
      <c r="R38">
        <v>-3.4889905688893635E-2</v>
      </c>
      <c r="S38">
        <v>2.5388274326153639E-5</v>
      </c>
      <c r="T38">
        <v>210.76982000164355</v>
      </c>
      <c r="U38">
        <v>58.404972358110228</v>
      </c>
      <c r="V38">
        <v>209.6281276504786</v>
      </c>
      <c r="W38">
        <v>58.45461769308514</v>
      </c>
      <c r="X38">
        <v>194.67279771033614</v>
      </c>
      <c r="Y38">
        <v>194.69055879893205</v>
      </c>
      <c r="Z38">
        <v>10.660976555798511</v>
      </c>
      <c r="AA38" s="12">
        <v>24.762073161468166</v>
      </c>
      <c r="AB38" s="12">
        <v>5.8120731614681675</v>
      </c>
      <c r="AC38" s="12">
        <v>-1.3673715367571502</v>
      </c>
      <c r="AD38" s="12">
        <v>-115.40974330598739</v>
      </c>
      <c r="AE38">
        <v>0.12872249171162076</v>
      </c>
      <c r="AF38">
        <v>0</v>
      </c>
      <c r="AG38">
        <v>-0.30172589918008025</v>
      </c>
      <c r="AH38">
        <v>-7.1374629238472282</v>
      </c>
      <c r="AI38">
        <v>0.74687844257732783</v>
      </c>
      <c r="AJ38">
        <v>-0.76966757810763009</v>
      </c>
      <c r="AK38">
        <v>16.626093281080433</v>
      </c>
      <c r="AL38">
        <v>0</v>
      </c>
      <c r="AM38">
        <v>0</v>
      </c>
      <c r="AN38">
        <v>-5.7869335425553441</v>
      </c>
      <c r="AO38">
        <f t="shared" si="5"/>
        <v>18.155136323917379</v>
      </c>
      <c r="AP38">
        <f t="shared" si="6"/>
        <v>1.0893081794350428</v>
      </c>
      <c r="AQ38">
        <f t="shared" si="7"/>
        <v>0</v>
      </c>
      <c r="AR38">
        <f t="shared" si="8"/>
        <v>1.0802959987032126</v>
      </c>
      <c r="AS38" s="9">
        <f t="shared" si="9"/>
        <v>-1.2013761257605964</v>
      </c>
      <c r="AT38" s="9">
        <f t="shared" si="10"/>
        <v>1.5311751534145799</v>
      </c>
      <c r="AU38" s="9">
        <f t="shared" si="11"/>
        <v>11.613088962996549</v>
      </c>
      <c r="AV38">
        <f t="shared" si="12"/>
        <v>0</v>
      </c>
      <c r="AW38">
        <f t="shared" si="13"/>
        <v>0.27655365056848075</v>
      </c>
      <c r="AX38">
        <v>18.306592378515898</v>
      </c>
      <c r="AZ38">
        <f t="shared" si="14"/>
        <v>-14.937568851546558</v>
      </c>
    </row>
    <row r="39" spans="1:52" x14ac:dyDescent="0.3">
      <c r="A39">
        <v>9.25</v>
      </c>
      <c r="B39" s="12">
        <v>2561.025199489161</v>
      </c>
      <c r="C39" s="9">
        <v>0</v>
      </c>
      <c r="D39" s="9">
        <v>0.19944275494313368</v>
      </c>
      <c r="E39" s="9">
        <v>0.75312230608106312</v>
      </c>
      <c r="F39" s="9">
        <v>3.0783300395900222</v>
      </c>
      <c r="G39" s="12">
        <v>227.69713208983714</v>
      </c>
      <c r="H39" s="12">
        <v>294.66242541579351</v>
      </c>
      <c r="I39" s="12">
        <v>17.679745524947609</v>
      </c>
      <c r="J39">
        <v>193.87628270760078</v>
      </c>
      <c r="K39">
        <v>57.472431918940856</v>
      </c>
      <c r="L39">
        <v>-2.6673543421252481E-3</v>
      </c>
      <c r="M39">
        <v>0</v>
      </c>
      <c r="N39">
        <v>5.0896798407666378E-5</v>
      </c>
      <c r="O39">
        <v>6.1713301144740069E-5</v>
      </c>
      <c r="P39">
        <v>1.8922869734737052E-4</v>
      </c>
      <c r="Q39">
        <v>5.8771958018980341E-3</v>
      </c>
      <c r="R39">
        <v>1.399682007483201E-2</v>
      </c>
      <c r="S39">
        <v>2.4899240896028104E-5</v>
      </c>
      <c r="T39">
        <v>197.02682178736558</v>
      </c>
      <c r="U39">
        <v>56.490189222060962</v>
      </c>
      <c r="V39">
        <v>207.506824509648</v>
      </c>
      <c r="W39">
        <v>58.170615747185764</v>
      </c>
      <c r="X39">
        <v>194.57374197915235</v>
      </c>
      <c r="Y39">
        <v>194.56779086146835</v>
      </c>
      <c r="Z39">
        <v>10.655256165111235</v>
      </c>
      <c r="AA39" s="12">
        <v>24.743248508315869</v>
      </c>
      <c r="AB39" s="12">
        <v>5.7932485083158696</v>
      </c>
      <c r="AC39" s="12">
        <v>-1.3689287772351089</v>
      </c>
      <c r="AD39" s="12">
        <v>-113.24252755715773</v>
      </c>
      <c r="AE39">
        <v>0.12893806085400095</v>
      </c>
      <c r="AF39">
        <v>0</v>
      </c>
      <c r="AG39">
        <v>0.1010138721131795</v>
      </c>
      <c r="AH39">
        <v>-6.6831999334382379</v>
      </c>
      <c r="AI39">
        <v>0.64695168240898226</v>
      </c>
      <c r="AJ39">
        <v>-0.75521441627868502</v>
      </c>
      <c r="AK39">
        <v>16.613453772374793</v>
      </c>
      <c r="AL39">
        <v>0</v>
      </c>
      <c r="AM39">
        <v>0</v>
      </c>
      <c r="AN39">
        <v>-5.7935240316166388</v>
      </c>
      <c r="AO39">
        <f t="shared" si="5"/>
        <v>17.976645065665817</v>
      </c>
      <c r="AP39">
        <f t="shared" si="6"/>
        <v>1.0785987039399489</v>
      </c>
      <c r="AQ39">
        <f t="shared" si="7"/>
        <v>0</v>
      </c>
      <c r="AR39">
        <f t="shared" si="8"/>
        <v>1.0696452541141221</v>
      </c>
      <c r="AS39" s="9">
        <f t="shared" si="9"/>
        <v>-0.45142990945988065</v>
      </c>
      <c r="AT39" s="9">
        <f t="shared" si="10"/>
        <v>1.4068773743626606</v>
      </c>
      <c r="AU39" s="9">
        <f t="shared" si="11"/>
        <v>11.492745489837128</v>
      </c>
      <c r="AV39">
        <f t="shared" si="12"/>
        <v>0</v>
      </c>
      <c r="AW39">
        <f t="shared" si="13"/>
        <v>0.1037541496477027</v>
      </c>
      <c r="AX39">
        <v>18.127118308091816</v>
      </c>
      <c r="AZ39">
        <f t="shared" si="14"/>
        <v>-12.939033648179645</v>
      </c>
    </row>
    <row r="40" spans="1:52" x14ac:dyDescent="0.3">
      <c r="A40">
        <v>9.5</v>
      </c>
      <c r="B40" s="12">
        <v>2547.3691311689963</v>
      </c>
      <c r="C40" s="9">
        <v>0</v>
      </c>
      <c r="D40" s="9">
        <v>0.19768270976589283</v>
      </c>
      <c r="E40" s="9">
        <v>0.75067237059122227</v>
      </c>
      <c r="F40" s="9">
        <v>3.0764235593257041</v>
      </c>
      <c r="G40" s="12">
        <v>227.28570630915377</v>
      </c>
      <c r="H40" s="12">
        <v>293.72014253508547</v>
      </c>
      <c r="I40" s="12">
        <v>17.62320855210513</v>
      </c>
      <c r="J40">
        <v>196.77119789801591</v>
      </c>
      <c r="K40">
        <v>57.946755001441147</v>
      </c>
      <c r="L40">
        <v>-2.6625755318736874E-3</v>
      </c>
      <c r="M40">
        <v>0</v>
      </c>
      <c r="N40">
        <v>-3.6997257915594899E-5</v>
      </c>
      <c r="O40">
        <v>-1.0616433011524297E-4</v>
      </c>
      <c r="P40">
        <v>-4.725643689952794E-4</v>
      </c>
      <c r="Q40">
        <v>5.8771958018980341E-3</v>
      </c>
      <c r="R40">
        <v>-3.491298396088649E-2</v>
      </c>
      <c r="S40">
        <v>2.5115000881321745E-5</v>
      </c>
      <c r="T40">
        <v>209.76518429372328</v>
      </c>
      <c r="U40">
        <v>58.283096379834603</v>
      </c>
      <c r="V40">
        <v>209.66971780403054</v>
      </c>
      <c r="W40">
        <v>58.458638943266408</v>
      </c>
      <c r="X40">
        <v>194.66890454068434</v>
      </c>
      <c r="Y40">
        <v>194.68681389001858</v>
      </c>
      <c r="Z40">
        <v>10.649525767617959</v>
      </c>
      <c r="AA40" s="12">
        <v>24.724402850701711</v>
      </c>
      <c r="AB40" s="12">
        <v>5.7744028507017093</v>
      </c>
      <c r="AC40" s="12">
        <v>-1.3704562217017326</v>
      </c>
      <c r="AD40" s="12">
        <v>-111.07576161287383</v>
      </c>
      <c r="AE40">
        <v>0.12915116746350375</v>
      </c>
      <c r="AF40">
        <v>0</v>
      </c>
      <c r="AG40">
        <v>-0.3034872188896679</v>
      </c>
      <c r="AH40">
        <v>-7.1271479197770695</v>
      </c>
      <c r="AI40">
        <v>0.74914519570059779</v>
      </c>
      <c r="AJ40">
        <v>-0.74076425419625569</v>
      </c>
      <c r="AK40">
        <v>16.600800160563168</v>
      </c>
      <c r="AL40">
        <v>0</v>
      </c>
      <c r="AM40">
        <v>0</v>
      </c>
      <c r="AN40">
        <v>-5.7999884192250422</v>
      </c>
      <c r="AO40">
        <f t="shared" si="5"/>
        <v>18.101149666412695</v>
      </c>
      <c r="AP40">
        <f t="shared" si="6"/>
        <v>1.0860689799847616</v>
      </c>
      <c r="AQ40">
        <f t="shared" si="7"/>
        <v>0</v>
      </c>
      <c r="AR40">
        <f t="shared" si="8"/>
        <v>1.0770237350291945</v>
      </c>
      <c r="AS40" s="9">
        <f t="shared" si="9"/>
        <v>-1.1920087303253653</v>
      </c>
      <c r="AT40" s="9">
        <f t="shared" si="10"/>
        <v>1.5156617241455237</v>
      </c>
      <c r="AU40" s="9">
        <f t="shared" si="11"/>
        <v>11.566119587758273</v>
      </c>
      <c r="AV40">
        <f t="shared" si="12"/>
        <v>0</v>
      </c>
      <c r="AW40">
        <f t="shared" si="13"/>
        <v>0.2735286141219701</v>
      </c>
      <c r="AX40">
        <v>18.253169837728279</v>
      </c>
      <c r="AZ40">
        <f t="shared" si="14"/>
        <v>-14.982903914011956</v>
      </c>
    </row>
    <row r="41" spans="1:52" x14ac:dyDescent="0.3">
      <c r="A41">
        <v>9.75</v>
      </c>
      <c r="B41" s="12">
        <v>2533.737861198053</v>
      </c>
      <c r="C41" s="9">
        <v>0</v>
      </c>
      <c r="D41" s="9">
        <v>0.19592987191386363</v>
      </c>
      <c r="E41" s="9">
        <v>0.74821975777442862</v>
      </c>
      <c r="F41" s="9">
        <v>3.0745185576071572</v>
      </c>
      <c r="G41" s="12">
        <v>226.87067314451326</v>
      </c>
      <c r="H41" s="12">
        <v>292.77682991324178</v>
      </c>
      <c r="I41" s="12">
        <v>17.566609794794505</v>
      </c>
      <c r="J41">
        <v>193.88580435478735</v>
      </c>
      <c r="K41">
        <v>57.54340758395648</v>
      </c>
      <c r="L41">
        <v>-2.6577353178675396E-3</v>
      </c>
      <c r="M41">
        <v>0</v>
      </c>
      <c r="N41">
        <v>4.9829841989246371E-5</v>
      </c>
      <c r="O41">
        <v>6.0650253506522134E-5</v>
      </c>
      <c r="P41">
        <v>1.8678126046456556E-4</v>
      </c>
      <c r="Q41">
        <v>5.8771958018980341E-3</v>
      </c>
      <c r="R41">
        <v>1.3782707600684155E-2</v>
      </c>
      <c r="S41">
        <v>2.4628850707147737E-5</v>
      </c>
      <c r="T41">
        <v>197.55022113120887</v>
      </c>
      <c r="U41">
        <v>56.584570644766075</v>
      </c>
      <c r="V41">
        <v>207.58042410664325</v>
      </c>
      <c r="W41">
        <v>58.178997779585416</v>
      </c>
      <c r="X41">
        <v>194.56827760482358</v>
      </c>
      <c r="Y41">
        <v>194.56246814392048</v>
      </c>
      <c r="Z41">
        <v>10.64378547548306</v>
      </c>
      <c r="AA41" s="12">
        <v>24.705536598264835</v>
      </c>
      <c r="AB41" s="12">
        <v>5.7555365982648352</v>
      </c>
      <c r="AC41" s="12">
        <v>-1.3719538772094861</v>
      </c>
      <c r="AD41" s="12">
        <v>-108.90950852383398</v>
      </c>
      <c r="AE41">
        <v>0.1293618072880991</v>
      </c>
      <c r="AF41">
        <v>0</v>
      </c>
      <c r="AG41">
        <v>9.8199994198005944E-2</v>
      </c>
      <c r="AH41">
        <v>-6.7233037608830646</v>
      </c>
      <c r="AI41">
        <v>0.65089779813613835</v>
      </c>
      <c r="AJ41">
        <v>-0.72631751234544895</v>
      </c>
      <c r="AK41">
        <v>16.588132720691132</v>
      </c>
      <c r="AL41">
        <v>0</v>
      </c>
      <c r="AM41">
        <v>0</v>
      </c>
      <c r="AN41">
        <v>-5.806326735227703</v>
      </c>
      <c r="AO41">
        <f t="shared" si="5"/>
        <v>17.927418023750608</v>
      </c>
      <c r="AP41">
        <f t="shared" si="6"/>
        <v>1.0756450814250365</v>
      </c>
      <c r="AQ41">
        <f t="shared" si="7"/>
        <v>0</v>
      </c>
      <c r="AR41">
        <f t="shared" si="8"/>
        <v>1.0666574464964356</v>
      </c>
      <c r="AS41" s="9">
        <f t="shared" si="9"/>
        <v>-0.47029658578751354</v>
      </c>
      <c r="AT41" s="9">
        <f t="shared" si="10"/>
        <v>1.4151378921662774</v>
      </c>
      <c r="AU41" s="9">
        <f t="shared" si="11"/>
        <v>11.448935494446596</v>
      </c>
      <c r="AV41">
        <f t="shared" si="12"/>
        <v>0</v>
      </c>
      <c r="AW41">
        <f t="shared" si="13"/>
        <v>0.10774490538871635</v>
      </c>
      <c r="AX41">
        <v>18.078474099849945</v>
      </c>
      <c r="AZ41">
        <f t="shared" si="14"/>
        <v>-13.017955962722766</v>
      </c>
    </row>
    <row r="42" spans="1:52" x14ac:dyDescent="0.3">
      <c r="A42">
        <v>10</v>
      </c>
      <c r="B42" s="12">
        <v>2520.1316055372176</v>
      </c>
      <c r="C42" s="9">
        <v>0</v>
      </c>
      <c r="D42" s="9">
        <v>0.19418426504215852</v>
      </c>
      <c r="E42" s="9">
        <v>0.7457645208696202</v>
      </c>
      <c r="F42" s="9">
        <v>3.0726150718633161</v>
      </c>
      <c r="G42" s="12">
        <v>226.45205341092068</v>
      </c>
      <c r="H42" s="12">
        <v>291.83250802677696</v>
      </c>
      <c r="I42" s="12">
        <v>17.509950481606619</v>
      </c>
      <c r="J42">
        <v>196.77792916855697</v>
      </c>
      <c r="K42">
        <v>58.016487602884126</v>
      </c>
      <c r="L42">
        <v>-2.6527729384850057E-3</v>
      </c>
      <c r="M42">
        <v>0</v>
      </c>
      <c r="N42">
        <v>-3.6139018510582899E-5</v>
      </c>
      <c r="O42">
        <v>-1.0571679312706835E-4</v>
      </c>
      <c r="P42">
        <v>-4.7255456167342026E-4</v>
      </c>
      <c r="Q42">
        <v>5.8771958018980341E-3</v>
      </c>
      <c r="R42">
        <v>-3.4827320812023901E-2</v>
      </c>
      <c r="S42">
        <v>2.4841042099714216E-5</v>
      </c>
      <c r="T42">
        <v>209.23522371224118</v>
      </c>
      <c r="U42">
        <v>58.231474955218232</v>
      </c>
      <c r="V42">
        <v>209.48359437345115</v>
      </c>
      <c r="W42">
        <v>58.431967018874786</v>
      </c>
      <c r="X42">
        <v>194.66517321856421</v>
      </c>
      <c r="Y42">
        <v>194.68315865523198</v>
      </c>
      <c r="Z42">
        <v>10.638035401133388</v>
      </c>
      <c r="AA42" s="12">
        <v>24.686650160535539</v>
      </c>
      <c r="AB42" s="12">
        <v>5.7366501605355396</v>
      </c>
      <c r="AC42" s="12">
        <v>-1.3734217516743803</v>
      </c>
      <c r="AD42" s="12">
        <v>-106.74383108710582</v>
      </c>
      <c r="AE42">
        <v>0.12956997612406274</v>
      </c>
      <c r="AF42">
        <v>0</v>
      </c>
      <c r="AG42">
        <v>-0.3030035439924596</v>
      </c>
      <c r="AH42">
        <v>-7.1328391373424207</v>
      </c>
      <c r="AI42">
        <v>0.74002178591095891</v>
      </c>
      <c r="AJ42">
        <v>-0.71187460951990889</v>
      </c>
      <c r="AK42">
        <v>16.575451727731171</v>
      </c>
      <c r="AL42">
        <v>0</v>
      </c>
      <c r="AM42">
        <v>0</v>
      </c>
      <c r="AN42">
        <v>-5.8125390131264387</v>
      </c>
      <c r="AO42">
        <f t="shared" si="5"/>
        <v>18.036664499603795</v>
      </c>
      <c r="AP42">
        <f t="shared" si="6"/>
        <v>1.0821998699762276</v>
      </c>
      <c r="AQ42">
        <f t="shared" si="7"/>
        <v>0</v>
      </c>
      <c r="AR42">
        <f t="shared" si="8"/>
        <v>1.0731283813055401</v>
      </c>
      <c r="AS42" s="9">
        <f t="shared" si="9"/>
        <v>-1.1873266351429979</v>
      </c>
      <c r="AT42" s="9">
        <f t="shared" si="10"/>
        <v>1.5091054143709828</v>
      </c>
      <c r="AU42" s="9">
        <f t="shared" si="11"/>
        <v>11.512480527909059</v>
      </c>
      <c r="AV42">
        <f t="shared" si="12"/>
        <v>0</v>
      </c>
      <c r="AW42">
        <f t="shared" si="13"/>
        <v>0.27157519105596517</v>
      </c>
      <c r="AX42">
        <v>18.189134046132878</v>
      </c>
      <c r="AZ42">
        <f t="shared" si="14"/>
        <v>-14.800435718219177</v>
      </c>
    </row>
    <row r="43" spans="1:52" x14ac:dyDescent="0.3">
      <c r="A43">
        <v>10.25</v>
      </c>
      <c r="B43" s="12">
        <v>2506.550578898416</v>
      </c>
      <c r="C43" s="9">
        <v>0</v>
      </c>
      <c r="D43" s="9">
        <v>0.19244591265448727</v>
      </c>
      <c r="E43" s="9">
        <v>0.74330671310004459</v>
      </c>
      <c r="F43" s="9">
        <v>3.0707131394833045</v>
      </c>
      <c r="G43" s="12">
        <v>226.02986792033579</v>
      </c>
      <c r="H43" s="12">
        <v>290.88719734617104</v>
      </c>
      <c r="I43" s="12">
        <v>17.453231840770261</v>
      </c>
      <c r="J43">
        <v>193.88074620814965</v>
      </c>
      <c r="K43">
        <v>57.611402623965375</v>
      </c>
      <c r="L43">
        <v>-2.6479656026503996E-3</v>
      </c>
      <c r="M43">
        <v>0</v>
      </c>
      <c r="N43">
        <v>4.8798467694590232E-5</v>
      </c>
      <c r="O43">
        <v>6.0236475318274239E-5</v>
      </c>
      <c r="P43">
        <v>1.8772757817835971E-4</v>
      </c>
      <c r="Q43">
        <v>5.8771958018980341E-3</v>
      </c>
      <c r="R43">
        <v>1.3818301408577361E-2</v>
      </c>
      <c r="S43">
        <v>2.435787027788325E-5</v>
      </c>
      <c r="T43">
        <v>197.75167036014903</v>
      </c>
      <c r="U43">
        <v>56.635800534898863</v>
      </c>
      <c r="V43">
        <v>207.47341086866348</v>
      </c>
      <c r="W43">
        <v>58.162774636887207</v>
      </c>
      <c r="X43">
        <v>194.5629208761365</v>
      </c>
      <c r="Y43">
        <v>194.55710859805345</v>
      </c>
      <c r="Z43">
        <v>10.632275657272116</v>
      </c>
      <c r="AA43" s="12">
        <v>24.667743946923419</v>
      </c>
      <c r="AB43" s="12">
        <v>5.7177439469234201</v>
      </c>
      <c r="AC43" s="12">
        <v>-1.3748598538733239</v>
      </c>
      <c r="AD43" s="12">
        <v>-104.57879190718558</v>
      </c>
      <c r="AE43">
        <v>0.12977566981611188</v>
      </c>
      <c r="AF43">
        <v>0</v>
      </c>
      <c r="AG43">
        <v>9.751250196565861E-2</v>
      </c>
      <c r="AH43">
        <v>-6.7525804408884333</v>
      </c>
      <c r="AI43">
        <v>0.64581511353050158</v>
      </c>
      <c r="AJ43">
        <v>-0.69743596322902079</v>
      </c>
      <c r="AK43">
        <v>16.562757456574737</v>
      </c>
      <c r="AL43">
        <v>0</v>
      </c>
      <c r="AM43">
        <v>0</v>
      </c>
      <c r="AN43">
        <v>-5.8186252900665201</v>
      </c>
      <c r="AO43">
        <f t="shared" si="5"/>
        <v>17.868449662277062</v>
      </c>
      <c r="AP43">
        <f t="shared" si="6"/>
        <v>1.0721069797366236</v>
      </c>
      <c r="AQ43">
        <f t="shared" si="7"/>
        <v>0</v>
      </c>
      <c r="AR43">
        <f t="shared" si="8"/>
        <v>1.0630915781268735</v>
      </c>
      <c r="AS43" s="9">
        <f t="shared" si="9"/>
        <v>-0.48063683546598057</v>
      </c>
      <c r="AT43" s="9">
        <f t="shared" si="10"/>
        <v>1.4188973915171479</v>
      </c>
      <c r="AU43" s="9">
        <f t="shared" si="11"/>
        <v>11.398936942645232</v>
      </c>
      <c r="AV43">
        <f t="shared" si="12"/>
        <v>0</v>
      </c>
      <c r="AW43">
        <f t="shared" si="13"/>
        <v>0.10975523540294181</v>
      </c>
      <c r="AX43">
        <v>18.019980586953249</v>
      </c>
      <c r="AZ43">
        <f t="shared" si="14"/>
        <v>-12.916302270610032</v>
      </c>
    </row>
    <row r="44" spans="1:52" x14ac:dyDescent="0.3">
      <c r="A44">
        <v>10.5</v>
      </c>
      <c r="B44" s="12">
        <v>2492.9949947448272</v>
      </c>
      <c r="C44" s="9">
        <v>0</v>
      </c>
      <c r="D44" s="9">
        <v>0.19071483810346143</v>
      </c>
      <c r="E44" s="9">
        <v>0.7408463876717245</v>
      </c>
      <c r="F44" s="9">
        <v>3.068812797815522</v>
      </c>
      <c r="G44" s="12">
        <v>225.60413748041452</v>
      </c>
      <c r="H44" s="12">
        <v>289.94091833527864</v>
      </c>
      <c r="I44" s="12">
        <v>17.396455100116718</v>
      </c>
      <c r="J44">
        <v>196.80187914361051</v>
      </c>
      <c r="K44">
        <v>58.088805783372038</v>
      </c>
      <c r="L44">
        <v>-2.6428682645204208E-3</v>
      </c>
      <c r="M44">
        <v>0</v>
      </c>
      <c r="N44">
        <v>-3.5360301184273499E-5</v>
      </c>
      <c r="O44">
        <v>-1.0568373525706041E-4</v>
      </c>
      <c r="P44">
        <v>-4.7415724694892648E-4</v>
      </c>
      <c r="Q44">
        <v>5.8771958018980341E-3</v>
      </c>
      <c r="R44">
        <v>-3.4857726350772E-2</v>
      </c>
      <c r="S44">
        <v>2.4570245021271424E-5</v>
      </c>
      <c r="T44">
        <v>208.9724248894378</v>
      </c>
      <c r="U44">
        <v>58.216150475474478</v>
      </c>
      <c r="V44">
        <v>209.25954855986893</v>
      </c>
      <c r="W44">
        <v>58.400264548936661</v>
      </c>
      <c r="X44">
        <v>194.66159846499281</v>
      </c>
      <c r="Y44">
        <v>194.67986505233574</v>
      </c>
      <c r="Z44">
        <v>10.626506356859457</v>
      </c>
      <c r="AA44" s="12">
        <v>24.648818366705569</v>
      </c>
      <c r="AB44" s="12">
        <v>5.6988183667055727</v>
      </c>
      <c r="AC44" s="12">
        <v>-1.3762681934418632</v>
      </c>
      <c r="AD44" s="12">
        <v>-102.41445342417924</v>
      </c>
      <c r="AE44">
        <v>0.12997888425749959</v>
      </c>
      <c r="AF44">
        <v>0</v>
      </c>
      <c r="AG44">
        <v>-0.30492677103029037</v>
      </c>
      <c r="AH44">
        <v>-7.1475977175433725</v>
      </c>
      <c r="AI44">
        <v>0.7289841753766596</v>
      </c>
      <c r="AJ44">
        <v>-0.68300198988585148</v>
      </c>
      <c r="AK44">
        <v>16.550050182024307</v>
      </c>
      <c r="AL44">
        <v>0</v>
      </c>
      <c r="AM44">
        <v>0</v>
      </c>
      <c r="AN44">
        <v>-5.8245856068271111</v>
      </c>
      <c r="AO44">
        <f t="shared" si="5"/>
        <v>17.97098101004557</v>
      </c>
      <c r="AP44">
        <f t="shared" si="6"/>
        <v>1.0782588606027341</v>
      </c>
      <c r="AQ44">
        <f t="shared" si="7"/>
        <v>0</v>
      </c>
      <c r="AR44">
        <f t="shared" si="8"/>
        <v>1.0691633490364518</v>
      </c>
      <c r="AS44" s="9">
        <f t="shared" si="9"/>
        <v>-1.1905259752396302</v>
      </c>
      <c r="AT44" s="9">
        <f t="shared" si="10"/>
        <v>1.506576255543373</v>
      </c>
      <c r="AU44" s="9">
        <f t="shared" si="11"/>
        <v>11.45812463653499</v>
      </c>
      <c r="AV44">
        <f t="shared" si="12"/>
        <v>0</v>
      </c>
      <c r="AW44">
        <f t="shared" si="13"/>
        <v>0.27141178121946796</v>
      </c>
      <c r="AX44">
        <v>18.123862481133798</v>
      </c>
      <c r="AZ44">
        <f t="shared" si="14"/>
        <v>-14.57968350753319</v>
      </c>
    </row>
    <row r="45" spans="1:52" x14ac:dyDescent="0.3">
      <c r="A45">
        <v>10.75</v>
      </c>
      <c r="B45" s="12">
        <v>2479.4650652911687</v>
      </c>
      <c r="C45" s="9">
        <v>0</v>
      </c>
      <c r="D45" s="9">
        <v>0.18899106459090215</v>
      </c>
      <c r="E45" s="9">
        <v>0.7383835977719313</v>
      </c>
      <c r="F45" s="9">
        <v>3.0669140841667222</v>
      </c>
      <c r="G45" s="12">
        <v>225.17488289325786</v>
      </c>
      <c r="H45" s="12">
        <v>288.9936914507428</v>
      </c>
      <c r="I45" s="12">
        <v>17.339621487044568</v>
      </c>
      <c r="J45">
        <v>193.86804616125332</v>
      </c>
      <c r="K45">
        <v>57.678502417837876</v>
      </c>
      <c r="L45">
        <v>-2.6380409976943168E-3</v>
      </c>
      <c r="M45">
        <v>0</v>
      </c>
      <c r="N45">
        <v>4.7777474732428498E-5</v>
      </c>
      <c r="O45">
        <v>6.0158918695337749E-5</v>
      </c>
      <c r="P45">
        <v>1.9041575718630586E-4</v>
      </c>
      <c r="Q45">
        <v>5.8771958018980341E-3</v>
      </c>
      <c r="R45">
        <v>1.3980452222908307E-2</v>
      </c>
      <c r="S45">
        <v>2.4087101046307597E-5</v>
      </c>
      <c r="T45">
        <v>197.70829705741281</v>
      </c>
      <c r="U45">
        <v>56.650567122626171</v>
      </c>
      <c r="V45">
        <v>207.30091400644702</v>
      </c>
      <c r="W45">
        <v>58.137768856316541</v>
      </c>
      <c r="X45">
        <v>194.55766217199988</v>
      </c>
      <c r="Y45">
        <v>194.55176172604993</v>
      </c>
      <c r="Z45">
        <v>10.62072761310832</v>
      </c>
      <c r="AA45" s="12">
        <v>24.629873829014858</v>
      </c>
      <c r="AB45" s="12">
        <v>5.6798738290148556</v>
      </c>
      <c r="AC45" s="12">
        <v>-1.3776467808689501</v>
      </c>
      <c r="AD45" s="12">
        <v>-100.25087769774687</v>
      </c>
      <c r="AE45">
        <v>0.13017961539013179</v>
      </c>
      <c r="AF45">
        <v>0</v>
      </c>
      <c r="AG45">
        <v>9.7923298287725613E-2</v>
      </c>
      <c r="AH45">
        <v>-6.7735610923387979</v>
      </c>
      <c r="AI45">
        <v>0.63745761401985424</v>
      </c>
      <c r="AJ45">
        <v>-0.66857310336627407</v>
      </c>
      <c r="AK45">
        <v>16.537330178785531</v>
      </c>
      <c r="AL45">
        <v>0</v>
      </c>
      <c r="AM45">
        <v>0</v>
      </c>
      <c r="AN45">
        <v>-5.8304200077991206</v>
      </c>
      <c r="AO45">
        <f t="shared" si="5"/>
        <v>17.805685224288894</v>
      </c>
      <c r="AP45">
        <f t="shared" si="6"/>
        <v>1.0683411134573335</v>
      </c>
      <c r="AQ45">
        <f t="shared" si="7"/>
        <v>0</v>
      </c>
      <c r="AR45">
        <f t="shared" si="8"/>
        <v>1.0593014449442169</v>
      </c>
      <c r="AS45" s="9">
        <f t="shared" si="9"/>
        <v>-0.485549134782924</v>
      </c>
      <c r="AT45" s="9">
        <f t="shared" si="10"/>
        <v>1.4189700964132443</v>
      </c>
      <c r="AU45" s="9">
        <f t="shared" si="11"/>
        <v>11.34655996391519</v>
      </c>
      <c r="AV45">
        <f t="shared" si="12"/>
        <v>0</v>
      </c>
      <c r="AW45">
        <f t="shared" si="13"/>
        <v>0.1105090677345438</v>
      </c>
      <c r="AX45">
        <v>17.957632050043433</v>
      </c>
      <c r="AZ45">
        <f t="shared" si="14"/>
        <v>-12.749152280397084</v>
      </c>
    </row>
    <row r="46" spans="1:52" x14ac:dyDescent="0.3">
      <c r="A46">
        <v>11</v>
      </c>
      <c r="B46" s="12">
        <v>2465.9610015040712</v>
      </c>
      <c r="C46" s="9">
        <v>0</v>
      </c>
      <c r="D46" s="9">
        <v>0.18727461516814892</v>
      </c>
      <c r="E46" s="9">
        <v>0.73591839656765978</v>
      </c>
      <c r="F46" s="9">
        <v>3.0650170358011031</v>
      </c>
      <c r="G46" s="12">
        <v>224.74212495416936</v>
      </c>
      <c r="H46" s="12">
        <v>288.04553714140764</v>
      </c>
      <c r="I46" s="12">
        <v>17.282732228484456</v>
      </c>
      <c r="J46">
        <v>196.83523239032502</v>
      </c>
      <c r="K46">
        <v>58.163175850650305</v>
      </c>
      <c r="L46">
        <v>-2.6328351148338525E-3</v>
      </c>
      <c r="M46">
        <v>0</v>
      </c>
      <c r="N46">
        <v>-3.4620915823610901E-5</v>
      </c>
      <c r="O46">
        <v>-1.0585974482381218E-4</v>
      </c>
      <c r="P46">
        <v>-4.766172049695166E-4</v>
      </c>
      <c r="Q46">
        <v>5.8771958018980341E-3</v>
      </c>
      <c r="R46">
        <v>-3.494791780384645E-2</v>
      </c>
      <c r="S46">
        <v>2.4301582054592343E-5</v>
      </c>
      <c r="T46">
        <v>208.8266105434123</v>
      </c>
      <c r="U46">
        <v>58.214831879669816</v>
      </c>
      <c r="V46">
        <v>209.06414938273812</v>
      </c>
      <c r="W46">
        <v>58.372462811713262</v>
      </c>
      <c r="X46">
        <v>194.65817582380265</v>
      </c>
      <c r="Y46">
        <v>194.67686500436574</v>
      </c>
      <c r="Z46">
        <v>10.614939539501517</v>
      </c>
      <c r="AA46" s="12">
        <v>24.61091074282815</v>
      </c>
      <c r="AB46" s="12">
        <v>5.6609107428281522</v>
      </c>
      <c r="AC46" s="12">
        <v>-1.3789956274970707</v>
      </c>
      <c r="AD46" s="12">
        <v>-98.088126796942234</v>
      </c>
      <c r="AE46">
        <v>0.13037785920468203</v>
      </c>
      <c r="AF46">
        <v>0</v>
      </c>
      <c r="AG46">
        <v>-0.308103072629276</v>
      </c>
      <c r="AH46">
        <v>-7.1663587118362715</v>
      </c>
      <c r="AI46">
        <v>0.71936421891861924</v>
      </c>
      <c r="AJ46">
        <v>-0.65414971760880791</v>
      </c>
      <c r="AK46">
        <v>16.524597721459301</v>
      </c>
      <c r="AL46">
        <v>0</v>
      </c>
      <c r="AM46">
        <v>0</v>
      </c>
      <c r="AN46">
        <v>-5.8361285409857526</v>
      </c>
      <c r="AO46">
        <f t="shared" si="5"/>
        <v>17.90704898193901</v>
      </c>
      <c r="AP46">
        <f t="shared" si="6"/>
        <v>1.0744229389163404</v>
      </c>
      <c r="AQ46">
        <f t="shared" si="7"/>
        <v>0</v>
      </c>
      <c r="AR46">
        <f t="shared" si="8"/>
        <v>1.0653041389625755</v>
      </c>
      <c r="AS46" s="9">
        <f t="shared" si="9"/>
        <v>-1.1978751511298742</v>
      </c>
      <c r="AT46" s="9">
        <f t="shared" si="10"/>
        <v>1.5057622313124952</v>
      </c>
      <c r="AU46" s="9">
        <f t="shared" si="11"/>
        <v>11.404934536450485</v>
      </c>
      <c r="AV46">
        <f t="shared" si="12"/>
        <v>0</v>
      </c>
      <c r="AW46">
        <f t="shared" si="13"/>
        <v>0.27217263129470914</v>
      </c>
      <c r="AX46">
        <v>18.060329900933269</v>
      </c>
      <c r="AZ46">
        <f t="shared" si="14"/>
        <v>-14.387284378372385</v>
      </c>
    </row>
    <row r="47" spans="1:52" x14ac:dyDescent="0.3">
      <c r="A47">
        <v>11.25</v>
      </c>
      <c r="B47" s="12">
        <v>2452.4830131025092</v>
      </c>
      <c r="C47" s="9">
        <v>0</v>
      </c>
      <c r="D47" s="9">
        <v>0.18556551273636901</v>
      </c>
      <c r="E47" s="9">
        <v>0.7334508372041133</v>
      </c>
      <c r="F47" s="9">
        <v>3.0631216899393952</v>
      </c>
      <c r="G47" s="12">
        <v>224.30588445042082</v>
      </c>
      <c r="H47" s="12">
        <v>287.09647584773586</v>
      </c>
      <c r="I47" s="12">
        <v>17.225788550864152</v>
      </c>
      <c r="J47">
        <v>193.85142445955378</v>
      </c>
      <c r="K47">
        <v>57.745782689559519</v>
      </c>
      <c r="L47">
        <v>-2.6279563089942159E-3</v>
      </c>
      <c r="M47">
        <v>0</v>
      </c>
      <c r="N47">
        <v>4.6753098372315127E-5</v>
      </c>
      <c r="O47">
        <v>6.0246202951802085E-5</v>
      </c>
      <c r="P47">
        <v>1.9393072857324674E-4</v>
      </c>
      <c r="Q47">
        <v>5.8771958018980341E-3</v>
      </c>
      <c r="R47">
        <v>1.4201134658674716E-2</v>
      </c>
      <c r="S47">
        <v>2.3816980273783787E-5</v>
      </c>
      <c r="T47">
        <v>197.5836477684559</v>
      </c>
      <c r="U47">
        <v>56.651298525010304</v>
      </c>
      <c r="V47">
        <v>207.12844601882796</v>
      </c>
      <c r="W47">
        <v>58.112839281638685</v>
      </c>
      <c r="X47">
        <v>194.55249276741932</v>
      </c>
      <c r="Y47">
        <v>194.5464494887043</v>
      </c>
      <c r="Z47">
        <v>10.609142249767194</v>
      </c>
      <c r="AA47" s="12">
        <v>24.591929516954714</v>
      </c>
      <c r="AB47" s="12">
        <v>5.6419295169547174</v>
      </c>
      <c r="AC47" s="12">
        <v>-1.3803147455161757</v>
      </c>
      <c r="AD47" s="12">
        <v>-95.926262349313916</v>
      </c>
      <c r="AE47">
        <v>0.13057361174069615</v>
      </c>
      <c r="AF47">
        <v>0</v>
      </c>
      <c r="AG47">
        <v>9.8884449488702245E-2</v>
      </c>
      <c r="AH47">
        <v>-6.7917820872844823</v>
      </c>
      <c r="AI47">
        <v>0.62909982650618301</v>
      </c>
      <c r="AJ47">
        <v>-0.63973224360757464</v>
      </c>
      <c r="AK47">
        <v>16.511853084533985</v>
      </c>
      <c r="AL47">
        <v>0</v>
      </c>
      <c r="AM47">
        <v>0</v>
      </c>
      <c r="AN47">
        <v>-5.8417112579768142</v>
      </c>
      <c r="AO47">
        <f t="shared" si="5"/>
        <v>17.742752277026796</v>
      </c>
      <c r="AP47">
        <f t="shared" si="6"/>
        <v>1.0645651366216078</v>
      </c>
      <c r="AQ47">
        <f t="shared" si="7"/>
        <v>0</v>
      </c>
      <c r="AR47">
        <f t="shared" si="8"/>
        <v>1.0555028884880642</v>
      </c>
      <c r="AS47" s="9">
        <f t="shared" si="9"/>
        <v>-0.48881288847359361</v>
      </c>
      <c r="AT47" s="9">
        <f t="shared" si="10"/>
        <v>1.4178763798334364</v>
      </c>
      <c r="AU47" s="9">
        <f t="shared" si="11"/>
        <v>11.294122968561485</v>
      </c>
      <c r="AV47">
        <f t="shared" si="12"/>
        <v>0</v>
      </c>
      <c r="AW47">
        <f t="shared" si="13"/>
        <v>0.11087584282220947</v>
      </c>
      <c r="AX47">
        <v>17.895086510746168</v>
      </c>
      <c r="AZ47">
        <f t="shared" si="14"/>
        <v>-12.581996530123661</v>
      </c>
    </row>
    <row r="48" spans="1:52" x14ac:dyDescent="0.3">
      <c r="A48">
        <v>11.5</v>
      </c>
      <c r="B48" s="12">
        <v>2439.0313085583189</v>
      </c>
      <c r="C48" s="9">
        <v>0</v>
      </c>
      <c r="D48" s="9">
        <v>0.18386378004687726</v>
      </c>
      <c r="E48" s="9">
        <v>0.73098097280318963</v>
      </c>
      <c r="F48" s="9">
        <v>3.0612280837579391</v>
      </c>
      <c r="G48" s="12">
        <v>223.866182160026</v>
      </c>
      <c r="H48" s="12">
        <v>286.14652800122678</v>
      </c>
      <c r="I48" s="12">
        <v>17.168791680073607</v>
      </c>
      <c r="J48">
        <v>196.8732305997504</v>
      </c>
      <c r="K48">
        <v>58.239179751035067</v>
      </c>
      <c r="L48">
        <v>-2.6226585986424814E-3</v>
      </c>
      <c r="M48">
        <v>0</v>
      </c>
      <c r="N48">
        <v>-3.3897051719480909E-5</v>
      </c>
      <c r="O48">
        <v>-1.0612167678391852E-4</v>
      </c>
      <c r="P48">
        <v>-4.7947603368236457E-4</v>
      </c>
      <c r="Q48">
        <v>5.8771958018980341E-3</v>
      </c>
      <c r="R48">
        <v>-3.5063858739311948E-2</v>
      </c>
      <c r="S48">
        <v>2.4034455078210095E-5</v>
      </c>
      <c r="T48">
        <v>208.74504860724235</v>
      </c>
      <c r="U48">
        <v>58.219852380637349</v>
      </c>
      <c r="V48">
        <v>208.90514741683748</v>
      </c>
      <c r="W48">
        <v>58.349601375969939</v>
      </c>
      <c r="X48">
        <v>194.65490152552604</v>
      </c>
      <c r="Y48">
        <v>194.67411802810349</v>
      </c>
      <c r="Z48">
        <v>10.603335857889798</v>
      </c>
      <c r="AA48" s="12">
        <v>24.572930560024535</v>
      </c>
      <c r="AB48" s="12">
        <v>5.6229305600245354</v>
      </c>
      <c r="AC48" s="12">
        <v>-1.3816041479628389</v>
      </c>
      <c r="AD48" s="12">
        <v>-93.765345921351241</v>
      </c>
      <c r="AE48">
        <v>0.13076686908670143</v>
      </c>
      <c r="AF48">
        <v>0</v>
      </c>
      <c r="AG48">
        <v>-0.31183775859117685</v>
      </c>
      <c r="AH48">
        <v>-7.1873442543491235</v>
      </c>
      <c r="AI48">
        <v>0.71155146943669934</v>
      </c>
      <c r="AJ48">
        <v>-0.62532109194949159</v>
      </c>
      <c r="AK48">
        <v>16.499096542377576</v>
      </c>
      <c r="AL48">
        <v>0</v>
      </c>
      <c r="AM48">
        <v>0</v>
      </c>
      <c r="AN48">
        <v>-5.8471682139451557</v>
      </c>
      <c r="AO48">
        <f t="shared" si="5"/>
        <v>17.845113650001604</v>
      </c>
      <c r="AP48">
        <f t="shared" si="6"/>
        <v>1.0707068190000961</v>
      </c>
      <c r="AQ48">
        <f t="shared" si="7"/>
        <v>0</v>
      </c>
      <c r="AR48">
        <f t="shared" si="8"/>
        <v>1.0615653273408108</v>
      </c>
      <c r="AS48" s="9">
        <f t="shared" si="9"/>
        <v>-1.2076260520600617</v>
      </c>
      <c r="AT48" s="9">
        <f t="shared" si="10"/>
        <v>1.5059530742758938</v>
      </c>
      <c r="AU48" s="9">
        <f t="shared" si="11"/>
        <v>11.353064007190842</v>
      </c>
      <c r="AV48">
        <f t="shared" si="12"/>
        <v>0</v>
      </c>
      <c r="AW48">
        <f t="shared" si="13"/>
        <v>0.27345215040696763</v>
      </c>
      <c r="AX48">
        <v>17.998783851343923</v>
      </c>
      <c r="AZ48">
        <f t="shared" si="14"/>
        <v>-14.231029388733987</v>
      </c>
    </row>
    <row r="49" spans="1:52" x14ac:dyDescent="0.3">
      <c r="A49">
        <v>11.75</v>
      </c>
      <c r="B49" s="12">
        <v>2425.6060950967826</v>
      </c>
      <c r="C49" s="9">
        <v>0</v>
      </c>
      <c r="D49" s="9">
        <v>0.18216943970145105</v>
      </c>
      <c r="E49" s="9">
        <v>0.72850885646197983</v>
      </c>
      <c r="F49" s="9">
        <v>3.0593362543878153</v>
      </c>
      <c r="G49" s="12">
        <v>223.42303885052513</v>
      </c>
      <c r="H49" s="12">
        <v>285.19571402383838</v>
      </c>
      <c r="I49" s="12">
        <v>17.111742841430303</v>
      </c>
      <c r="J49">
        <v>193.83319744424264</v>
      </c>
      <c r="K49">
        <v>57.813818222582483</v>
      </c>
      <c r="L49">
        <v>-2.6177104488120146E-3</v>
      </c>
      <c r="M49">
        <v>0</v>
      </c>
      <c r="N49">
        <v>4.5716539929664537E-5</v>
      </c>
      <c r="O49">
        <v>6.0393076450426335E-5</v>
      </c>
      <c r="P49">
        <v>1.9771603790126794E-4</v>
      </c>
      <c r="Q49">
        <v>5.8771958018980341E-3</v>
      </c>
      <c r="R49">
        <v>1.4439183647770139E-2</v>
      </c>
      <c r="S49">
        <v>2.3547789617829435E-5</v>
      </c>
      <c r="T49">
        <v>197.45203919062325</v>
      </c>
      <c r="U49">
        <v>56.648441442166074</v>
      </c>
      <c r="V49">
        <v>206.97971536831483</v>
      </c>
      <c r="W49">
        <v>58.091182720541042</v>
      </c>
      <c r="X49">
        <v>194.54740519050111</v>
      </c>
      <c r="Y49">
        <v>194.54118292936957</v>
      </c>
      <c r="Z49">
        <v>10.597520478092676</v>
      </c>
      <c r="AA49" s="12">
        <v>24.553914280476768</v>
      </c>
      <c r="AB49" s="12">
        <v>5.6039142804767677</v>
      </c>
      <c r="AC49" s="12">
        <v>-1.3828638487136704</v>
      </c>
      <c r="AD49" s="12">
        <v>-91.605438600463501</v>
      </c>
      <c r="AE49">
        <v>0.13095762738031436</v>
      </c>
      <c r="AF49">
        <v>0</v>
      </c>
      <c r="AG49">
        <v>0.10005897471212372</v>
      </c>
      <c r="AH49">
        <v>-6.809776704090198</v>
      </c>
      <c r="AI49">
        <v>0.62192662194726289</v>
      </c>
      <c r="AJ49">
        <v>-0.61091667002649119</v>
      </c>
      <c r="AK49">
        <v>16.486328369229931</v>
      </c>
      <c r="AL49">
        <v>0</v>
      </c>
      <c r="AM49">
        <v>0</v>
      </c>
      <c r="AN49">
        <v>-5.8524994676187969</v>
      </c>
      <c r="AO49">
        <f t="shared" si="5"/>
        <v>17.681006592640333</v>
      </c>
      <c r="AP49">
        <f t="shared" si="6"/>
        <v>1.0608603955584199</v>
      </c>
      <c r="AQ49">
        <f t="shared" si="7"/>
        <v>0</v>
      </c>
      <c r="AR49">
        <f t="shared" si="8"/>
        <v>1.0517765639933294</v>
      </c>
      <c r="AS49" s="9">
        <f t="shared" si="9"/>
        <v>-0.49223272910310223</v>
      </c>
      <c r="AT49" s="9">
        <f t="shared" si="10"/>
        <v>1.4167620966495047</v>
      </c>
      <c r="AU49" s="9">
        <f t="shared" si="11"/>
        <v>11.242489766327852</v>
      </c>
      <c r="AV49">
        <f t="shared" si="12"/>
        <v>0</v>
      </c>
      <c r="AW49">
        <f t="shared" si="13"/>
        <v>0.11126718582640027</v>
      </c>
      <c r="AX49">
        <v>17.833711350748843</v>
      </c>
      <c r="AZ49">
        <f t="shared" si="14"/>
        <v>-12.438532438945259</v>
      </c>
    </row>
    <row r="50" spans="1:52" x14ac:dyDescent="0.3">
      <c r="A50">
        <v>12</v>
      </c>
      <c r="B50" s="12">
        <v>2412.207578697291</v>
      </c>
      <c r="C50" s="9">
        <v>0</v>
      </c>
      <c r="D50" s="9">
        <v>0.18048251415265593</v>
      </c>
      <c r="E50" s="9">
        <v>0.72603454125126365</v>
      </c>
      <c r="F50" s="9">
        <v>3.0574462389139048</v>
      </c>
      <c r="G50" s="12">
        <v>222.97647527777454</v>
      </c>
      <c r="H50" s="12">
        <v>284.24405432740912</v>
      </c>
      <c r="I50" s="12">
        <v>17.054643259644546</v>
      </c>
      <c r="J50">
        <v>196.91311666428535</v>
      </c>
      <c r="K50">
        <v>58.316499844555722</v>
      </c>
      <c r="L50">
        <v>-2.6123272269280109E-3</v>
      </c>
      <c r="M50">
        <v>0</v>
      </c>
      <c r="N50">
        <v>-3.3175497614512808E-5</v>
      </c>
      <c r="O50">
        <v>-1.0640029529247411E-4</v>
      </c>
      <c r="P50">
        <v>-4.8247169146478278E-4</v>
      </c>
      <c r="Q50">
        <v>5.8771958018980341E-3</v>
      </c>
      <c r="R50">
        <v>-3.518617459724778E-2</v>
      </c>
      <c r="S50">
        <v>2.3768539495447167E-5</v>
      </c>
      <c r="T50">
        <v>208.70796382373945</v>
      </c>
      <c r="U50">
        <v>58.228456506736507</v>
      </c>
      <c r="V50">
        <v>208.78241596538064</v>
      </c>
      <c r="W50">
        <v>58.331666716569885</v>
      </c>
      <c r="X50">
        <v>194.6517721889152</v>
      </c>
      <c r="Y50">
        <v>194.67160110789615</v>
      </c>
      <c r="Z50">
        <v>10.591696224858653</v>
      </c>
      <c r="AA50" s="12">
        <v>24.534881086548186</v>
      </c>
      <c r="AB50" s="12">
        <v>5.5848810865481822</v>
      </c>
      <c r="AC50" s="12">
        <v>-1.3840938624867369</v>
      </c>
      <c r="AD50" s="12">
        <v>-89.446601577390922</v>
      </c>
      <c r="AE50">
        <v>0.13114588280834516</v>
      </c>
      <c r="AF50">
        <v>0</v>
      </c>
      <c r="AG50">
        <v>-0.31573349976662451</v>
      </c>
      <c r="AH50">
        <v>-7.2098910648442809</v>
      </c>
      <c r="AI50">
        <v>0.70554074287422419</v>
      </c>
      <c r="AJ50">
        <v>-0.59651938591962017</v>
      </c>
      <c r="AK50">
        <v>16.473548839195026</v>
      </c>
      <c r="AL50">
        <v>0</v>
      </c>
      <c r="AM50">
        <v>0</v>
      </c>
      <c r="AN50">
        <v>-5.8577050812869338</v>
      </c>
      <c r="AO50">
        <f t="shared" si="5"/>
        <v>17.785111720460456</v>
      </c>
      <c r="AP50">
        <f t="shared" si="6"/>
        <v>1.0671067032276274</v>
      </c>
      <c r="AQ50">
        <f t="shared" si="7"/>
        <v>0</v>
      </c>
      <c r="AR50">
        <f t="shared" si="8"/>
        <v>1.0579431348770623</v>
      </c>
      <c r="AS50" s="9">
        <f t="shared" si="9"/>
        <v>-1.2189367360980115</v>
      </c>
      <c r="AT50" s="9">
        <f t="shared" si="10"/>
        <v>1.5069258821030234</v>
      </c>
      <c r="AU50" s="9">
        <f t="shared" si="11"/>
        <v>11.302470040097424</v>
      </c>
      <c r="AV50">
        <f t="shared" si="12"/>
        <v>0</v>
      </c>
      <c r="AW50">
        <f t="shared" si="13"/>
        <v>0.27505444240026172</v>
      </c>
      <c r="AX50">
        <v>17.939160725080932</v>
      </c>
      <c r="AZ50">
        <f t="shared" si="14"/>
        <v>-14.110814857484485</v>
      </c>
    </row>
    <row r="51" spans="1:52" x14ac:dyDescent="0.3">
      <c r="A51">
        <v>12.25</v>
      </c>
      <c r="B51" s="12">
        <v>2398.8359640940721</v>
      </c>
      <c r="C51" s="9">
        <v>0</v>
      </c>
      <c r="D51" s="9">
        <v>0.17880302570416765</v>
      </c>
      <c r="E51" s="9">
        <v>0.72355808021401724</v>
      </c>
      <c r="F51" s="9">
        <v>3.0555580743739976</v>
      </c>
      <c r="G51" s="12">
        <v>222.52651218474671</v>
      </c>
      <c r="H51" s="12">
        <v>283.29156931308353</v>
      </c>
      <c r="I51" s="12">
        <v>16.997494158785013</v>
      </c>
      <c r="J51">
        <v>193.81415217266766</v>
      </c>
      <c r="K51">
        <v>57.88279023049563</v>
      </c>
      <c r="L51">
        <v>-2.6073043878827437E-3</v>
      </c>
      <c r="M51">
        <v>0</v>
      </c>
      <c r="N51">
        <v>4.4664019522860906E-5</v>
      </c>
      <c r="O51">
        <v>6.056367217138553E-5</v>
      </c>
      <c r="P51">
        <v>2.0158557855779279E-4</v>
      </c>
      <c r="Q51">
        <v>5.8771958018980341E-3</v>
      </c>
      <c r="R51">
        <v>1.4680832309953765E-2</v>
      </c>
      <c r="S51">
        <v>2.3279637993507093E-5</v>
      </c>
      <c r="T51">
        <v>197.34060469158712</v>
      </c>
      <c r="U51">
        <v>56.645928564091264</v>
      </c>
      <c r="V51">
        <v>206.86251541916073</v>
      </c>
      <c r="W51">
        <v>58.073853112268012</v>
      </c>
      <c r="X51">
        <v>194.54239667270446</v>
      </c>
      <c r="Y51">
        <v>194.53596468908967</v>
      </c>
      <c r="Z51">
        <v>10.585863212907551</v>
      </c>
      <c r="AA51" s="12">
        <v>24.51583138626167</v>
      </c>
      <c r="AB51" s="12">
        <v>5.5658313862616708</v>
      </c>
      <c r="AC51" s="12">
        <v>-1.3852942048351031</v>
      </c>
      <c r="AD51" s="12">
        <v>-87.288895573187418</v>
      </c>
      <c r="AE51">
        <v>0.1313316316069022</v>
      </c>
      <c r="AF51">
        <v>0</v>
      </c>
      <c r="AG51">
        <v>0.1013321523794307</v>
      </c>
      <c r="AH51">
        <v>-6.8284794265495421</v>
      </c>
      <c r="AI51">
        <v>0.6163275365035531</v>
      </c>
      <c r="AJ51">
        <v>-0.58212964457758698</v>
      </c>
      <c r="AK51">
        <v>16.460758226233221</v>
      </c>
      <c r="AL51">
        <v>0</v>
      </c>
      <c r="AM51">
        <v>0</v>
      </c>
      <c r="AN51">
        <v>-5.8627851207726058</v>
      </c>
      <c r="AO51">
        <f t="shared" si="5"/>
        <v>17.620903640397543</v>
      </c>
      <c r="AP51">
        <f t="shared" si="6"/>
        <v>1.0572542184238525</v>
      </c>
      <c r="AQ51">
        <f t="shared" si="7"/>
        <v>0</v>
      </c>
      <c r="AR51">
        <f t="shared" si="8"/>
        <v>1.0481495571113295</v>
      </c>
      <c r="AS51" s="9">
        <f t="shared" si="9"/>
        <v>-0.49645365936453423</v>
      </c>
      <c r="AT51" s="9">
        <f t="shared" si="10"/>
        <v>1.4160580511443008</v>
      </c>
      <c r="AU51" s="9">
        <f t="shared" si="11"/>
        <v>11.191948537504384</v>
      </c>
      <c r="AV51">
        <f t="shared" si="12"/>
        <v>0</v>
      </c>
      <c r="AW51">
        <f t="shared" si="13"/>
        <v>0.111827907262117</v>
      </c>
      <c r="AX51">
        <v>17.773966109944894</v>
      </c>
      <c r="AZ51">
        <f t="shared" si="14"/>
        <v>-12.326550730071062</v>
      </c>
    </row>
    <row r="52" spans="1:52" x14ac:dyDescent="0.3">
      <c r="A52">
        <v>12.5</v>
      </c>
      <c r="B52" s="12">
        <v>2385.491454776994</v>
      </c>
      <c r="C52" s="9">
        <v>0</v>
      </c>
      <c r="D52" s="9">
        <v>0.17713099651110051</v>
      </c>
      <c r="E52" s="9">
        <v>0.72107952636392658</v>
      </c>
      <c r="F52" s="9">
        <v>3.0536717977579158</v>
      </c>
      <c r="G52" s="12">
        <v>222.07317030034071</v>
      </c>
      <c r="H52" s="12">
        <v>282.33827937074096</v>
      </c>
      <c r="I52" s="12">
        <v>16.940296762244458</v>
      </c>
      <c r="J52">
        <v>196.95396465062569</v>
      </c>
      <c r="K52">
        <v>58.395015780937513</v>
      </c>
      <c r="L52">
        <v>-2.6018390359173523E-3</v>
      </c>
      <c r="M52">
        <v>0</v>
      </c>
      <c r="N52">
        <v>-3.2452204052983258E-5</v>
      </c>
      <c r="O52">
        <v>-1.0667287141882658E-4</v>
      </c>
      <c r="P52">
        <v>-4.8551661669724602E-4</v>
      </c>
      <c r="Q52">
        <v>5.8771958018980341E-3</v>
      </c>
      <c r="R52">
        <v>-3.5308383298629904E-2</v>
      </c>
      <c r="S52">
        <v>2.3503740112528967E-5</v>
      </c>
      <c r="T52">
        <v>208.70549993692222</v>
      </c>
      <c r="U52">
        <v>58.239400893280731</v>
      </c>
      <c r="V52">
        <v>208.6948868253948</v>
      </c>
      <c r="W52">
        <v>58.318517485813913</v>
      </c>
      <c r="X52">
        <v>194.64878289804381</v>
      </c>
      <c r="Y52">
        <v>194.66930528336101</v>
      </c>
      <c r="Z52">
        <v>10.580021557191298</v>
      </c>
      <c r="AA52" s="12">
        <v>24.496765587414817</v>
      </c>
      <c r="AB52" s="12">
        <v>5.5467655874148196</v>
      </c>
      <c r="AC52" s="12">
        <v>-1.3864648921430209</v>
      </c>
      <c r="AD52" s="12">
        <v>-85.132381031791894</v>
      </c>
      <c r="AE52">
        <v>0.13151487006149498</v>
      </c>
      <c r="AF52">
        <v>0</v>
      </c>
      <c r="AG52">
        <v>-0.31965757044894494</v>
      </c>
      <c r="AH52">
        <v>-7.233670691901132</v>
      </c>
      <c r="AI52">
        <v>0.70127907710168957</v>
      </c>
      <c r="AJ52">
        <v>-0.56774784910102027</v>
      </c>
      <c r="AK52">
        <v>16.447956804153613</v>
      </c>
      <c r="AL52">
        <v>0</v>
      </c>
      <c r="AM52">
        <v>0</v>
      </c>
      <c r="AN52">
        <v>-5.8677396554165693</v>
      </c>
      <c r="AO52">
        <f t="shared" si="5"/>
        <v>17.726968135054939</v>
      </c>
      <c r="AP52">
        <f t="shared" si="6"/>
        <v>1.0636180881032964</v>
      </c>
      <c r="AQ52">
        <f t="shared" si="7"/>
        <v>0</v>
      </c>
      <c r="AR52">
        <f t="shared" si="8"/>
        <v>1.0544330834644573</v>
      </c>
      <c r="AS52" s="9">
        <f t="shared" si="9"/>
        <v>-1.23146379600317</v>
      </c>
      <c r="AT52" s="9">
        <f t="shared" si="10"/>
        <v>1.5085578943947953</v>
      </c>
      <c r="AU52" s="9">
        <f t="shared" si="11"/>
        <v>11.253102300751468</v>
      </c>
      <c r="AV52">
        <f t="shared" si="12"/>
        <v>0</v>
      </c>
      <c r="AW52">
        <f t="shared" si="13"/>
        <v>0.27689823413483305</v>
      </c>
      <c r="AX52">
        <v>17.881385031780201</v>
      </c>
      <c r="AZ52">
        <f t="shared" si="14"/>
        <v>-14.025581542033791</v>
      </c>
    </row>
    <row r="53" spans="1:52" x14ac:dyDescent="0.3">
      <c r="A53">
        <v>12.75</v>
      </c>
      <c r="B53" s="12">
        <v>2372.174252992445</v>
      </c>
      <c r="C53" s="9">
        <v>0</v>
      </c>
      <c r="D53" s="9">
        <v>0.17546644858033902</v>
      </c>
      <c r="E53" s="9">
        <v>0.71859893268390196</v>
      </c>
      <c r="F53" s="9">
        <v>3.0517874460065975</v>
      </c>
      <c r="G53" s="12">
        <v>221.61647033819801</v>
      </c>
      <c r="H53" s="12">
        <v>281.38420487842382</v>
      </c>
      <c r="I53" s="12">
        <v>16.883052292705429</v>
      </c>
      <c r="J53">
        <v>193.79464425549855</v>
      </c>
      <c r="K53">
        <v>57.952758238821332</v>
      </c>
      <c r="L53">
        <v>-2.5967397609776687E-3</v>
      </c>
      <c r="M53">
        <v>0</v>
      </c>
      <c r="N53">
        <v>4.359343602447209E-5</v>
      </c>
      <c r="O53">
        <v>6.074260243356247E-5</v>
      </c>
      <c r="P53">
        <v>2.0545892996328969E-4</v>
      </c>
      <c r="Q53">
        <v>5.8771958018980341E-3</v>
      </c>
      <c r="R53">
        <v>1.4920135711780779E-2</v>
      </c>
      <c r="S53">
        <v>2.3012586109112472E-5</v>
      </c>
      <c r="T53">
        <v>197.25893910582414</v>
      </c>
      <c r="U53">
        <v>56.645285152120152</v>
      </c>
      <c r="V53">
        <v>206.77881484870156</v>
      </c>
      <c r="W53">
        <v>58.061117666565337</v>
      </c>
      <c r="X53">
        <v>194.53748304714432</v>
      </c>
      <c r="Y53">
        <v>194.53081215499259</v>
      </c>
      <c r="Z53">
        <v>10.574171372913492</v>
      </c>
      <c r="AA53" s="12">
        <v>24.477684097568474</v>
      </c>
      <c r="AB53" s="12">
        <v>5.5276840975684767</v>
      </c>
      <c r="AC53" s="12">
        <v>-1.3876059416260591</v>
      </c>
      <c r="AD53" s="12">
        <v>-82.977118406537031</v>
      </c>
      <c r="AE53">
        <v>0.13169559450713963</v>
      </c>
      <c r="AF53">
        <v>0</v>
      </c>
      <c r="AG53">
        <v>0.10265445439093218</v>
      </c>
      <c r="AH53">
        <v>-6.8482282737333007</v>
      </c>
      <c r="AI53">
        <v>0.61240013468544841</v>
      </c>
      <c r="AJ53">
        <v>-0.5533744026531956</v>
      </c>
      <c r="AK53">
        <v>16.435144846606338</v>
      </c>
      <c r="AL53">
        <v>0</v>
      </c>
      <c r="AM53">
        <v>0</v>
      </c>
      <c r="AN53">
        <v>-5.872568758077847</v>
      </c>
      <c r="AO53">
        <f t="shared" si="5"/>
        <v>17.562568800734599</v>
      </c>
      <c r="AP53">
        <f t="shared" si="6"/>
        <v>1.0537541280440759</v>
      </c>
      <c r="AQ53">
        <f t="shared" si="7"/>
        <v>0</v>
      </c>
      <c r="AR53">
        <f t="shared" si="8"/>
        <v>1.0446293143429004</v>
      </c>
      <c r="AS53" s="9">
        <f t="shared" si="9"/>
        <v>-0.50171101859882061</v>
      </c>
      <c r="AT53" s="9">
        <f t="shared" si="10"/>
        <v>1.4159233570086016</v>
      </c>
      <c r="AU53" s="9">
        <f t="shared" si="11"/>
        <v>11.142576734853085</v>
      </c>
      <c r="AV53">
        <f t="shared" si="12"/>
        <v>0</v>
      </c>
      <c r="AW53">
        <f t="shared" si="13"/>
        <v>0.11260878565984067</v>
      </c>
      <c r="AX53">
        <v>17.715977446481425</v>
      </c>
      <c r="AZ53">
        <f t="shared" si="14"/>
        <v>-12.248002693708969</v>
      </c>
    </row>
    <row r="54" spans="1:52" x14ac:dyDescent="0.3">
      <c r="A54">
        <v>13</v>
      </c>
      <c r="B54" s="12">
        <v>2358.8845597442696</v>
      </c>
      <c r="C54" s="9">
        <v>0</v>
      </c>
      <c r="D54" s="9">
        <v>0.17380940377087331</v>
      </c>
      <c r="E54" s="9">
        <v>0.71611635212460678</v>
      </c>
      <c r="F54" s="9">
        <v>3.0499050560112053</v>
      </c>
      <c r="G54" s="12">
        <v>221.15643299552886</v>
      </c>
      <c r="H54" s="12">
        <v>280.42936620177181</v>
      </c>
      <c r="I54" s="12">
        <v>16.82576197210631</v>
      </c>
      <c r="J54">
        <v>196.99537813033729</v>
      </c>
      <c r="K54">
        <v>58.474654580014544</v>
      </c>
      <c r="L54">
        <v>-2.5911947408643978E-3</v>
      </c>
      <c r="M54">
        <v>0</v>
      </c>
      <c r="N54">
        <v>-3.172610960186712E-5</v>
      </c>
      <c r="O54">
        <v>-1.0693033875866356E-4</v>
      </c>
      <c r="P54">
        <v>-4.8857378064232114E-4</v>
      </c>
      <c r="Q54">
        <v>5.8771958018980341E-3</v>
      </c>
      <c r="R54">
        <v>-3.5427737125466353E-2</v>
      </c>
      <c r="S54">
        <v>2.3240028649625093E-5</v>
      </c>
      <c r="T54">
        <v>208.72920576878408</v>
      </c>
      <c r="U54">
        <v>58.251726513300184</v>
      </c>
      <c r="V54">
        <v>208.64087038326514</v>
      </c>
      <c r="W54">
        <v>58.309925613585392</v>
      </c>
      <c r="X54">
        <v>194.64591879021549</v>
      </c>
      <c r="Y54">
        <v>194.66721622693748</v>
      </c>
      <c r="Z54">
        <v>10.568312775504955</v>
      </c>
      <c r="AA54" s="12">
        <v>24.458587324035431</v>
      </c>
      <c r="AB54" s="12">
        <v>5.5085873240354317</v>
      </c>
      <c r="AC54" s="12">
        <v>-1.388717371323029</v>
      </c>
      <c r="AD54" s="12">
        <v>-80.823167563647502</v>
      </c>
      <c r="AE54">
        <v>0.13187380132845283</v>
      </c>
      <c r="AF54">
        <v>0</v>
      </c>
      <c r="AG54">
        <v>-0.32355504848328953</v>
      </c>
      <c r="AH54">
        <v>-7.2583990847769027</v>
      </c>
      <c r="AI54">
        <v>0.69868270781638275</v>
      </c>
      <c r="AJ54">
        <v>-0.53900970448196528</v>
      </c>
      <c r="AK54">
        <v>16.422322627074973</v>
      </c>
      <c r="AL54">
        <v>0</v>
      </c>
      <c r="AM54">
        <v>0</v>
      </c>
      <c r="AN54">
        <v>-5.8772725050995529</v>
      </c>
      <c r="AO54">
        <f t="shared" si="5"/>
        <v>17.670584472465695</v>
      </c>
      <c r="AP54">
        <f t="shared" si="6"/>
        <v>1.0602350683479416</v>
      </c>
      <c r="AQ54">
        <f t="shared" si="7"/>
        <v>0</v>
      </c>
      <c r="AR54">
        <f t="shared" si="8"/>
        <v>1.0510293064522809</v>
      </c>
      <c r="AS54" s="9">
        <f t="shared" si="9"/>
        <v>-1.2449816872291761</v>
      </c>
      <c r="AT54" s="9">
        <f t="shared" si="10"/>
        <v>1.5107292473837433</v>
      </c>
      <c r="AU54" s="9">
        <f t="shared" si="11"/>
        <v>11.204895817859921</v>
      </c>
      <c r="AV54">
        <f t="shared" si="12"/>
        <v>0</v>
      </c>
      <c r="AW54">
        <f t="shared" si="13"/>
        <v>0.27892966775694755</v>
      </c>
      <c r="AX54">
        <v>17.825357695450094</v>
      </c>
      <c r="AZ54">
        <f t="shared" si="14"/>
        <v>-13.973654156327655</v>
      </c>
    </row>
    <row r="55" spans="1:52" x14ac:dyDescent="0.3">
      <c r="A55">
        <v>13.25</v>
      </c>
      <c r="B55" s="12">
        <v>2345.622574794796</v>
      </c>
      <c r="C55" s="9">
        <v>0</v>
      </c>
      <c r="D55" s="9">
        <v>0.17215988379413105</v>
      </c>
      <c r="E55" s="9">
        <v>0.71363183760298221</v>
      </c>
      <c r="F55" s="9">
        <v>3.0480246646122549</v>
      </c>
      <c r="G55" s="12">
        <v>220.69307895194839</v>
      </c>
      <c r="H55" s="12">
        <v>279.47378369345466</v>
      </c>
      <c r="I55" s="12">
        <v>16.76842702160728</v>
      </c>
      <c r="J55">
        <v>193.77489505825565</v>
      </c>
      <c r="K55">
        <v>58.023735324393385</v>
      </c>
      <c r="L55">
        <v>-2.586018390521624E-3</v>
      </c>
      <c r="M55">
        <v>0</v>
      </c>
      <c r="N55">
        <v>4.2500916620966795E-5</v>
      </c>
      <c r="O55">
        <v>6.0917272558118476E-5</v>
      </c>
      <c r="P55">
        <v>2.0928989480090569E-4</v>
      </c>
      <c r="Q55">
        <v>5.8771958018980341E-3</v>
      </c>
      <c r="R55">
        <v>1.5153693411144697E-2</v>
      </c>
      <c r="S55">
        <v>2.2746679736509299E-5</v>
      </c>
      <c r="T55">
        <v>197.21082664702865</v>
      </c>
      <c r="U55">
        <v>56.647283220594318</v>
      </c>
      <c r="V55">
        <v>206.72814606918959</v>
      </c>
      <c r="W55">
        <v>58.052911455254446</v>
      </c>
      <c r="X55">
        <v>194.53259198593875</v>
      </c>
      <c r="Y55">
        <v>194.52565422182604</v>
      </c>
      <c r="Z55">
        <v>10.562445880621659</v>
      </c>
      <c r="AA55" s="12">
        <v>24.439475673869094</v>
      </c>
      <c r="AB55" s="12">
        <v>5.4894756738690935</v>
      </c>
      <c r="AC55" s="12">
        <v>-1.3897992000961141</v>
      </c>
      <c r="AD55" s="12">
        <v>-78.670588378741741</v>
      </c>
      <c r="AE55">
        <v>0.13204948695975749</v>
      </c>
      <c r="AF55">
        <v>0</v>
      </c>
      <c r="AG55">
        <v>0.10398397131704309</v>
      </c>
      <c r="AH55">
        <v>-6.8691633004851349</v>
      </c>
      <c r="AI55">
        <v>0.6101245923681774</v>
      </c>
      <c r="AJ55">
        <v>-0.52465415389782877</v>
      </c>
      <c r="AK55">
        <v>16.409490418868941</v>
      </c>
      <c r="AL55">
        <v>0</v>
      </c>
      <c r="AM55">
        <v>0</v>
      </c>
      <c r="AN55">
        <v>-5.8818509763094449</v>
      </c>
      <c r="AO55">
        <f t="shared" si="5"/>
        <v>17.50599834968536</v>
      </c>
      <c r="AP55">
        <f t="shared" si="6"/>
        <v>1.0503599009811215</v>
      </c>
      <c r="AQ55">
        <f t="shared" si="7"/>
        <v>0</v>
      </c>
      <c r="AR55">
        <f t="shared" si="8"/>
        <v>1.0412156020661969</v>
      </c>
      <c r="AS55" s="9">
        <f t="shared" si="9"/>
        <v>-0.50811982416848445</v>
      </c>
      <c r="AT55" s="9">
        <f t="shared" si="10"/>
        <v>1.4164241307563596</v>
      </c>
      <c r="AU55" s="9">
        <f t="shared" si="11"/>
        <v>11.094369609288222</v>
      </c>
      <c r="AV55">
        <f t="shared" si="12"/>
        <v>0</v>
      </c>
      <c r="AW55">
        <f t="shared" si="13"/>
        <v>0.11363287027204401</v>
      </c>
      <c r="AX55">
        <v>17.659741802430435</v>
      </c>
      <c r="AZ55">
        <f t="shared" si="14"/>
        <v>-12.202491847363547</v>
      </c>
    </row>
    <row r="56" spans="1:52" x14ac:dyDescent="0.3">
      <c r="A56">
        <v>13.5</v>
      </c>
      <c r="B56" s="12">
        <v>2332.3884966659098</v>
      </c>
      <c r="C56" s="9">
        <v>0</v>
      </c>
      <c r="D56" s="9">
        <v>0.17051791021431953</v>
      </c>
      <c r="E56" s="9">
        <v>0.71114544200079022</v>
      </c>
      <c r="F56" s="9">
        <v>3.046146308598721</v>
      </c>
      <c r="G56" s="12">
        <v>220.22642886832071</v>
      </c>
      <c r="H56" s="12">
        <v>278.51747769261164</v>
      </c>
      <c r="I56" s="12">
        <v>16.711048661556696</v>
      </c>
      <c r="J56">
        <v>197.03712302664201</v>
      </c>
      <c r="K56">
        <v>58.555349506607854</v>
      </c>
      <c r="L56">
        <v>-2.5803965866786839E-3</v>
      </c>
      <c r="M56">
        <v>0</v>
      </c>
      <c r="N56">
        <v>-3.0994790904335054E-5</v>
      </c>
      <c r="O56">
        <v>-1.0716684891121576E-4</v>
      </c>
      <c r="P56">
        <v>-4.9162190323237651E-4</v>
      </c>
      <c r="Q56">
        <v>5.8771958018980341E-3</v>
      </c>
      <c r="R56">
        <v>-3.5542657881104403E-2</v>
      </c>
      <c r="S56">
        <v>2.2977398171678588E-5</v>
      </c>
      <c r="T56">
        <v>208.76652469725519</v>
      </c>
      <c r="U56">
        <v>58.264026031164406</v>
      </c>
      <c r="V56">
        <v>208.61763079476955</v>
      </c>
      <c r="W56">
        <v>58.305518631748441</v>
      </c>
      <c r="X56">
        <v>194.64320995148816</v>
      </c>
      <c r="Y56">
        <v>194.66536548749536</v>
      </c>
      <c r="Z56">
        <v>10.556570804161192</v>
      </c>
      <c r="AA56" s="12">
        <v>24.420349553852233</v>
      </c>
      <c r="AB56" s="12">
        <v>5.4703495538522322</v>
      </c>
      <c r="AC56" s="12">
        <v>-1.3908514476261549</v>
      </c>
      <c r="AD56" s="12">
        <v>-76.5194403610828</v>
      </c>
      <c r="AE56">
        <v>0.13222264788517579</v>
      </c>
      <c r="AF56">
        <v>0</v>
      </c>
      <c r="AG56">
        <v>-0.3273885330657218</v>
      </c>
      <c r="AH56">
        <v>-7.2836451212584592</v>
      </c>
      <c r="AI56">
        <v>0.69761326536370938</v>
      </c>
      <c r="AJ56">
        <v>-0.51030814776806133</v>
      </c>
      <c r="AK56">
        <v>16.396648495115954</v>
      </c>
      <c r="AL56">
        <v>0</v>
      </c>
      <c r="AM56">
        <v>0</v>
      </c>
      <c r="AN56">
        <v>-5.8863042549999642</v>
      </c>
      <c r="AO56">
        <f t="shared" si="5"/>
        <v>17.615800246523687</v>
      </c>
      <c r="AP56">
        <f t="shared" si="6"/>
        <v>1.0569480147914212</v>
      </c>
      <c r="AQ56">
        <f t="shared" si="7"/>
        <v>0</v>
      </c>
      <c r="AR56">
        <f t="shared" si="8"/>
        <v>1.0477222470937775</v>
      </c>
      <c r="AS56" s="9">
        <f t="shared" si="9"/>
        <v>-1.2592082227583223</v>
      </c>
      <c r="AT56" s="9">
        <f t="shared" si="10"/>
        <v>1.5132434236596719</v>
      </c>
      <c r="AU56" s="9">
        <f t="shared" si="11"/>
        <v>11.157746554463248</v>
      </c>
      <c r="AV56">
        <f t="shared" si="12"/>
        <v>0</v>
      </c>
      <c r="AW56">
        <f t="shared" si="13"/>
        <v>0.28108290336224373</v>
      </c>
      <c r="AX56">
        <v>17.770917007032807</v>
      </c>
      <c r="AZ56">
        <f t="shared" si="14"/>
        <v>-13.952265307274189</v>
      </c>
    </row>
    <row r="57" spans="1:52" x14ac:dyDescent="0.3">
      <c r="A57">
        <v>13.75</v>
      </c>
      <c r="B57" s="12">
        <v>2319.182522640217</v>
      </c>
      <c r="C57" s="9">
        <v>0</v>
      </c>
      <c r="D57" s="9">
        <v>0.16888350444876687</v>
      </c>
      <c r="E57" s="9">
        <v>0.70865721816315175</v>
      </c>
      <c r="F57" s="9">
        <v>3.0442700247071528</v>
      </c>
      <c r="G57" s="12">
        <v>219.7565033856111</v>
      </c>
      <c r="H57" s="12">
        <v>277.56046852428915</v>
      </c>
      <c r="I57" s="12">
        <v>16.653628111457348</v>
      </c>
      <c r="J57">
        <v>193.75519288408469</v>
      </c>
      <c r="K57">
        <v>58.095726464944505</v>
      </c>
      <c r="L57">
        <v>-2.5751421372491976E-3</v>
      </c>
      <c r="M57">
        <v>0</v>
      </c>
      <c r="N57">
        <v>4.1381139609784483E-5</v>
      </c>
      <c r="O57">
        <v>6.1076586158467463E-5</v>
      </c>
      <c r="P57">
        <v>2.130226511141271E-4</v>
      </c>
      <c r="Q57">
        <v>5.8771958018980341E-3</v>
      </c>
      <c r="R57">
        <v>1.5377450939253251E-2</v>
      </c>
      <c r="S57">
        <v>2.2481972048175937E-5</v>
      </c>
      <c r="T57">
        <v>197.19908937134946</v>
      </c>
      <c r="U57">
        <v>56.652677470071637</v>
      </c>
      <c r="V57">
        <v>206.70848260542931</v>
      </c>
      <c r="W57">
        <v>58.048954848112828</v>
      </c>
      <c r="X57">
        <v>194.52773503744342</v>
      </c>
      <c r="Y57">
        <v>194.52050365040225</v>
      </c>
      <c r="Z57">
        <v>10.550687662237619</v>
      </c>
      <c r="AA57" s="12">
        <v>24.40120937048578</v>
      </c>
      <c r="AB57" s="12">
        <v>5.4512093704857829</v>
      </c>
      <c r="AC57" s="12">
        <v>-1.3918741344081926</v>
      </c>
      <c r="AD57" s="12">
        <v>-74.369782789787408</v>
      </c>
      <c r="AE57">
        <v>0.1323932806387329</v>
      </c>
      <c r="AF57">
        <v>0</v>
      </c>
      <c r="AG57">
        <v>0.10528222563710907</v>
      </c>
      <c r="AH57">
        <v>-6.8913927132531381</v>
      </c>
      <c r="AI57">
        <v>0.60939894775135317</v>
      </c>
      <c r="AJ57">
        <v>-0.4959720814250923</v>
      </c>
      <c r="AK57">
        <v>16.383797128754484</v>
      </c>
      <c r="AL57">
        <v>0</v>
      </c>
      <c r="AM57">
        <v>0</v>
      </c>
      <c r="AN57">
        <v>-5.8906324279093827</v>
      </c>
      <c r="AO57">
        <f t="shared" si="5"/>
        <v>17.45110472061468</v>
      </c>
      <c r="AP57">
        <f t="shared" si="6"/>
        <v>1.0470662832368807</v>
      </c>
      <c r="AQ57">
        <f t="shared" si="7"/>
        <v>0</v>
      </c>
      <c r="AR57">
        <f t="shared" si="8"/>
        <v>1.0379032003373894</v>
      </c>
      <c r="AS57" s="9">
        <f t="shared" si="9"/>
        <v>-0.51576723786409862</v>
      </c>
      <c r="AT57" s="9">
        <f t="shared" si="10"/>
        <v>1.4176140221799374</v>
      </c>
      <c r="AU57" s="9">
        <f t="shared" si="11"/>
        <v>11.047269316092358</v>
      </c>
      <c r="AV57">
        <f t="shared" si="12"/>
        <v>0</v>
      </c>
      <c r="AW57">
        <f t="shared" si="13"/>
        <v>0.11491655392463872</v>
      </c>
      <c r="AX57">
        <v>17.605171033533569</v>
      </c>
      <c r="AZ57">
        <f t="shared" si="14"/>
        <v>-12.187978955027063</v>
      </c>
    </row>
    <row r="58" spans="1:52" x14ac:dyDescent="0.3">
      <c r="A58">
        <v>14</v>
      </c>
      <c r="B58" s="12">
        <v>2306.0048487622594</v>
      </c>
      <c r="C58" s="9">
        <v>0</v>
      </c>
      <c r="D58" s="9">
        <v>0.16725668776826741</v>
      </c>
      <c r="E58" s="9">
        <v>0.70616721889709588</v>
      </c>
      <c r="F58" s="9">
        <v>3.0423958496207875</v>
      </c>
      <c r="G58" s="12">
        <v>219.28332312374823</v>
      </c>
      <c r="H58" s="12">
        <v>276.60277649888303</v>
      </c>
      <c r="I58" s="12">
        <v>16.596166589932981</v>
      </c>
      <c r="J58">
        <v>197.07890440779727</v>
      </c>
      <c r="K58">
        <v>58.63700493590477</v>
      </c>
      <c r="L58">
        <v>-2.5694483528346892E-3</v>
      </c>
      <c r="M58">
        <v>0</v>
      </c>
      <c r="N58">
        <v>-3.0257357329600654E-5</v>
      </c>
      <c r="O58">
        <v>-1.0737632238280069E-4</v>
      </c>
      <c r="P58">
        <v>-4.9463514678254163E-4</v>
      </c>
      <c r="Q58">
        <v>5.8771958018980341E-3</v>
      </c>
      <c r="R58">
        <v>-3.5651257785471312E-2</v>
      </c>
      <c r="S58">
        <v>2.271583757396148E-5</v>
      </c>
      <c r="T58">
        <v>208.7923664567374</v>
      </c>
      <c r="U58">
        <v>58.273405027693741</v>
      </c>
      <c r="V58">
        <v>208.62030329425954</v>
      </c>
      <c r="W58">
        <v>58.304633551844745</v>
      </c>
      <c r="X58">
        <v>194.6406537883648</v>
      </c>
      <c r="Y58">
        <v>194.66375150357456</v>
      </c>
      <c r="Z58">
        <v>10.544796571193226</v>
      </c>
      <c r="AA58" s="12">
        <v>24.382055529977659</v>
      </c>
      <c r="AB58" s="12">
        <v>5.4320555299776601</v>
      </c>
      <c r="AC58" s="12">
        <v>-1.392867281750694</v>
      </c>
      <c r="AD58" s="12">
        <v>-72.221674746704011</v>
      </c>
      <c r="AE58">
        <v>0.13256138180444732</v>
      </c>
      <c r="AF58">
        <v>0</v>
      </c>
      <c r="AG58">
        <v>-0.33111781901898957</v>
      </c>
      <c r="AH58">
        <v>-7.308533212745302</v>
      </c>
      <c r="AI58">
        <v>0.69782758953424928</v>
      </c>
      <c r="AJ58">
        <v>-0.48164634888576913</v>
      </c>
      <c r="AK58">
        <v>16.37093659252626</v>
      </c>
      <c r="AL58">
        <v>0</v>
      </c>
      <c r="AM58">
        <v>0</v>
      </c>
      <c r="AN58">
        <v>-5.894835585218515</v>
      </c>
      <c r="AO58">
        <f t="shared" si="5"/>
        <v>17.562324036122224</v>
      </c>
      <c r="AP58">
        <f t="shared" si="6"/>
        <v>1.0537394421673334</v>
      </c>
      <c r="AQ58">
        <f t="shared" si="7"/>
        <v>0</v>
      </c>
      <c r="AR58">
        <f t="shared" si="8"/>
        <v>1.044494563372574</v>
      </c>
      <c r="AS58" s="9">
        <f t="shared" si="9"/>
        <v>-1.2736246881644553</v>
      </c>
      <c r="AT58" s="9">
        <f t="shared" si="10"/>
        <v>1.515685321753895</v>
      </c>
      <c r="AU58" s="9">
        <f t="shared" si="11"/>
        <v>11.111468056697159</v>
      </c>
      <c r="AV58">
        <f t="shared" si="12"/>
        <v>0</v>
      </c>
      <c r="AW58">
        <f t="shared" si="13"/>
        <v>0.28324037676072222</v>
      </c>
      <c r="AX58">
        <v>17.717769131541377</v>
      </c>
      <c r="AZ58">
        <f t="shared" si="14"/>
        <v>-13.956551790684983</v>
      </c>
    </row>
    <row r="59" spans="1:52" x14ac:dyDescent="0.3">
      <c r="A59">
        <v>14.25</v>
      </c>
      <c r="B59" s="12">
        <v>2292.8556698398129</v>
      </c>
      <c r="C59" s="9">
        <v>0</v>
      </c>
      <c r="D59" s="9">
        <v>0.16563748129742531</v>
      </c>
      <c r="E59" s="9">
        <v>0.70367549697011966</v>
      </c>
      <c r="F59" s="9">
        <v>3.040523819968703</v>
      </c>
      <c r="G59" s="12">
        <v>218.8069086804972</v>
      </c>
      <c r="H59" s="12">
        <v>275.64442191158452</v>
      </c>
      <c r="I59" s="12">
        <v>16.53866531469507</v>
      </c>
      <c r="J59">
        <v>193.73612183668985</v>
      </c>
      <c r="K59">
        <v>58.168755670951498</v>
      </c>
      <c r="L59">
        <v>-2.5641128380089763E-3</v>
      </c>
      <c r="M59">
        <v>0</v>
      </c>
      <c r="N59">
        <v>4.0227669428475353E-5</v>
      </c>
      <c r="O59">
        <v>6.1198333257986303E-5</v>
      </c>
      <c r="P59">
        <v>2.1654754997783133E-4</v>
      </c>
      <c r="Q59">
        <v>5.8771958018980341E-3</v>
      </c>
      <c r="R59">
        <v>1.5583531917034104E-2</v>
      </c>
      <c r="S59">
        <v>2.2218548707904498E-5</v>
      </c>
      <c r="T59">
        <v>197.2292504913074</v>
      </c>
      <c r="U59">
        <v>56.662869096355678</v>
      </c>
      <c r="V59">
        <v>206.7157964688987</v>
      </c>
      <c r="W59">
        <v>58.048692642748961</v>
      </c>
      <c r="X59">
        <v>194.52291305773966</v>
      </c>
      <c r="Y59">
        <v>194.51536566443363</v>
      </c>
      <c r="Z59">
        <v>10.538897647580182</v>
      </c>
      <c r="AA59" s="12">
        <v>24.362888438231689</v>
      </c>
      <c r="AB59" s="12">
        <v>5.4128884382316897</v>
      </c>
      <c r="AC59" s="12">
        <v>-1.3938309117669609</v>
      </c>
      <c r="AD59" s="12">
        <v>-70.075174782935491</v>
      </c>
      <c r="AE59">
        <v>0.13272694801642304</v>
      </c>
      <c r="AF59">
        <v>0</v>
      </c>
      <c r="AG59">
        <v>0.10647032759306782</v>
      </c>
      <c r="AH59">
        <v>-6.9151207612075716</v>
      </c>
      <c r="AI59">
        <v>0.61002154022325361</v>
      </c>
      <c r="AJ59">
        <v>-0.4673313406273969</v>
      </c>
      <c r="AK59">
        <v>16.35806715896884</v>
      </c>
      <c r="AL59">
        <v>0</v>
      </c>
      <c r="AM59">
        <v>0</v>
      </c>
      <c r="AN59">
        <v>-5.8989138205143687</v>
      </c>
      <c r="AO59">
        <f t="shared" si="5"/>
        <v>17.397709303115015</v>
      </c>
      <c r="AP59">
        <f t="shared" si="6"/>
        <v>1.0438625581869008</v>
      </c>
      <c r="AQ59">
        <f t="shared" si="7"/>
        <v>0</v>
      </c>
      <c r="AR59">
        <f t="shared" si="8"/>
        <v>1.0346814757478053</v>
      </c>
      <c r="AS59" s="9">
        <f t="shared" si="9"/>
        <v>-0.52483005214063982</v>
      </c>
      <c r="AT59" s="9">
        <f t="shared" si="10"/>
        <v>1.4195880367073004</v>
      </c>
      <c r="AU59" s="9">
        <f t="shared" si="11"/>
        <v>11.001160658872958</v>
      </c>
      <c r="AV59">
        <f t="shared" si="12"/>
        <v>0</v>
      </c>
      <c r="AW59">
        <f t="shared" si="13"/>
        <v>0.11649575517167575</v>
      </c>
      <c r="AX59">
        <v>17.552085125150366</v>
      </c>
      <c r="AZ59">
        <f t="shared" si="14"/>
        <v>-12.200430804465071</v>
      </c>
    </row>
    <row r="60" spans="1:52" x14ac:dyDescent="0.3">
      <c r="A60">
        <v>14.5</v>
      </c>
      <c r="B60" s="12">
        <v>2279.735179445242</v>
      </c>
      <c r="C60" s="9">
        <v>0</v>
      </c>
      <c r="D60" s="9">
        <v>0.16402590601500883</v>
      </c>
      <c r="E60" s="9">
        <v>0.70118210510874424</v>
      </c>
      <c r="F60" s="9">
        <v>3.0386539723249126</v>
      </c>
      <c r="G60" s="12">
        <v>218.32728063033755</v>
      </c>
      <c r="H60" s="12">
        <v>274.68542504182471</v>
      </c>
      <c r="I60" s="12">
        <v>16.481125502509482</v>
      </c>
      <c r="J60">
        <v>197.12012833365122</v>
      </c>
      <c r="K60">
        <v>58.719444012573319</v>
      </c>
      <c r="L60">
        <v>-2.5583552383594116E-3</v>
      </c>
      <c r="M60">
        <v>0</v>
      </c>
      <c r="N60">
        <v>-2.9511271991980377E-5</v>
      </c>
      <c r="O60">
        <v>-1.0754668128319051E-4</v>
      </c>
      <c r="P60">
        <v>-4.9756259264186376E-4</v>
      </c>
      <c r="Q60">
        <v>5.8771958018980341E-3</v>
      </c>
      <c r="R60">
        <v>-3.5749871089060921E-2</v>
      </c>
      <c r="S60">
        <v>2.245530739317984E-5</v>
      </c>
      <c r="T60">
        <v>208.76007588634857</v>
      </c>
      <c r="U60">
        <v>58.274442243446344</v>
      </c>
      <c r="V60">
        <v>208.63915208910964</v>
      </c>
      <c r="W60">
        <v>58.305946887682808</v>
      </c>
      <c r="X60">
        <v>194.63824657074252</v>
      </c>
      <c r="Y60">
        <v>194.66236841597345</v>
      </c>
      <c r="Z60">
        <v>10.532991008181618</v>
      </c>
      <c r="AA60" s="12">
        <v>24.343708500836495</v>
      </c>
      <c r="AB60" s="12">
        <v>5.3937085008364942</v>
      </c>
      <c r="AC60" s="12">
        <v>-1.3947650473786186</v>
      </c>
      <c r="AD60" s="12">
        <v>-67.930341679731029</v>
      </c>
      <c r="AE60">
        <v>0.13288997595895258</v>
      </c>
      <c r="AF60">
        <v>0</v>
      </c>
      <c r="AG60">
        <v>-0.3346636690667929</v>
      </c>
      <c r="AH60">
        <v>-7.3314189051392731</v>
      </c>
      <c r="AI60">
        <v>0.69883918365680986</v>
      </c>
      <c r="AJ60">
        <v>-0.4530274486621263</v>
      </c>
      <c r="AK60">
        <v>16.345189100408135</v>
      </c>
      <c r="AL60">
        <v>0</v>
      </c>
      <c r="AM60">
        <v>0</v>
      </c>
      <c r="AN60">
        <v>-5.9028672308049019</v>
      </c>
      <c r="AO60">
        <f t="shared" si="5"/>
        <v>17.509574174170414</v>
      </c>
      <c r="AP60">
        <f t="shared" si="6"/>
        <v>1.0505744504502248</v>
      </c>
      <c r="AQ60">
        <f t="shared" si="7"/>
        <v>0</v>
      </c>
      <c r="AR60">
        <f t="shared" si="8"/>
        <v>1.0413116552234585</v>
      </c>
      <c r="AS60" s="9">
        <f t="shared" si="9"/>
        <v>-1.2872554461585095</v>
      </c>
      <c r="AT60" s="9">
        <f t="shared" si="10"/>
        <v>1.5172715524661138</v>
      </c>
      <c r="AU60" s="9">
        <f t="shared" si="11"/>
        <v>11.065691240017562</v>
      </c>
      <c r="AV60">
        <f t="shared" si="12"/>
        <v>0</v>
      </c>
      <c r="AW60">
        <f t="shared" si="13"/>
        <v>0.28518500317742601</v>
      </c>
      <c r="AX60">
        <v>17.66532735264455</v>
      </c>
      <c r="AZ60">
        <f t="shared" si="14"/>
        <v>-13.976783673136197</v>
      </c>
    </row>
    <row r="61" spans="1:52" x14ac:dyDescent="0.3">
      <c r="A61">
        <v>14.75</v>
      </c>
      <c r="B61" s="12">
        <v>2266.6435699169247</v>
      </c>
      <c r="C61" s="9">
        <v>0</v>
      </c>
      <c r="D61" s="9">
        <v>0.16242198275429673</v>
      </c>
      <c r="E61" s="9">
        <v>0.69868709599709022</v>
      </c>
      <c r="F61" s="9">
        <v>3.0367863432075168</v>
      </c>
      <c r="G61" s="12">
        <v>217.84445952335426</v>
      </c>
      <c r="H61" s="12">
        <v>273.72580615272699</v>
      </c>
      <c r="I61" s="12">
        <v>16.423548369163619</v>
      </c>
      <c r="J61">
        <v>193.71878766451553</v>
      </c>
      <c r="K61">
        <v>58.242877087659963</v>
      </c>
      <c r="L61">
        <v>-2.5529323300597009E-3</v>
      </c>
      <c r="M61">
        <v>0</v>
      </c>
      <c r="N61">
        <v>3.9028152305395739E-5</v>
      </c>
      <c r="O61">
        <v>6.1241750529040533E-5</v>
      </c>
      <c r="P61">
        <v>2.1966186983276811E-4</v>
      </c>
      <c r="Q61">
        <v>5.8771958018980341E-3</v>
      </c>
      <c r="R61">
        <v>1.575748699563314E-2</v>
      </c>
      <c r="S61">
        <v>2.1956552084684444E-5</v>
      </c>
      <c r="T61">
        <v>197.31218077942282</v>
      </c>
      <c r="U61">
        <v>56.680498605381786</v>
      </c>
      <c r="V61">
        <v>206.74201140256858</v>
      </c>
      <c r="W61">
        <v>58.051015130583153</v>
      </c>
      <c r="X61">
        <v>194.51812375586644</v>
      </c>
      <c r="Y61">
        <v>194.51024812281082</v>
      </c>
      <c r="Z61">
        <v>10.527076769986099</v>
      </c>
      <c r="AA61" s="12">
        <v>24.324516123054536</v>
      </c>
      <c r="AB61" s="12">
        <v>5.3745161230545397</v>
      </c>
      <c r="AC61" s="12">
        <v>-1.39566971230373</v>
      </c>
      <c r="AD61" s="12">
        <v>-65.78723335411685</v>
      </c>
      <c r="AE61">
        <v>0.13305046236660023</v>
      </c>
      <c r="AF61">
        <v>0</v>
      </c>
      <c r="AG61">
        <v>0.10740111776762147</v>
      </c>
      <c r="AH61">
        <v>-6.9407423833622106</v>
      </c>
      <c r="AI61">
        <v>0.61158816398788785</v>
      </c>
      <c r="AJ61">
        <v>-0.43873505923860534</v>
      </c>
      <c r="AK61">
        <v>16.332302688951074</v>
      </c>
      <c r="AL61">
        <v>0</v>
      </c>
      <c r="AM61">
        <v>0</v>
      </c>
      <c r="AN61">
        <v>-5.9066959164687241</v>
      </c>
      <c r="AO61">
        <f t="shared" si="5"/>
        <v>17.345447473832476</v>
      </c>
      <c r="AP61">
        <f t="shared" si="6"/>
        <v>1.0407268484299486</v>
      </c>
      <c r="AQ61">
        <f t="shared" si="7"/>
        <v>0</v>
      </c>
      <c r="AR61">
        <f t="shared" si="8"/>
        <v>1.0315287347567277</v>
      </c>
      <c r="AS61" s="9">
        <f t="shared" si="9"/>
        <v>-0.53564767179170514</v>
      </c>
      <c r="AT61" s="9">
        <f t="shared" si="10"/>
        <v>1.422526412090888</v>
      </c>
      <c r="AU61" s="9">
        <f t="shared" si="11"/>
        <v>10.955811430007754</v>
      </c>
      <c r="AV61">
        <f t="shared" si="12"/>
        <v>0</v>
      </c>
      <c r="AW61">
        <f t="shared" si="13"/>
        <v>0.11844166543607586</v>
      </c>
      <c r="AX61">
        <v>17.500116357210523</v>
      </c>
      <c r="AZ61">
        <f t="shared" si="14"/>
        <v>-12.231763279757757</v>
      </c>
    </row>
    <row r="62" spans="1:52" x14ac:dyDescent="0.3">
      <c r="A62">
        <v>15</v>
      </c>
      <c r="B62" s="12">
        <v>2253.5810323607448</v>
      </c>
      <c r="C62" s="9">
        <v>0</v>
      </c>
      <c r="D62" s="9">
        <v>0.16082573220343488</v>
      </c>
      <c r="E62" s="9">
        <v>0.69619052227544809</v>
      </c>
      <c r="F62" s="9">
        <v>3.0349209690778336</v>
      </c>
      <c r="G62" s="12">
        <v>217.35846588413668</v>
      </c>
      <c r="H62" s="12">
        <v>272.76558549055693</v>
      </c>
      <c r="I62" s="12">
        <v>16.365935129433417</v>
      </c>
      <c r="J62">
        <v>197.15967972054551</v>
      </c>
      <c r="K62">
        <v>58.802344978166161</v>
      </c>
      <c r="L62">
        <v>-2.5471173939326398E-3</v>
      </c>
      <c r="M62">
        <v>0</v>
      </c>
      <c r="N62">
        <v>-2.8746461298730438E-5</v>
      </c>
      <c r="O62">
        <v>-1.076555582304826E-4</v>
      </c>
      <c r="P62">
        <v>-5.0031014375951928E-4</v>
      </c>
      <c r="Q62">
        <v>5.8771958018980341E-3</v>
      </c>
      <c r="R62">
        <v>-3.5831788182241815E-2</v>
      </c>
      <c r="S62">
        <v>2.2195720167742102E-5</v>
      </c>
      <c r="T62">
        <v>208.6284837645558</v>
      </c>
      <c r="U62">
        <v>58.262758592052592</v>
      </c>
      <c r="V62">
        <v>208.65524101748264</v>
      </c>
      <c r="W62">
        <v>58.30689216162682</v>
      </c>
      <c r="X62">
        <v>194.63598682128514</v>
      </c>
      <c r="Y62">
        <v>194.66120671294871</v>
      </c>
      <c r="Z62">
        <v>10.521155050188771</v>
      </c>
      <c r="AA62" s="12">
        <v>24.305311709811139</v>
      </c>
      <c r="AB62" s="12">
        <v>5.3553117098111391</v>
      </c>
      <c r="AC62" s="12">
        <v>-1.3965449310600924</v>
      </c>
      <c r="AD62" s="12">
        <v>-63.645907962659301</v>
      </c>
      <c r="AE62">
        <v>0.13320840402429113</v>
      </c>
      <c r="AF62">
        <v>0</v>
      </c>
      <c r="AG62">
        <v>-0.33787905338440682</v>
      </c>
      <c r="AH62">
        <v>-7.3508295308083067</v>
      </c>
      <c r="AI62">
        <v>0.69970171522669622</v>
      </c>
      <c r="AJ62">
        <v>-0.42445456020297495</v>
      </c>
      <c r="AK62">
        <v>16.319408196478207</v>
      </c>
      <c r="AL62">
        <v>0</v>
      </c>
      <c r="AM62">
        <v>0</v>
      </c>
      <c r="AN62">
        <v>-5.9103999812690473</v>
      </c>
      <c r="AO62">
        <f t="shared" si="5"/>
        <v>17.456517885918608</v>
      </c>
      <c r="AP62">
        <f t="shared" si="6"/>
        <v>1.0473910731551164</v>
      </c>
      <c r="AQ62">
        <f t="shared" si="7"/>
        <v>0</v>
      </c>
      <c r="AR62">
        <f t="shared" si="8"/>
        <v>1.0381121018128803</v>
      </c>
      <c r="AS62" s="9">
        <f t="shared" si="9"/>
        <v>-1.2990898922412015</v>
      </c>
      <c r="AT62" s="9">
        <f t="shared" si="10"/>
        <v>1.5173308124953451</v>
      </c>
      <c r="AU62" s="9">
        <f t="shared" si="11"/>
        <v>11.01976387884859</v>
      </c>
      <c r="AV62">
        <f t="shared" si="12"/>
        <v>0</v>
      </c>
      <c r="AW62">
        <f t="shared" si="13"/>
        <v>0.2866953129288371</v>
      </c>
      <c r="AX62">
        <v>17.61254971419207</v>
      </c>
      <c r="AZ62">
        <f t="shared" si="14"/>
        <v>-13.994034304533926</v>
      </c>
    </row>
    <row r="63" spans="1:52" x14ac:dyDescent="0.3">
      <c r="A63">
        <v>15.25</v>
      </c>
      <c r="B63" s="12">
        <v>2240.5477566516497</v>
      </c>
      <c r="C63" s="9">
        <v>0</v>
      </c>
      <c r="D63" s="9">
        <v>0.1592371749057937</v>
      </c>
      <c r="E63" s="9">
        <v>0.69369243653886548</v>
      </c>
      <c r="F63" s="9">
        <v>3.0330578863395288</v>
      </c>
      <c r="G63" s="12">
        <v>216.86932021068571</v>
      </c>
      <c r="H63" s="12">
        <v>271.80478328417905</v>
      </c>
      <c r="I63" s="12">
        <v>16.308286997050743</v>
      </c>
      <c r="J63">
        <v>193.70405258815981</v>
      </c>
      <c r="K63">
        <v>58.318039256913096</v>
      </c>
      <c r="L63">
        <v>-2.5416025823074262E-3</v>
      </c>
      <c r="M63">
        <v>0</v>
      </c>
      <c r="N63">
        <v>3.775389576228471E-5</v>
      </c>
      <c r="O63">
        <v>6.1177427887317836E-5</v>
      </c>
      <c r="P63">
        <v>2.2222127366019971E-4</v>
      </c>
      <c r="Q63">
        <v>5.8771958018980341E-3</v>
      </c>
      <c r="R63">
        <v>1.5889237317920881E-2</v>
      </c>
      <c r="S63">
        <v>2.1696097697326805E-5</v>
      </c>
      <c r="T63">
        <v>197.45171933132207</v>
      </c>
      <c r="U63">
        <v>56.707432895864827</v>
      </c>
      <c r="V63">
        <v>206.77145110916237</v>
      </c>
      <c r="W63">
        <v>58.053776123336377</v>
      </c>
      <c r="X63">
        <v>194.51336149633795</v>
      </c>
      <c r="Y63">
        <v>194.50515448371965</v>
      </c>
      <c r="Z63">
        <v>10.515225966203536</v>
      </c>
      <c r="AA63" s="12">
        <v>24.286095665683579</v>
      </c>
      <c r="AB63" s="12">
        <v>5.3360956656835805</v>
      </c>
      <c r="AC63" s="12">
        <v>-1.3973907289560628</v>
      </c>
      <c r="AD63" s="12">
        <v>-61.506422994970023</v>
      </c>
      <c r="AE63">
        <v>0.13336379776740936</v>
      </c>
      <c r="AF63">
        <v>0</v>
      </c>
      <c r="AG63">
        <v>0.10796374392821191</v>
      </c>
      <c r="AH63">
        <v>-6.9684094105799081</v>
      </c>
      <c r="AI63">
        <v>0.61331483127213593</v>
      </c>
      <c r="AJ63">
        <v>-0.41018633495345519</v>
      </c>
      <c r="AK63">
        <v>16.306505894636398</v>
      </c>
      <c r="AL63">
        <v>0</v>
      </c>
      <c r="AM63">
        <v>0</v>
      </c>
      <c r="AN63">
        <v>-5.9139795323148601</v>
      </c>
      <c r="AO63">
        <f t="shared" si="5"/>
        <v>17.293560215562298</v>
      </c>
      <c r="AP63">
        <f t="shared" si="6"/>
        <v>1.0376136129337379</v>
      </c>
      <c r="AQ63">
        <f t="shared" si="7"/>
        <v>0</v>
      </c>
      <c r="AR63">
        <f t="shared" si="8"/>
        <v>1.0283998340632123</v>
      </c>
      <c r="AS63" s="9">
        <f t="shared" si="9"/>
        <v>-0.54835837013890598</v>
      </c>
      <c r="AT63" s="9">
        <f t="shared" si="10"/>
        <v>1.4265075982611428</v>
      </c>
      <c r="AU63" s="9">
        <f t="shared" si="11"/>
        <v>10.910741605607106</v>
      </c>
      <c r="AV63">
        <f t="shared" si="12"/>
        <v>0</v>
      </c>
      <c r="AW63">
        <f t="shared" si="13"/>
        <v>0.12077991177750505</v>
      </c>
      <c r="AX63">
        <v>17.44849901896599</v>
      </c>
      <c r="AZ63">
        <f t="shared" si="14"/>
        <v>-12.26629662544272</v>
      </c>
    </row>
    <row r="64" spans="1:52" x14ac:dyDescent="0.3">
      <c r="A64">
        <v>15.5</v>
      </c>
      <c r="B64" s="12">
        <v>2227.5439314352748</v>
      </c>
      <c r="C64" s="9">
        <v>0</v>
      </c>
      <c r="D64" s="9">
        <v>0.15765633126032277</v>
      </c>
      <c r="E64" s="9">
        <v>0.69119289133572903</v>
      </c>
      <c r="F64" s="9">
        <v>3.0311971313377679</v>
      </c>
      <c r="G64" s="12">
        <v>216.37704297333224</v>
      </c>
      <c r="H64" s="12">
        <v>270.84341974451115</v>
      </c>
      <c r="I64" s="12">
        <v>16.250605184670668</v>
      </c>
      <c r="J64">
        <v>197.19670776763755</v>
      </c>
      <c r="K64">
        <v>58.885372124846867</v>
      </c>
      <c r="L64">
        <v>-2.5357243341275061E-3</v>
      </c>
      <c r="M64">
        <v>0</v>
      </c>
      <c r="N64">
        <v>-2.792255488366263E-5</v>
      </c>
      <c r="O64">
        <v>-1.0768745390105174E-4</v>
      </c>
      <c r="P64">
        <v>-5.0280943781474757E-4</v>
      </c>
      <c r="Q64">
        <v>5.8771958018980341E-3</v>
      </c>
      <c r="R64">
        <v>-3.5892228258154621E-2</v>
      </c>
      <c r="S64">
        <v>2.1937025524336486E-5</v>
      </c>
      <c r="T64">
        <v>208.42353515589556</v>
      </c>
      <c r="U64">
        <v>58.242628796130134</v>
      </c>
      <c r="V64">
        <v>208.64424307635664</v>
      </c>
      <c r="W64">
        <v>58.304182681164832</v>
      </c>
      <c r="X64">
        <v>194.63387582517211</v>
      </c>
      <c r="Y64">
        <v>194.66026086513384</v>
      </c>
      <c r="Z64">
        <v>10.509289635644121</v>
      </c>
      <c r="AA64" s="12">
        <v>24.266868394890221</v>
      </c>
      <c r="AB64" s="12">
        <v>5.3168683948902231</v>
      </c>
      <c r="AC64" s="12">
        <v>-1.3982071320929501</v>
      </c>
      <c r="AD64" s="12">
        <v>-59.368836114444647</v>
      </c>
      <c r="AE64">
        <v>0.13351664048188039</v>
      </c>
      <c r="AF64">
        <v>0</v>
      </c>
      <c r="AG64">
        <v>-0.34065600390773992</v>
      </c>
      <c r="AH64">
        <v>-7.3676458330324257</v>
      </c>
      <c r="AI64">
        <v>0.69919911056114048</v>
      </c>
      <c r="AJ64">
        <v>-0.39593076804723143</v>
      </c>
      <c r="AK64">
        <v>16.293596054831532</v>
      </c>
      <c r="AL64">
        <v>0</v>
      </c>
      <c r="AM64">
        <v>0</v>
      </c>
      <c r="AN64">
        <v>-5.9174346800710476</v>
      </c>
      <c r="AO64">
        <f t="shared" si="5"/>
        <v>17.401997015627131</v>
      </c>
      <c r="AP64">
        <f t="shared" si="6"/>
        <v>1.0441198209376279</v>
      </c>
      <c r="AQ64">
        <f t="shared" si="7"/>
        <v>0</v>
      </c>
      <c r="AR64">
        <f t="shared" si="8"/>
        <v>1.0348270363189966</v>
      </c>
      <c r="AS64" s="9">
        <f t="shared" si="9"/>
        <v>-1.309333770952356</v>
      </c>
      <c r="AT64" s="9">
        <f t="shared" si="10"/>
        <v>1.5163604222357598</v>
      </c>
      <c r="AU64" s="9">
        <f t="shared" si="11"/>
        <v>10.972957612550408</v>
      </c>
      <c r="AV64">
        <f t="shared" si="12"/>
        <v>0</v>
      </c>
      <c r="AW64">
        <f t="shared" si="13"/>
        <v>0.28782078178255593</v>
      </c>
      <c r="AX64">
        <v>17.558267585031192</v>
      </c>
      <c r="AZ64">
        <f t="shared" si="14"/>
        <v>-13.983982211222809</v>
      </c>
    </row>
    <row r="65" spans="1:52" x14ac:dyDescent="0.3">
      <c r="A65">
        <v>15.75</v>
      </c>
      <c r="B65" s="12">
        <v>2214.5697441296275</v>
      </c>
      <c r="C65" s="9">
        <v>0</v>
      </c>
      <c r="D65" s="9">
        <v>0.15608322152191584</v>
      </c>
      <c r="E65" s="9">
        <v>0.68869193916636828</v>
      </c>
      <c r="F65" s="9">
        <v>3.0293387403583565</v>
      </c>
      <c r="G65" s="12">
        <v>215.88165461366373</v>
      </c>
      <c r="H65" s="12">
        <v>269.88151506398776</v>
      </c>
      <c r="I65" s="12">
        <v>16.192890903839267</v>
      </c>
      <c r="J65">
        <v>193.69087145264587</v>
      </c>
      <c r="K65">
        <v>58.393883637784654</v>
      </c>
      <c r="L65">
        <v>-2.5301256468044249E-3</v>
      </c>
      <c r="M65">
        <v>0</v>
      </c>
      <c r="N65">
        <v>3.6362802580711229E-5</v>
      </c>
      <c r="O65">
        <v>6.1047981358304271E-5</v>
      </c>
      <c r="P65">
        <v>2.2444576893051934E-4</v>
      </c>
      <c r="Q65">
        <v>5.8771958018980341E-3</v>
      </c>
      <c r="R65">
        <v>1.5994818711500287E-2</v>
      </c>
      <c r="S65">
        <v>2.1437096243408186E-5</v>
      </c>
      <c r="T65">
        <v>197.61760441776917</v>
      </c>
      <c r="U65">
        <v>56.739885285266325</v>
      </c>
      <c r="V65">
        <v>206.78297410120197</v>
      </c>
      <c r="W65">
        <v>58.054093640029976</v>
      </c>
      <c r="X65">
        <v>194.50861963234081</v>
      </c>
      <c r="Y65">
        <v>194.50006864507861</v>
      </c>
      <c r="Z65">
        <v>10.503346176317585</v>
      </c>
      <c r="AA65" s="12">
        <v>24.247630301279752</v>
      </c>
      <c r="AB65" s="12">
        <v>5.2976303012797556</v>
      </c>
      <c r="AC65" s="12">
        <v>-1.3989941673531943</v>
      </c>
      <c r="AD65" s="12">
        <v>-57.233204124952728</v>
      </c>
      <c r="AE65">
        <v>0.13366692910425693</v>
      </c>
      <c r="AF65">
        <v>0</v>
      </c>
      <c r="AG65">
        <v>0.10830318838920759</v>
      </c>
      <c r="AH65">
        <v>-6.9970680789418891</v>
      </c>
      <c r="AI65">
        <v>0.61414527280616793</v>
      </c>
      <c r="AJ65">
        <v>-0.38168823830930981</v>
      </c>
      <c r="AK65">
        <v>16.280678948221269</v>
      </c>
      <c r="AL65">
        <v>0</v>
      </c>
      <c r="AM65">
        <v>0</v>
      </c>
      <c r="AN65">
        <v>-5.9207655383083644</v>
      </c>
      <c r="AO65">
        <f t="shared" si="5"/>
        <v>17.240930578320832</v>
      </c>
      <c r="AP65">
        <f t="shared" si="6"/>
        <v>1.0344558346992498</v>
      </c>
      <c r="AQ65">
        <f t="shared" si="7"/>
        <v>0</v>
      </c>
      <c r="AR65">
        <f t="shared" si="8"/>
        <v>1.0252283532677804</v>
      </c>
      <c r="AS65" s="9">
        <f t="shared" si="9"/>
        <v>-0.56215339799664454</v>
      </c>
      <c r="AT65" s="9">
        <f t="shared" si="10"/>
        <v>1.4310743075154528</v>
      </c>
      <c r="AU65" s="9">
        <f t="shared" si="11"/>
        <v>10.865247735957782</v>
      </c>
      <c r="AV65">
        <f t="shared" si="12"/>
        <v>0</v>
      </c>
      <c r="AW65">
        <f t="shared" si="13"/>
        <v>0.12332775958502695</v>
      </c>
      <c r="AX65">
        <v>17.396106121667472</v>
      </c>
      <c r="AZ65">
        <f t="shared" si="14"/>
        <v>-12.282905456123359</v>
      </c>
    </row>
    <row r="66" spans="1:52" x14ac:dyDescent="0.3">
      <c r="A66">
        <v>16</v>
      </c>
      <c r="B66" s="12">
        <v>2201.6253809268405</v>
      </c>
      <c r="C66" s="9">
        <v>0</v>
      </c>
      <c r="D66" s="9">
        <v>0.15451786580176943</v>
      </c>
      <c r="E66" s="9">
        <v>0.68618963248165343</v>
      </c>
      <c r="F66" s="9">
        <v>3.0274827496268877</v>
      </c>
      <c r="G66" s="12">
        <v>215.38317554346023</v>
      </c>
      <c r="H66" s="12">
        <v>268.91908941602054</v>
      </c>
      <c r="I66" s="12">
        <v>16.135145364961232</v>
      </c>
      <c r="J66">
        <v>197.23228284507809</v>
      </c>
      <c r="K66">
        <v>58.968536621286944</v>
      </c>
      <c r="L66">
        <v>-2.5241717313253999E-3</v>
      </c>
      <c r="M66">
        <v>0</v>
      </c>
      <c r="N66">
        <v>-2.6926486636511205E-5</v>
      </c>
      <c r="O66">
        <v>-1.076660706292714E-4</v>
      </c>
      <c r="P66">
        <v>-5.0515245404593326E-4</v>
      </c>
      <c r="Q66">
        <v>5.8771958018980341E-3</v>
      </c>
      <c r="R66">
        <v>-3.5937889224767289E-2</v>
      </c>
      <c r="S66">
        <v>2.1679372708700332E-5</v>
      </c>
      <c r="T66">
        <v>208.21084520335975</v>
      </c>
      <c r="U66">
        <v>58.222794694843003</v>
      </c>
      <c r="V66">
        <v>208.59571465661111</v>
      </c>
      <c r="W66">
        <v>58.296419295300552</v>
      </c>
      <c r="X66">
        <v>194.63191653233528</v>
      </c>
      <c r="Y66">
        <v>194.65954596440395</v>
      </c>
      <c r="Z66">
        <v>10.497395706244623</v>
      </c>
      <c r="AA66" s="12">
        <v>24.228381788320412</v>
      </c>
      <c r="AB66" s="12">
        <v>5.2783817883204112</v>
      </c>
      <c r="AC66" s="12">
        <v>-1.3997518624035312</v>
      </c>
      <c r="AD66" s="12">
        <v>-55.099584060510153</v>
      </c>
      <c r="AE66">
        <v>0.13381466062180647</v>
      </c>
      <c r="AF66">
        <v>0</v>
      </c>
      <c r="AG66">
        <v>-0.3431431547035883</v>
      </c>
      <c r="AH66">
        <v>-7.3841673585757128</v>
      </c>
      <c r="AI66">
        <v>0.69680843461035813</v>
      </c>
      <c r="AJ66">
        <v>-0.36745912609954229</v>
      </c>
      <c r="AK66">
        <v>16.267754845707831</v>
      </c>
      <c r="AL66">
        <v>0</v>
      </c>
      <c r="AM66">
        <v>0</v>
      </c>
      <c r="AN66">
        <v>-5.9239722241168336</v>
      </c>
      <c r="AO66">
        <f t="shared" si="5"/>
        <v>17.345642903776895</v>
      </c>
      <c r="AP66">
        <f t="shared" si="6"/>
        <v>1.0407385742266138</v>
      </c>
      <c r="AQ66">
        <f t="shared" si="7"/>
        <v>0</v>
      </c>
      <c r="AR66">
        <f t="shared" si="8"/>
        <v>1.0314345485484244</v>
      </c>
      <c r="AS66" s="9">
        <f t="shared" si="9"/>
        <v>-1.3192863534392405</v>
      </c>
      <c r="AT66" s="9">
        <f t="shared" si="10"/>
        <v>1.5154864842716504</v>
      </c>
      <c r="AU66" s="9">
        <f t="shared" si="11"/>
        <v>10.925044640409606</v>
      </c>
      <c r="AV66">
        <f t="shared" si="12"/>
        <v>0</v>
      </c>
      <c r="AW66">
        <f t="shared" si="13"/>
        <v>0.28884971229373657</v>
      </c>
      <c r="AX66">
        <v>17.502108776680384</v>
      </c>
      <c r="AZ66">
        <f t="shared" si="14"/>
        <v>-13.936168692207161</v>
      </c>
    </row>
    <row r="67" spans="1:52" x14ac:dyDescent="0.3">
      <c r="A67">
        <v>16.25</v>
      </c>
      <c r="B67" s="12">
        <v>2188.7110267949897</v>
      </c>
      <c r="C67" s="9">
        <v>0</v>
      </c>
      <c r="D67" s="9">
        <v>0.15296028406775072</v>
      </c>
      <c r="E67" s="9">
        <v>0.68368602368160603</v>
      </c>
      <c r="F67" s="9">
        <v>3.0256291953078982</v>
      </c>
      <c r="G67" s="12">
        <v>214.88162614364057</v>
      </c>
      <c r="H67" s="12">
        <v>267.95616295446382</v>
      </c>
      <c r="I67" s="12">
        <v>16.07736977726783</v>
      </c>
      <c r="J67">
        <v>193.67719749819477</v>
      </c>
      <c r="K67">
        <v>58.469996548950633</v>
      </c>
      <c r="L67">
        <v>-2.5185032684117495E-3</v>
      </c>
      <c r="M67">
        <v>0</v>
      </c>
      <c r="N67">
        <v>3.4552689830075465E-5</v>
      </c>
      <c r="O67">
        <v>6.0930386288024789E-5</v>
      </c>
      <c r="P67">
        <v>2.2672859951213673E-4</v>
      </c>
      <c r="Q67">
        <v>5.8771958018980341E-3</v>
      </c>
      <c r="R67">
        <v>1.6102373097137003E-2</v>
      </c>
      <c r="S67">
        <v>2.1179351085881831E-5</v>
      </c>
      <c r="T67">
        <v>197.76009010388793</v>
      </c>
      <c r="U67">
        <v>56.770241430050078</v>
      </c>
      <c r="V67">
        <v>206.76422488959096</v>
      </c>
      <c r="W67">
        <v>58.050299566697618</v>
      </c>
      <c r="X67">
        <v>194.50389046090015</v>
      </c>
      <c r="Y67">
        <v>194.49496164713275</v>
      </c>
      <c r="Z67">
        <v>10.491438343630973</v>
      </c>
      <c r="AA67" s="12">
        <v>24.209123259089271</v>
      </c>
      <c r="AB67" s="12">
        <v>5.2591232590892769</v>
      </c>
      <c r="AC67" s="12">
        <v>-1.4004802456880825</v>
      </c>
      <c r="AD67" s="12">
        <v>-52.968032452568394</v>
      </c>
      <c r="AE67">
        <v>0.13395983207259121</v>
      </c>
      <c r="AF67">
        <v>0</v>
      </c>
      <c r="AG67">
        <v>0.10869200470723218</v>
      </c>
      <c r="AH67">
        <v>-7.0249585535746073</v>
      </c>
      <c r="AI67">
        <v>0.61346316212291052</v>
      </c>
      <c r="AJ67">
        <v>-0.3532438084261787</v>
      </c>
      <c r="AK67">
        <v>16.25482401793079</v>
      </c>
      <c r="AL67">
        <v>0</v>
      </c>
      <c r="AM67">
        <v>0</v>
      </c>
      <c r="AN67">
        <v>-5.9270548578764943</v>
      </c>
      <c r="AO67">
        <f t="shared" ref="AO67:AO130" si="15">AX67*COS(AE67)</f>
        <v>17.186829546453414</v>
      </c>
      <c r="AP67">
        <f t="shared" ref="AP67:AP130" si="16">AO67*f_tip</f>
        <v>1.0312097727872047</v>
      </c>
      <c r="AQ67">
        <f t="shared" ref="AQ67:AQ130" si="17">IF(uhel_zkoseni_lamely=0,0,IF(uhel_zkoseni_lamely&gt;0,AP67*SIN(AE67),-AP67*SIN(AE67)))</f>
        <v>0</v>
      </c>
      <c r="AR67">
        <f t="shared" ref="AR67:AR130" si="18">AP67*COS(AE67)</f>
        <v>1.0219709495819926</v>
      </c>
      <c r="AS67" s="9">
        <f t="shared" ref="AS67:AS130" si="19">(-AR67*sirka_lamely+AG67*(sirka_lamely-0.5*AB67)-(AL67+AN67)*sirka_lamely*0.5+AH67*(sirka_lamely-AB67)*0.5)/(sirka_lamely-AB67)</f>
        <v>-0.57575106709945878</v>
      </c>
      <c r="AT67" s="9">
        <f t="shared" ref="AT67:AT130" si="20">-AG67-AH67+AR67+AS67+AL67+AN67</f>
        <v>1.4354315734734149</v>
      </c>
      <c r="AU67" s="9">
        <f t="shared" ref="AU67:AU130" si="21">AP67*Z67</f>
        <v>10.818873750546663</v>
      </c>
      <c r="AV67">
        <f t="shared" ref="AV67:AV130" si="22">AK67-AJ67+AI67-AM67-AQ67+IF(AC67&gt;0,-(ABS(AS67)+ABS(AT67))*f_side,(ABS(AS67)+ABS(AT67))*f_side)-AX67</f>
        <v>0</v>
      </c>
      <c r="AW67">
        <f t="shared" ref="AW67:AW130" si="23">(ABS(AS67)*AB67*(sirka_lamely-AB67)/sirka_lamely)/(delka_rotoru*tloustka_lamely^2/6)</f>
        <v>0.12580187134236329</v>
      </c>
      <c r="AX67">
        <v>17.342201946914251</v>
      </c>
      <c r="AZ67">
        <f t="shared" ref="AZ67:AZ130" si="24">Y67-V67</f>
        <v>-12.269263242458209</v>
      </c>
    </row>
    <row r="68" spans="1:52" x14ac:dyDescent="0.3">
      <c r="A68">
        <v>16.5</v>
      </c>
      <c r="B68" s="12">
        <v>2175.8268654799658</v>
      </c>
      <c r="C68" s="9">
        <v>0</v>
      </c>
      <c r="D68" s="9">
        <v>0.15141049614476207</v>
      </c>
      <c r="E68" s="9">
        <v>0.68118116511401627</v>
      </c>
      <c r="F68" s="9">
        <v>3.0237781135040107</v>
      </c>
      <c r="G68" s="12">
        <v>214.37702676321675</v>
      </c>
      <c r="H68" s="12">
        <v>266.99275581308319</v>
      </c>
      <c r="I68" s="12">
        <v>16.01956534878499</v>
      </c>
      <c r="J68">
        <v>197.26843052261941</v>
      </c>
      <c r="K68">
        <v>59.052122239233483</v>
      </c>
      <c r="L68">
        <v>-2.5124654433618444E-3</v>
      </c>
      <c r="M68">
        <v>0</v>
      </c>
      <c r="N68">
        <v>-2.6221023628404326E-5</v>
      </c>
      <c r="O68">
        <v>-1.0763653968724702E-4</v>
      </c>
      <c r="P68">
        <v>-5.0752327264152184E-4</v>
      </c>
      <c r="Q68">
        <v>5.8771958018980341E-3</v>
      </c>
      <c r="R68">
        <v>-3.5981916039449682E-2</v>
      </c>
      <c r="S68">
        <v>2.1422993378988953E-5</v>
      </c>
      <c r="T68">
        <v>208.02985620611625</v>
      </c>
      <c r="U68">
        <v>58.207929184504849</v>
      </c>
      <c r="V68">
        <v>208.5198132015316</v>
      </c>
      <c r="W68">
        <v>58.284983508177277</v>
      </c>
      <c r="X68">
        <v>194.63011351077498</v>
      </c>
      <c r="Y68">
        <v>194.6590902650436</v>
      </c>
      <c r="Z68">
        <v>10.48547420688007</v>
      </c>
      <c r="AA68" s="12">
        <v>24.189855116261665</v>
      </c>
      <c r="AB68" s="12">
        <v>5.2398551162616638</v>
      </c>
      <c r="AC68" s="12">
        <v>-1.4011793464240272</v>
      </c>
      <c r="AD68" s="12">
        <v>-50.83860551788905</v>
      </c>
      <c r="AE68">
        <v>0.13410244054556175</v>
      </c>
      <c r="AF68">
        <v>0</v>
      </c>
      <c r="AG68">
        <v>-0.34560997232083124</v>
      </c>
      <c r="AH68">
        <v>-7.401792704243376</v>
      </c>
      <c r="AI68">
        <v>0.69303614682440018</v>
      </c>
      <c r="AJ68">
        <v>-0.33904266019880214</v>
      </c>
      <c r="AK68">
        <v>16.241886735259992</v>
      </c>
      <c r="AL68">
        <v>0</v>
      </c>
      <c r="AM68">
        <v>0</v>
      </c>
      <c r="AN68">
        <v>-5.9300135632390889</v>
      </c>
      <c r="AO68">
        <f t="shared" si="15"/>
        <v>17.288064112780699</v>
      </c>
      <c r="AP68">
        <f t="shared" si="16"/>
        <v>1.0372838467668419</v>
      </c>
      <c r="AQ68">
        <f t="shared" si="17"/>
        <v>0</v>
      </c>
      <c r="AR68">
        <f t="shared" si="18"/>
        <v>1.0279708373578595</v>
      </c>
      <c r="AS68" s="9">
        <f t="shared" si="19"/>
        <v>-1.3300267306560121</v>
      </c>
      <c r="AT68" s="9">
        <f t="shared" si="20"/>
        <v>1.5153332200269665</v>
      </c>
      <c r="AU68" s="9">
        <f t="shared" si="21"/>
        <v>10.87641302048706</v>
      </c>
      <c r="AV68">
        <f t="shared" si="22"/>
        <v>0</v>
      </c>
      <c r="AW68">
        <f t="shared" si="23"/>
        <v>0.29001788602498618</v>
      </c>
      <c r="AX68">
        <v>17.444687139324174</v>
      </c>
      <c r="AZ68">
        <f t="shared" si="24"/>
        <v>-13.860722936488003</v>
      </c>
    </row>
    <row r="69" spans="1:52" x14ac:dyDescent="0.3">
      <c r="A69">
        <v>16.75</v>
      </c>
      <c r="B69" s="12">
        <v>2162.9730795074233</v>
      </c>
      <c r="C69" s="9">
        <v>0</v>
      </c>
      <c r="D69" s="9">
        <v>0.14986852171510856</v>
      </c>
      <c r="E69" s="9">
        <v>0.67867510907307016</v>
      </c>
      <c r="F69" s="9">
        <v>3.0219295402551207</v>
      </c>
      <c r="G69" s="12">
        <v>213.86939771826047</v>
      </c>
      <c r="H69" s="12">
        <v>266.02888810502697</v>
      </c>
      <c r="I69" s="12">
        <v>15.961733286301619</v>
      </c>
      <c r="J69">
        <v>193.66159565469965</v>
      </c>
      <c r="K69">
        <v>58.546183313982112</v>
      </c>
      <c r="L69">
        <v>-2.5067375762951251E-3</v>
      </c>
      <c r="M69">
        <v>0</v>
      </c>
      <c r="N69">
        <v>3.3050699153503548E-5</v>
      </c>
      <c r="O69">
        <v>6.0875286944069521E-5</v>
      </c>
      <c r="P69">
        <v>2.2933069612125702E-4</v>
      </c>
      <c r="Q69">
        <v>5.8771958018980341E-3</v>
      </c>
      <c r="R69">
        <v>1.6230298292666999E-2</v>
      </c>
      <c r="S69">
        <v>2.0922728625074674E-5</v>
      </c>
      <c r="T69">
        <v>197.85144792811366</v>
      </c>
      <c r="U69">
        <v>56.793709334591711</v>
      </c>
      <c r="V69">
        <v>206.71893404092066</v>
      </c>
      <c r="W69">
        <v>58.04291814504279</v>
      </c>
      <c r="X69">
        <v>194.4991578867635</v>
      </c>
      <c r="Y69">
        <v>194.48980029268475</v>
      </c>
      <c r="Z69">
        <v>10.479503414575637</v>
      </c>
      <c r="AA69" s="12">
        <v>24.170577762100535</v>
      </c>
      <c r="AB69" s="12">
        <v>5.2205777621005396</v>
      </c>
      <c r="AC69" s="12">
        <v>-1.4018491945969513</v>
      </c>
      <c r="AD69" s="12">
        <v>-48.711359135059539</v>
      </c>
      <c r="AE69">
        <v>0.1342424831806226</v>
      </c>
      <c r="AF69">
        <v>0</v>
      </c>
      <c r="AG69">
        <v>0.10931396907719509</v>
      </c>
      <c r="AH69">
        <v>-7.0510826709535221</v>
      </c>
      <c r="AI69">
        <v>0.61145668741179549</v>
      </c>
      <c r="AJ69">
        <v>-0.32485605407171214</v>
      </c>
      <c r="AK69">
        <v>16.22894326778837</v>
      </c>
      <c r="AL69">
        <v>0</v>
      </c>
      <c r="AM69">
        <v>0</v>
      </c>
      <c r="AN69">
        <v>-5.9328484671083821</v>
      </c>
      <c r="AO69">
        <f t="shared" si="15"/>
        <v>17.131379015828308</v>
      </c>
      <c r="AP69">
        <f t="shared" si="16"/>
        <v>1.0278827409496984</v>
      </c>
      <c r="AQ69">
        <f t="shared" si="17"/>
        <v>0</v>
      </c>
      <c r="AR69">
        <f t="shared" si="18"/>
        <v>1.0186348812798174</v>
      </c>
      <c r="AS69" s="9">
        <f t="shared" si="19"/>
        <v>-0.58843504711103556</v>
      </c>
      <c r="AT69" s="9">
        <f t="shared" si="20"/>
        <v>1.4391200689367274</v>
      </c>
      <c r="AU69" s="9">
        <f t="shared" si="21"/>
        <v>10.77170069356573</v>
      </c>
      <c r="AV69">
        <f t="shared" si="22"/>
        <v>0</v>
      </c>
      <c r="AW69">
        <f t="shared" si="23"/>
        <v>0.12804645500955267</v>
      </c>
      <c r="AX69">
        <v>17.286909316234745</v>
      </c>
      <c r="AZ69">
        <f t="shared" si="24"/>
        <v>-12.22913374823591</v>
      </c>
    </row>
    <row r="70" spans="1:52" x14ac:dyDescent="0.3">
      <c r="A70">
        <v>17</v>
      </c>
      <c r="B70" s="12">
        <v>2150.149850184775</v>
      </c>
      <c r="C70" s="9">
        <v>0</v>
      </c>
      <c r="D70" s="9">
        <v>0.14833438031887078</v>
      </c>
      <c r="E70" s="9">
        <v>0.67616790779797475</v>
      </c>
      <c r="F70" s="9">
        <v>3.0200835115375351</v>
      </c>
      <c r="G70" s="12">
        <v>213.35875929087589</v>
      </c>
      <c r="H70" s="12">
        <v>265.06457992229798</v>
      </c>
      <c r="I70" s="12">
        <v>15.903874795337879</v>
      </c>
      <c r="J70">
        <v>197.30662509882561</v>
      </c>
      <c r="K70">
        <v>59.136421475041629</v>
      </c>
      <c r="L70">
        <v>-2.5006158199729054E-3</v>
      </c>
      <c r="M70">
        <v>0</v>
      </c>
      <c r="N70">
        <v>-2.6226502336441394E-5</v>
      </c>
      <c r="O70">
        <v>-1.0762679956876041E-4</v>
      </c>
      <c r="P70">
        <v>-5.1003983779308426E-4</v>
      </c>
      <c r="Q70">
        <v>5.8771958018980341E-3</v>
      </c>
      <c r="R70">
        <v>-3.603260193459043E-2</v>
      </c>
      <c r="S70">
        <v>2.1168045384546498E-5</v>
      </c>
      <c r="T70">
        <v>207.88888074027082</v>
      </c>
      <c r="U70">
        <v>58.198493849783574</v>
      </c>
      <c r="V70">
        <v>208.43370921397579</v>
      </c>
      <c r="W70">
        <v>58.272193541735192</v>
      </c>
      <c r="X70">
        <v>194.62847786992418</v>
      </c>
      <c r="Y70">
        <v>194.65892506123626</v>
      </c>
      <c r="Z70">
        <v>10.473526085500307</v>
      </c>
      <c r="AA70" s="12">
        <v>24.151291598445958</v>
      </c>
      <c r="AB70" s="12">
        <v>5.2012915984459598</v>
      </c>
      <c r="AC70" s="12">
        <v>-1.4024898209610432</v>
      </c>
      <c r="AD70" s="12">
        <v>-46.586349196757858</v>
      </c>
      <c r="AE70">
        <v>0.13437995716872408</v>
      </c>
      <c r="AF70">
        <v>0</v>
      </c>
      <c r="AG70">
        <v>-0.34824561702715756</v>
      </c>
      <c r="AH70">
        <v>-7.4208275155617791</v>
      </c>
      <c r="AI70">
        <v>0.68873920763697638</v>
      </c>
      <c r="AJ70">
        <v>-0.31068436279317824</v>
      </c>
      <c r="AK70">
        <v>16.215993885324945</v>
      </c>
      <c r="AL70">
        <v>0</v>
      </c>
      <c r="AM70">
        <v>0</v>
      </c>
      <c r="AN70">
        <v>-5.935559699640983</v>
      </c>
      <c r="AO70">
        <f t="shared" si="15"/>
        <v>17.23014761343903</v>
      </c>
      <c r="AP70">
        <f t="shared" si="16"/>
        <v>1.0338088568063417</v>
      </c>
      <c r="AQ70">
        <f t="shared" si="17"/>
        <v>0</v>
      </c>
      <c r="AR70">
        <f t="shared" si="18"/>
        <v>1.0244886486635743</v>
      </c>
      <c r="AS70" s="9">
        <f t="shared" si="19"/>
        <v>-1.3420102270281078</v>
      </c>
      <c r="AT70" s="9">
        <f t="shared" si="20"/>
        <v>1.5159918545834197</v>
      </c>
      <c r="AU70" s="9">
        <f t="shared" si="21"/>
        <v>10.827624029182472</v>
      </c>
      <c r="AV70">
        <f t="shared" si="22"/>
        <v>0</v>
      </c>
      <c r="AW70">
        <f t="shared" si="23"/>
        <v>0.29142176833856476</v>
      </c>
      <c r="AX70">
        <v>17.386897580651791</v>
      </c>
      <c r="AZ70">
        <f t="shared" si="24"/>
        <v>-13.774784152739528</v>
      </c>
    </row>
    <row r="71" spans="1:52" x14ac:dyDescent="0.3">
      <c r="A71">
        <v>17.25</v>
      </c>
      <c r="B71" s="12">
        <v>2137.35735760326</v>
      </c>
      <c r="C71" s="9">
        <v>0</v>
      </c>
      <c r="D71" s="9">
        <v>0.14680809135427703</v>
      </c>
      <c r="E71" s="9">
        <v>0.67365961347160064</v>
      </c>
      <c r="F71" s="9">
        <v>3.0182400632631392</v>
      </c>
      <c r="G71" s="12">
        <v>212.84513172818379</v>
      </c>
      <c r="H71" s="12">
        <v>264.09985133523099</v>
      </c>
      <c r="I71" s="12">
        <v>15.84599108011386</v>
      </c>
      <c r="J71">
        <v>193.64389592571013</v>
      </c>
      <c r="K71">
        <v>58.622506718196007</v>
      </c>
      <c r="L71">
        <v>-2.494831339021163E-3</v>
      </c>
      <c r="M71">
        <v>0</v>
      </c>
      <c r="N71">
        <v>3.3057176013095895E-5</v>
      </c>
      <c r="O71">
        <v>6.088562669447283E-5</v>
      </c>
      <c r="P71">
        <v>2.3226932004951497E-4</v>
      </c>
      <c r="Q71">
        <v>5.8771958018980341E-3</v>
      </c>
      <c r="R71">
        <v>1.6379543371677983E-2</v>
      </c>
      <c r="S71">
        <v>2.0667225883925128E-5</v>
      </c>
      <c r="T71">
        <v>197.89429192382963</v>
      </c>
      <c r="U71">
        <v>56.81001360111793</v>
      </c>
      <c r="V71">
        <v>206.65920923635687</v>
      </c>
      <c r="W71">
        <v>58.033601309446851</v>
      </c>
      <c r="X71">
        <v>194.49441364273272</v>
      </c>
      <c r="Y71">
        <v>194.48457141141975</v>
      </c>
      <c r="Z71">
        <v>10.467542338613667</v>
      </c>
      <c r="AA71" s="12">
        <v>24.131997026704621</v>
      </c>
      <c r="AB71" s="12">
        <v>5.1819970267046198</v>
      </c>
      <c r="AC71" s="12">
        <v>-1.4031012570302428</v>
      </c>
      <c r="AD71" s="12">
        <v>-44.463630952191693</v>
      </c>
      <c r="AE71">
        <v>0.13451485975193833</v>
      </c>
      <c r="AF71">
        <v>0</v>
      </c>
      <c r="AG71">
        <v>0.11018450701926756</v>
      </c>
      <c r="AH71">
        <v>-7.0755142786391572</v>
      </c>
      <c r="AI71">
        <v>0.60873189124685612</v>
      </c>
      <c r="AJ71">
        <v>-0.29652795482016647</v>
      </c>
      <c r="AK71">
        <v>16.203038857387739</v>
      </c>
      <c r="AL71">
        <v>0</v>
      </c>
      <c r="AM71">
        <v>0</v>
      </c>
      <c r="AN71">
        <v>-5.938147394208892</v>
      </c>
      <c r="AO71">
        <f t="shared" si="15"/>
        <v>17.075190366273947</v>
      </c>
      <c r="AP71">
        <f t="shared" si="16"/>
        <v>1.0245114219764369</v>
      </c>
      <c r="AQ71">
        <f t="shared" si="17"/>
        <v>0</v>
      </c>
      <c r="AR71">
        <f t="shared" si="18"/>
        <v>1.0152565080545302</v>
      </c>
      <c r="AS71" s="9">
        <f t="shared" si="19"/>
        <v>-0.60027330185569772</v>
      </c>
      <c r="AT71" s="9">
        <f t="shared" si="20"/>
        <v>1.4421655836098299</v>
      </c>
      <c r="AU71" s="9">
        <f t="shared" si="21"/>
        <v>10.724116685931644</v>
      </c>
      <c r="AV71">
        <f t="shared" si="22"/>
        <v>0</v>
      </c>
      <c r="AW71">
        <f t="shared" si="23"/>
        <v>0.13007828929027135</v>
      </c>
      <c r="AX71">
        <v>17.230845036582693</v>
      </c>
      <c r="AZ71">
        <f t="shared" si="24"/>
        <v>-12.174637824937122</v>
      </c>
    </row>
    <row r="72" spans="1:52" x14ac:dyDescent="0.3">
      <c r="A72">
        <v>17.5</v>
      </c>
      <c r="B72" s="12">
        <v>2124.5957806400711</v>
      </c>
      <c r="C72" s="9">
        <v>0</v>
      </c>
      <c r="D72" s="9">
        <v>0.14528967407807183</v>
      </c>
      <c r="E72" s="9">
        <v>0.67115027821912776</v>
      </c>
      <c r="F72" s="9">
        <v>3.0163992312785903</v>
      </c>
      <c r="G72" s="12">
        <v>212.32853524131667</v>
      </c>
      <c r="H72" s="12">
        <v>263.13472239197222</v>
      </c>
      <c r="I72" s="12">
        <v>15.788083343518332</v>
      </c>
      <c r="J72">
        <v>197.34717770375968</v>
      </c>
      <c r="K72">
        <v>59.221564813659256</v>
      </c>
      <c r="L72">
        <v>-2.488629997561415E-3</v>
      </c>
      <c r="M72">
        <v>0</v>
      </c>
      <c r="N72">
        <v>-2.5767839071535332E-5</v>
      </c>
      <c r="O72">
        <v>-1.0764140961371691E-4</v>
      </c>
      <c r="P72">
        <v>-5.127244151155577E-4</v>
      </c>
      <c r="Q72">
        <v>5.8771958018980341E-3</v>
      </c>
      <c r="R72">
        <v>-3.6091384361545895E-2</v>
      </c>
      <c r="S72">
        <v>2.0914561029760358E-5</v>
      </c>
      <c r="T72">
        <v>207.7831609575137</v>
      </c>
      <c r="U72">
        <v>58.193394698778832</v>
      </c>
      <c r="V72">
        <v>208.3507884578942</v>
      </c>
      <c r="W72">
        <v>58.259851583895284</v>
      </c>
      <c r="X72">
        <v>194.62701731260478</v>
      </c>
      <c r="Y72">
        <v>194.65906705597925</v>
      </c>
      <c r="Z72">
        <v>10.461552293048273</v>
      </c>
      <c r="AA72" s="12">
        <v>24.112694447839445</v>
      </c>
      <c r="AB72" s="12">
        <v>5.1626944478394439</v>
      </c>
      <c r="AC72" s="12">
        <v>-1.4036835350755947</v>
      </c>
      <c r="AD72" s="12">
        <v>-42.343259457997313</v>
      </c>
      <c r="AE72">
        <v>0.13464718822353117</v>
      </c>
      <c r="AF72">
        <v>0</v>
      </c>
      <c r="AG72">
        <v>-0.35108392371620506</v>
      </c>
      <c r="AH72">
        <v>-7.4411132428307969</v>
      </c>
      <c r="AI72">
        <v>0.68458607009574735</v>
      </c>
      <c r="AJ72">
        <v>-0.28238719732538414</v>
      </c>
      <c r="AK72">
        <v>16.190078453196815</v>
      </c>
      <c r="AL72">
        <v>0</v>
      </c>
      <c r="AM72">
        <v>0</v>
      </c>
      <c r="AN72">
        <v>-5.9406116873882953</v>
      </c>
      <c r="AO72">
        <f t="shared" si="15"/>
        <v>17.172555761986612</v>
      </c>
      <c r="AP72">
        <f t="shared" si="16"/>
        <v>1.0303533457191967</v>
      </c>
      <c r="AQ72">
        <f t="shared" si="17"/>
        <v>0</v>
      </c>
      <c r="AR72">
        <f t="shared" si="18"/>
        <v>1.0210273647162227</v>
      </c>
      <c r="AS72" s="9">
        <f t="shared" si="19"/>
        <v>-1.3552492843913666</v>
      </c>
      <c r="AT72" s="9">
        <f t="shared" si="20"/>
        <v>1.5173635594835622</v>
      </c>
      <c r="AU72" s="9">
        <f t="shared" si="21"/>
        <v>10.779095406558621</v>
      </c>
      <c r="AV72">
        <f t="shared" si="22"/>
        <v>0</v>
      </c>
      <c r="AW72">
        <f t="shared" si="23"/>
        <v>0.29306034683776033</v>
      </c>
      <c r="AX72">
        <v>17.329408491250444</v>
      </c>
      <c r="AZ72">
        <f t="shared" si="24"/>
        <v>-13.691721401914947</v>
      </c>
    </row>
    <row r="73" spans="1:52" x14ac:dyDescent="0.3">
      <c r="A73">
        <v>17.75</v>
      </c>
      <c r="B73" s="12">
        <v>2111.8652969605291</v>
      </c>
      <c r="C73" s="9">
        <v>0</v>
      </c>
      <c r="D73" s="9">
        <v>0.14377914760589741</v>
      </c>
      <c r="E73" s="9">
        <v>0.66863995410669719</v>
      </c>
      <c r="F73" s="9">
        <v>3.0145610513644749</v>
      </c>
      <c r="G73" s="12">
        <v>211.80899000442071</v>
      </c>
      <c r="H73" s="12">
        <v>262.16921311796045</v>
      </c>
      <c r="I73" s="12">
        <v>15.730152787077628</v>
      </c>
      <c r="J73">
        <v>193.62461256068568</v>
      </c>
      <c r="K73">
        <v>58.699124749280998</v>
      </c>
      <c r="L73">
        <v>-2.4827847114080991E-3</v>
      </c>
      <c r="M73">
        <v>0</v>
      </c>
      <c r="N73">
        <v>3.2273867043236606E-5</v>
      </c>
      <c r="O73">
        <v>6.0941433238570112E-5</v>
      </c>
      <c r="P73">
        <v>2.3543761917594789E-4</v>
      </c>
      <c r="Q73">
        <v>5.8771958018980341E-3</v>
      </c>
      <c r="R73">
        <v>1.6542310298917777E-2</v>
      </c>
      <c r="S73">
        <v>2.0412910073154942E-5</v>
      </c>
      <c r="T73">
        <v>197.90584052025986</v>
      </c>
      <c r="U73">
        <v>56.821232620759702</v>
      </c>
      <c r="V73">
        <v>206.59704850400954</v>
      </c>
      <c r="W73">
        <v>58.023976996874978</v>
      </c>
      <c r="X73">
        <v>194.48969333437282</v>
      </c>
      <c r="Y73">
        <v>194.47931279494983</v>
      </c>
      <c r="Z73">
        <v>10.455556068126322</v>
      </c>
      <c r="AA73" s="12">
        <v>24.093384262359205</v>
      </c>
      <c r="AB73" s="12">
        <v>5.1433842623592092</v>
      </c>
      <c r="AC73" s="12">
        <v>-1.4042366881226649</v>
      </c>
      <c r="AD73" s="12">
        <v>-40.225289582936433</v>
      </c>
      <c r="AE73">
        <v>0.13477693992804585</v>
      </c>
      <c r="AF73">
        <v>0</v>
      </c>
      <c r="AG73">
        <v>0.11123607092629911</v>
      </c>
      <c r="AH73">
        <v>-7.0988522620067043</v>
      </c>
      <c r="AI73">
        <v>0.60588678545298513</v>
      </c>
      <c r="AJ73">
        <v>-0.26826245622860312</v>
      </c>
      <c r="AK73">
        <v>16.177112941667311</v>
      </c>
      <c r="AL73">
        <v>0</v>
      </c>
      <c r="AM73">
        <v>0</v>
      </c>
      <c r="AN73">
        <v>-5.9429527189486331</v>
      </c>
      <c r="AO73">
        <f t="shared" si="15"/>
        <v>17.018903120150558</v>
      </c>
      <c r="AP73">
        <f t="shared" si="16"/>
        <v>1.0211341872090334</v>
      </c>
      <c r="AQ73">
        <f t="shared" si="17"/>
        <v>0</v>
      </c>
      <c r="AR73">
        <f t="shared" si="18"/>
        <v>1.0118738564803214</v>
      </c>
      <c r="AS73" s="9">
        <f t="shared" si="19"/>
        <v>-0.61169898007098966</v>
      </c>
      <c r="AT73" s="9">
        <f t="shared" si="20"/>
        <v>1.4448383485411043</v>
      </c>
      <c r="AU73" s="9">
        <f t="shared" si="21"/>
        <v>10.676525747444648</v>
      </c>
      <c r="AV73">
        <f t="shared" si="22"/>
        <v>0</v>
      </c>
      <c r="AW73">
        <f t="shared" si="23"/>
        <v>0.13199276911020988</v>
      </c>
      <c r="AX73">
        <v>17.174654423065622</v>
      </c>
      <c r="AZ73">
        <f t="shared" si="24"/>
        <v>-12.117735709059701</v>
      </c>
    </row>
    <row r="74" spans="1:52" x14ac:dyDescent="0.3">
      <c r="A74">
        <v>18</v>
      </c>
      <c r="B74" s="12">
        <v>2099.1660830203386</v>
      </c>
      <c r="C74" s="9">
        <v>0</v>
      </c>
      <c r="D74" s="9">
        <v>0.14227653091266909</v>
      </c>
      <c r="E74" s="9">
        <v>0.66612869314007139</v>
      </c>
      <c r="F74" s="9">
        <v>3.0127255592344779</v>
      </c>
      <c r="G74" s="12">
        <v>211.28651615366897</v>
      </c>
      <c r="H74" s="12">
        <v>261.20334351541209</v>
      </c>
      <c r="I74" s="12">
        <v>15.672200610924724</v>
      </c>
      <c r="J74">
        <v>197.38930737188301</v>
      </c>
      <c r="K74">
        <v>59.307495987611617</v>
      </c>
      <c r="L74">
        <v>-2.4765083212300331E-3</v>
      </c>
      <c r="M74">
        <v>0</v>
      </c>
      <c r="N74">
        <v>-2.3671808295054452E-5</v>
      </c>
      <c r="O74">
        <v>-1.0766400237405303E-4</v>
      </c>
      <c r="P74">
        <v>-5.1550843498189558E-4</v>
      </c>
      <c r="Q74">
        <v>5.8771958018980341E-3</v>
      </c>
      <c r="R74">
        <v>-3.6153303423638442E-2</v>
      </c>
      <c r="S74">
        <v>2.0662464169666871E-5</v>
      </c>
      <c r="T74">
        <v>207.70439458768834</v>
      </c>
      <c r="U74">
        <v>58.191272885696151</v>
      </c>
      <c r="V74">
        <v>208.27864015443521</v>
      </c>
      <c r="W74">
        <v>58.248977561457707</v>
      </c>
      <c r="X74">
        <v>194.62571059065854</v>
      </c>
      <c r="Y74">
        <v>194.65949184476329</v>
      </c>
      <c r="Z74">
        <v>10.449553783337027</v>
      </c>
      <c r="AA74" s="12">
        <v>24.074066870308236</v>
      </c>
      <c r="AB74" s="12">
        <v>5.124066870308237</v>
      </c>
      <c r="AC74" s="12">
        <v>-1.4047607499466954</v>
      </c>
      <c r="AD74" s="12">
        <v>-38.109775843506</v>
      </c>
      <c r="AE74">
        <v>0.13490411226137233</v>
      </c>
      <c r="AF74">
        <v>0</v>
      </c>
      <c r="AG74">
        <v>-0.354021367739069</v>
      </c>
      <c r="AH74">
        <v>-7.4623618209758025</v>
      </c>
      <c r="AI74">
        <v>0.68095741548359567</v>
      </c>
      <c r="AJ74">
        <v>-0.25415409510034154</v>
      </c>
      <c r="AK74">
        <v>16.16414259140252</v>
      </c>
      <c r="AL74">
        <v>0</v>
      </c>
      <c r="AM74">
        <v>0</v>
      </c>
      <c r="AN74">
        <v>-5.9451706318320969</v>
      </c>
      <c r="AO74">
        <f t="shared" si="15"/>
        <v>17.115648677386012</v>
      </c>
      <c r="AP74">
        <f t="shared" si="16"/>
        <v>1.0269389206431607</v>
      </c>
      <c r="AQ74">
        <f t="shared" si="17"/>
        <v>0</v>
      </c>
      <c r="AR74">
        <f t="shared" si="18"/>
        <v>1.0176083920753667</v>
      </c>
      <c r="AS74" s="9">
        <f t="shared" si="19"/>
        <v>-1.369498168612737</v>
      </c>
      <c r="AT74" s="9">
        <f t="shared" si="20"/>
        <v>1.5193227803454041</v>
      </c>
      <c r="AU74" s="9">
        <f t="shared" si="21"/>
        <v>10.731053483462784</v>
      </c>
      <c r="AV74">
        <f t="shared" si="22"/>
        <v>0</v>
      </c>
      <c r="AW74">
        <f t="shared" si="23"/>
        <v>0.29487689640859027</v>
      </c>
      <c r="AX74">
        <v>17.272583358923946</v>
      </c>
      <c r="AZ74">
        <f t="shared" si="24"/>
        <v>-13.619148309671914</v>
      </c>
    </row>
    <row r="75" spans="1:52" x14ac:dyDescent="0.3">
      <c r="A75">
        <v>18.25</v>
      </c>
      <c r="B75" s="12">
        <v>2086.498314067886</v>
      </c>
      <c r="C75" s="9">
        <v>0</v>
      </c>
      <c r="D75" s="9">
        <v>0.14078184283294876</v>
      </c>
      <c r="E75" s="9">
        <v>0.66361654726330355</v>
      </c>
      <c r="F75" s="9">
        <v>3.0108927905345921</v>
      </c>
      <c r="G75" s="12">
        <v>210.76113378628503</v>
      </c>
      <c r="H75" s="12">
        <v>260.23713356280905</v>
      </c>
      <c r="I75" s="12">
        <v>15.614228013768544</v>
      </c>
      <c r="J75">
        <v>193.60429703081584</v>
      </c>
      <c r="K75">
        <v>58.776167160768409</v>
      </c>
      <c r="L75">
        <v>-2.4705929415388315E-3</v>
      </c>
      <c r="M75">
        <v>0</v>
      </c>
      <c r="N75">
        <v>2.2766363353000671E-5</v>
      </c>
      <c r="O75">
        <v>6.1020492185838142E-5</v>
      </c>
      <c r="P75">
        <v>2.3872797609110973E-4</v>
      </c>
      <c r="Q75">
        <v>5.8771958018980341E-3</v>
      </c>
      <c r="R75">
        <v>1.6710850371571665E-2</v>
      </c>
      <c r="S75">
        <v>2.0159852026719951E-5</v>
      </c>
      <c r="T75">
        <v>197.90484809867289</v>
      </c>
      <c r="U75">
        <v>56.829878718288285</v>
      </c>
      <c r="V75">
        <v>206.54098849374506</v>
      </c>
      <c r="W75">
        <v>58.015200386355957</v>
      </c>
      <c r="X75">
        <v>194.48497581337125</v>
      </c>
      <c r="Y75">
        <v>194.47400717834208</v>
      </c>
      <c r="Z75">
        <v>10.443545558333055</v>
      </c>
      <c r="AA75" s="12">
        <v>24.054742671256182</v>
      </c>
      <c r="AB75" s="12">
        <v>5.1047426712561812</v>
      </c>
      <c r="AC75" s="12">
        <v>-1.4052557550655012</v>
      </c>
      <c r="AD75" s="12">
        <v>-35.996772239547944</v>
      </c>
      <c r="AE75">
        <v>0.1350287026708219</v>
      </c>
      <c r="AF75">
        <v>0</v>
      </c>
      <c r="AG75">
        <v>0.11239096402451322</v>
      </c>
      <c r="AH75">
        <v>-7.1217587386486159</v>
      </c>
      <c r="AI75">
        <v>0.60334906577014924</v>
      </c>
      <c r="AJ75">
        <v>-0.24006247406554529</v>
      </c>
      <c r="AK75">
        <v>16.151167670687013</v>
      </c>
      <c r="AL75">
        <v>0</v>
      </c>
      <c r="AM75">
        <v>0</v>
      </c>
      <c r="AN75">
        <v>-5.9472655721235608</v>
      </c>
      <c r="AO75">
        <f t="shared" si="15"/>
        <v>16.962991672503517</v>
      </c>
      <c r="AP75">
        <f t="shared" si="16"/>
        <v>1.017779500350211</v>
      </c>
      <c r="AQ75">
        <f t="shared" si="17"/>
        <v>0</v>
      </c>
      <c r="AR75">
        <f t="shared" si="18"/>
        <v>1.0085151295688883</v>
      </c>
      <c r="AS75" s="9">
        <f t="shared" si="19"/>
        <v>-0.62317382703077351</v>
      </c>
      <c r="AT75" s="9">
        <f t="shared" si="20"/>
        <v>1.4474435050386569</v>
      </c>
      <c r="AU75" s="9">
        <f t="shared" si="21"/>
        <v>10.629226580244882</v>
      </c>
      <c r="AV75">
        <f t="shared" si="22"/>
        <v>0</v>
      </c>
      <c r="AW75">
        <f t="shared" si="23"/>
        <v>0.1338898849354295</v>
      </c>
      <c r="AX75">
        <v>17.118816250446873</v>
      </c>
      <c r="AZ75">
        <f t="shared" si="24"/>
        <v>-12.066981315402984</v>
      </c>
    </row>
    <row r="76" spans="1:52" x14ac:dyDescent="0.3">
      <c r="A76">
        <v>18.5</v>
      </c>
      <c r="B76" s="12">
        <v>2073.8621641465988</v>
      </c>
      <c r="C76" s="9">
        <v>0</v>
      </c>
      <c r="D76" s="9">
        <v>0.1392951020613315</v>
      </c>
      <c r="E76" s="9">
        <v>0.66110356835741346</v>
      </c>
      <c r="F76" s="9">
        <v>3.0090627808422874</v>
      </c>
      <c r="G76" s="12">
        <v>210.2328629595755</v>
      </c>
      <c r="H76" s="12">
        <v>259.27060321438978</v>
      </c>
      <c r="I76" s="12">
        <v>15.556236192863386</v>
      </c>
      <c r="J76">
        <v>197.43141510121816</v>
      </c>
      <c r="K76">
        <v>59.394022613104596</v>
      </c>
      <c r="L76">
        <v>-2.4642422495541037E-3</v>
      </c>
      <c r="M76">
        <v>0</v>
      </c>
      <c r="N76">
        <v>-2.215330293882387E-5</v>
      </c>
      <c r="O76">
        <v>-1.0766292598139604E-4</v>
      </c>
      <c r="P76">
        <v>-5.1825865608375705E-4</v>
      </c>
      <c r="Q76">
        <v>5.8771958018980341E-3</v>
      </c>
      <c r="R76">
        <v>-3.620894908399748E-2</v>
      </c>
      <c r="S76">
        <v>2.0411603118840878E-5</v>
      </c>
      <c r="T76">
        <v>207.64256414362112</v>
      </c>
      <c r="U76">
        <v>58.190709674689742</v>
      </c>
      <c r="V76">
        <v>208.22025205108847</v>
      </c>
      <c r="W76">
        <v>58.239971897378098</v>
      </c>
      <c r="X76">
        <v>194.62457157481066</v>
      </c>
      <c r="Y76">
        <v>194.66019824026384</v>
      </c>
      <c r="Z76">
        <v>10.437531512947874</v>
      </c>
      <c r="AA76" s="12">
        <v>24.035412064287797</v>
      </c>
      <c r="AB76" s="12">
        <v>5.0854120642877954</v>
      </c>
      <c r="AC76" s="12">
        <v>-1.4057217387410186</v>
      </c>
      <c r="AD76" s="12">
        <v>-33.886332883628931</v>
      </c>
      <c r="AE76">
        <v>0.13515070865520151</v>
      </c>
      <c r="AF76">
        <v>0</v>
      </c>
      <c r="AG76">
        <v>-0.35684889829402061</v>
      </c>
      <c r="AH76">
        <v>-7.4842195383008949</v>
      </c>
      <c r="AI76">
        <v>0.67800269054123141</v>
      </c>
      <c r="AJ76">
        <v>-0.22598795400092139</v>
      </c>
      <c r="AK76">
        <v>16.138188447479791</v>
      </c>
      <c r="AL76">
        <v>0</v>
      </c>
      <c r="AM76">
        <v>0</v>
      </c>
      <c r="AN76">
        <v>-5.9492376890571412</v>
      </c>
      <c r="AO76">
        <f t="shared" si="15"/>
        <v>17.059546230101649</v>
      </c>
      <c r="AP76">
        <f t="shared" si="16"/>
        <v>1.0235727738060989</v>
      </c>
      <c r="AQ76">
        <f t="shared" si="17"/>
        <v>0</v>
      </c>
      <c r="AR76">
        <f t="shared" si="18"/>
        <v>1.0142388505576385</v>
      </c>
      <c r="AS76" s="9">
        <f t="shared" si="19"/>
        <v>-1.3843307313750612</v>
      </c>
      <c r="AT76" s="9">
        <f t="shared" si="20"/>
        <v>1.5217388667203515</v>
      </c>
      <c r="AU76" s="9">
        <f t="shared" si="21"/>
        <v>10.683573082396624</v>
      </c>
      <c r="AV76">
        <f t="shared" si="22"/>
        <v>0</v>
      </c>
      <c r="AW76">
        <f t="shared" si="23"/>
        <v>0.29677685586827013</v>
      </c>
      <c r="AX76">
        <v>17.216543267907667</v>
      </c>
      <c r="AZ76">
        <f t="shared" si="24"/>
        <v>-13.560053810824627</v>
      </c>
    </row>
    <row r="77" spans="1:52" x14ac:dyDescent="0.3">
      <c r="A77">
        <v>18.75</v>
      </c>
      <c r="B77" s="12">
        <v>2061.2578060973669</v>
      </c>
      <c r="C77" s="9">
        <v>0</v>
      </c>
      <c r="D77" s="9">
        <v>0.13781632715282113</v>
      </c>
      <c r="E77" s="9">
        <v>0.65858980823906965</v>
      </c>
      <c r="F77" s="9">
        <v>3.0072355656657055</v>
      </c>
      <c r="G77" s="12">
        <v>209.70172368997189</v>
      </c>
      <c r="H77" s="12">
        <v>258.30377239964218</v>
      </c>
      <c r="I77" s="12">
        <v>15.49822634397853</v>
      </c>
      <c r="J77">
        <v>193.58290548994782</v>
      </c>
      <c r="K77">
        <v>58.853657199171607</v>
      </c>
      <c r="L77">
        <v>-2.4582697957437204E-3</v>
      </c>
      <c r="M77">
        <v>0</v>
      </c>
      <c r="N77">
        <v>1.8975141432536364E-5</v>
      </c>
      <c r="O77">
        <v>6.1123317799327616E-5</v>
      </c>
      <c r="P77">
        <v>2.4214161868484118E-4</v>
      </c>
      <c r="Q77">
        <v>5.8771958018980341E-3</v>
      </c>
      <c r="R77">
        <v>1.6885113821820136E-2</v>
      </c>
      <c r="S77">
        <v>1.9908062650491182E-5</v>
      </c>
      <c r="T77">
        <v>197.90688126052984</v>
      </c>
      <c r="U77">
        <v>56.838174587631954</v>
      </c>
      <c r="V77">
        <v>206.49573481943435</v>
      </c>
      <c r="W77">
        <v>58.007906813799025</v>
      </c>
      <c r="X77">
        <v>194.48027741681196</v>
      </c>
      <c r="Y77">
        <v>194.46866743716106</v>
      </c>
      <c r="Z77">
        <v>10.431511767168875</v>
      </c>
      <c r="AA77" s="12">
        <v>24.01607544799284</v>
      </c>
      <c r="AB77" s="12">
        <v>5.0660754479928434</v>
      </c>
      <c r="AC77" s="12">
        <v>-1.4061587369689081</v>
      </c>
      <c r="AD77" s="12">
        <v>-31.778511132120578</v>
      </c>
      <c r="AE77">
        <v>0.13527012776487646</v>
      </c>
      <c r="AF77">
        <v>0</v>
      </c>
      <c r="AG77">
        <v>0.11365384716011109</v>
      </c>
      <c r="AH77">
        <v>-7.1447894322367658</v>
      </c>
      <c r="AI77">
        <v>0.60135336911366444</v>
      </c>
      <c r="AJ77">
        <v>-0.21193089074011218</v>
      </c>
      <c r="AK77">
        <v>16.125205189407495</v>
      </c>
      <c r="AL77">
        <v>0</v>
      </c>
      <c r="AM77">
        <v>0</v>
      </c>
      <c r="AN77">
        <v>-5.9510871349721919</v>
      </c>
      <c r="AO77">
        <f t="shared" si="15"/>
        <v>16.907727068736332</v>
      </c>
      <c r="AP77">
        <f t="shared" si="16"/>
        <v>1.0144636241241798</v>
      </c>
      <c r="AQ77">
        <f t="shared" si="17"/>
        <v>0</v>
      </c>
      <c r="AR77">
        <f t="shared" si="18"/>
        <v>1.0051964365004553</v>
      </c>
      <c r="AS77" s="9">
        <f t="shared" si="19"/>
        <v>-0.63498829552863134</v>
      </c>
      <c r="AT77" s="9">
        <f t="shared" si="20"/>
        <v>1.4502565910762861</v>
      </c>
      <c r="AU77" s="9">
        <f t="shared" si="21"/>
        <v>10.582389232416164</v>
      </c>
      <c r="AV77">
        <f t="shared" si="22"/>
        <v>0</v>
      </c>
      <c r="AW77">
        <f t="shared" si="23"/>
        <v>0.13583128143581985</v>
      </c>
      <c r="AX77">
        <v>17.063604142457567</v>
      </c>
      <c r="AZ77">
        <f t="shared" si="24"/>
        <v>-12.027067382273287</v>
      </c>
    </row>
    <row r="78" spans="1:52" x14ac:dyDescent="0.3">
      <c r="A78">
        <v>19</v>
      </c>
      <c r="B78" s="12">
        <v>2048.6854115610213</v>
      </c>
      <c r="C78" s="9">
        <v>0</v>
      </c>
      <c r="D78" s="9">
        <v>0.13634553652321746</v>
      </c>
      <c r="E78" s="9">
        <v>0.65607531865927926</v>
      </c>
      <c r="F78" s="9">
        <v>3.0054111804428434</v>
      </c>
      <c r="G78" s="12">
        <v>209.16773595208284</v>
      </c>
      <c r="H78" s="12">
        <v>257.33666102279972</v>
      </c>
      <c r="I78" s="12">
        <v>15.440199661367984</v>
      </c>
      <c r="J78">
        <v>197.47542291950276</v>
      </c>
      <c r="K78">
        <v>59.48141762771445</v>
      </c>
      <c r="L78">
        <v>-2.4518506449729667E-3</v>
      </c>
      <c r="M78">
        <v>0</v>
      </c>
      <c r="N78">
        <v>-2.1292453526322734E-5</v>
      </c>
      <c r="O78">
        <v>-1.0767494305271085E-4</v>
      </c>
      <c r="P78">
        <v>-5.2113150668619927E-4</v>
      </c>
      <c r="Q78">
        <v>5.8771958018980341E-3</v>
      </c>
      <c r="R78">
        <v>-3.6269212710784038E-2</v>
      </c>
      <c r="S78">
        <v>2.0162180811009663E-5</v>
      </c>
      <c r="T78">
        <v>207.59030600724552</v>
      </c>
      <c r="U78">
        <v>58.190753894606587</v>
      </c>
      <c r="V78">
        <v>208.17500965180588</v>
      </c>
      <c r="W78">
        <v>58.232750096423842</v>
      </c>
      <c r="X78">
        <v>194.62359007016602</v>
      </c>
      <c r="Y78">
        <v>194.66120476778005</v>
      </c>
      <c r="Z78">
        <v>10.425486441149483</v>
      </c>
      <c r="AA78" s="12">
        <v>23.996733220455994</v>
      </c>
      <c r="AB78" s="12">
        <v>5.0467332204559945</v>
      </c>
      <c r="AC78" s="12">
        <v>-1.4065667864796512</v>
      </c>
      <c r="AD78" s="12">
        <v>-29.673360421241167</v>
      </c>
      <c r="AE78">
        <v>0.13538695760185138</v>
      </c>
      <c r="AF78">
        <v>0</v>
      </c>
      <c r="AG78">
        <v>-0.35981098949838564</v>
      </c>
      <c r="AH78">
        <v>-7.5064240174575216</v>
      </c>
      <c r="AI78">
        <v>0.67569024420129153</v>
      </c>
      <c r="AJ78">
        <v>-0.19789164064925738</v>
      </c>
      <c r="AK78">
        <v>16.112218163757642</v>
      </c>
      <c r="AL78">
        <v>0</v>
      </c>
      <c r="AM78">
        <v>0</v>
      </c>
      <c r="AN78">
        <v>-5.9528140653179431</v>
      </c>
      <c r="AO78">
        <f t="shared" si="15"/>
        <v>17.004220661856657</v>
      </c>
      <c r="AP78">
        <f t="shared" si="16"/>
        <v>1.0202532397113995</v>
      </c>
      <c r="AQ78">
        <f t="shared" si="17"/>
        <v>0</v>
      </c>
      <c r="AR78">
        <f t="shared" si="18"/>
        <v>1.0109170821599158</v>
      </c>
      <c r="AS78" s="9">
        <f t="shared" si="19"/>
        <v>-1.3999043296733173</v>
      </c>
      <c r="AT78" s="9">
        <f t="shared" si="20"/>
        <v>1.5244336941245624</v>
      </c>
      <c r="AU78" s="9">
        <f t="shared" si="21"/>
        <v>10.636636317150028</v>
      </c>
      <c r="AV78">
        <f t="shared" si="22"/>
        <v>0</v>
      </c>
      <c r="AW78">
        <f t="shared" si="23"/>
        <v>0.29879175800029578</v>
      </c>
      <c r="AX78">
        <v>17.161260330036065</v>
      </c>
      <c r="AZ78">
        <f t="shared" si="24"/>
        <v>-13.513804884025831</v>
      </c>
    </row>
    <row r="79" spans="1:52" x14ac:dyDescent="0.3">
      <c r="A79">
        <v>19.25</v>
      </c>
      <c r="B79" s="12">
        <v>2036.1451509808621</v>
      </c>
      <c r="C79" s="9">
        <v>0</v>
      </c>
      <c r="D79" s="9">
        <v>0.13488274844949677</v>
      </c>
      <c r="E79" s="9">
        <v>0.65356015130209144</v>
      </c>
      <c r="F79" s="9">
        <v>3.003589660540781</v>
      </c>
      <c r="G79" s="12">
        <v>208.6309196777579</v>
      </c>
      <c r="H79" s="12">
        <v>256.36928896234286</v>
      </c>
      <c r="I79" s="12">
        <v>15.382157337740571</v>
      </c>
      <c r="J79">
        <v>193.56121133548476</v>
      </c>
      <c r="K79">
        <v>58.931700930115255</v>
      </c>
      <c r="L79">
        <v>-2.4458150999130692E-3</v>
      </c>
      <c r="M79">
        <v>0</v>
      </c>
      <c r="N79">
        <v>1.7482667972192945E-5</v>
      </c>
      <c r="O79">
        <v>6.122002936745244E-5</v>
      </c>
      <c r="P79">
        <v>2.4554142164587148E-4</v>
      </c>
      <c r="Q79">
        <v>5.8771958018980341E-3</v>
      </c>
      <c r="R79">
        <v>1.705543646322815E-2</v>
      </c>
      <c r="S79">
        <v>1.9657634839265749E-5</v>
      </c>
      <c r="T79">
        <v>197.92011870048887</v>
      </c>
      <c r="U79">
        <v>56.84737185287014</v>
      </c>
      <c r="V79">
        <v>206.46249124830427</v>
      </c>
      <c r="W79">
        <v>58.002256926992629</v>
      </c>
      <c r="X79">
        <v>194.47552176820707</v>
      </c>
      <c r="Y79">
        <v>194.46322567979621</v>
      </c>
      <c r="Z79">
        <v>10.419455655190689</v>
      </c>
      <c r="AA79" s="12">
        <v>23.977385779246859</v>
      </c>
      <c r="AB79" s="12">
        <v>5.027385779246857</v>
      </c>
      <c r="AC79" s="12">
        <v>-1.4069459247284755</v>
      </c>
      <c r="AD79" s="12">
        <v>-27.570933454498256</v>
      </c>
      <c r="AE79">
        <v>0.13550119581982756</v>
      </c>
      <c r="AF79">
        <v>0</v>
      </c>
      <c r="AG79">
        <v>0.11491478168213043</v>
      </c>
      <c r="AH79">
        <v>-7.1682397187900184</v>
      </c>
      <c r="AI79">
        <v>0.59996327842540331</v>
      </c>
      <c r="AJ79">
        <v>-0.1838705552080489</v>
      </c>
      <c r="AK79">
        <v>16.099227637471913</v>
      </c>
      <c r="AL79">
        <v>0</v>
      </c>
      <c r="AM79">
        <v>0</v>
      </c>
      <c r="AN79">
        <v>-5.9544186386108686</v>
      </c>
      <c r="AO79">
        <f t="shared" si="15"/>
        <v>16.853201489165968</v>
      </c>
      <c r="AP79">
        <f t="shared" si="16"/>
        <v>1.011192089349958</v>
      </c>
      <c r="AQ79">
        <f t="shared" si="17"/>
        <v>0</v>
      </c>
      <c r="AR79">
        <f t="shared" si="18"/>
        <v>1.0019232505184956</v>
      </c>
      <c r="AS79" s="9">
        <f t="shared" si="19"/>
        <v>-0.64742583230943906</v>
      </c>
      <c r="AT79" s="9">
        <f t="shared" si="20"/>
        <v>1.4534037167060765</v>
      </c>
      <c r="AU79" s="9">
        <f t="shared" si="21"/>
        <v>10.536071133861508</v>
      </c>
      <c r="AV79">
        <f t="shared" si="22"/>
        <v>0</v>
      </c>
      <c r="AW79">
        <f t="shared" si="23"/>
        <v>0.13787600754476512</v>
      </c>
      <c r="AX79">
        <v>17.009111244046295</v>
      </c>
      <c r="AZ79">
        <f t="shared" si="24"/>
        <v>-11.999265568508065</v>
      </c>
    </row>
    <row r="80" spans="1:52" x14ac:dyDescent="0.3">
      <c r="A80">
        <v>19.5</v>
      </c>
      <c r="B80" s="12">
        <v>2023.6371936052519</v>
      </c>
      <c r="C80" s="9">
        <v>0</v>
      </c>
      <c r="D80" s="9">
        <v>0.13342798107019618</v>
      </c>
      <c r="E80" s="9">
        <v>0.65104435778329639</v>
      </c>
      <c r="F80" s="9">
        <v>3.0017710412548535</v>
      </c>
      <c r="G80" s="12">
        <v>208.09129475515766</v>
      </c>
      <c r="H80" s="12">
        <v>255.40167607049861</v>
      </c>
      <c r="I80" s="12">
        <v>15.324100564229918</v>
      </c>
      <c r="J80">
        <v>197.52024608653491</v>
      </c>
      <c r="K80">
        <v>59.569487434712414</v>
      </c>
      <c r="L80">
        <v>-2.4393297491257593E-3</v>
      </c>
      <c r="M80">
        <v>0</v>
      </c>
      <c r="N80">
        <v>-2.0548648315084726E-5</v>
      </c>
      <c r="O80">
        <v>-1.076777708159981E-4</v>
      </c>
      <c r="P80">
        <v>-5.2403669036760094E-4</v>
      </c>
      <c r="Q80">
        <v>5.8771958018980341E-3</v>
      </c>
      <c r="R80">
        <v>-3.6327711840479275E-2</v>
      </c>
      <c r="S80">
        <v>1.9914103134982545E-5</v>
      </c>
      <c r="T80">
        <v>207.53882589327768</v>
      </c>
      <c r="U80">
        <v>58.190339757930587</v>
      </c>
      <c r="V80">
        <v>208.14090143060324</v>
      </c>
      <c r="W80">
        <v>58.227039248970755</v>
      </c>
      <c r="X80">
        <v>194.62282632881599</v>
      </c>
      <c r="Y80">
        <v>194.66256220848672</v>
      </c>
      <c r="Z80">
        <v>10.413419529761544</v>
      </c>
      <c r="AA80" s="12">
        <v>23.95803352140997</v>
      </c>
      <c r="AB80" s="12">
        <v>5.0080335214099723</v>
      </c>
      <c r="AC80" s="12">
        <v>-1.4072961898982603</v>
      </c>
      <c r="AD80" s="12">
        <v>-25.471283146758264</v>
      </c>
      <c r="AE80">
        <v>0.13561284012426711</v>
      </c>
      <c r="AF80">
        <v>0</v>
      </c>
      <c r="AG80">
        <v>-0.36275938180629802</v>
      </c>
      <c r="AH80">
        <v>-7.5286575771223383</v>
      </c>
      <c r="AI80">
        <v>0.67391696110582588</v>
      </c>
      <c r="AJ80">
        <v>-0.16986798730573088</v>
      </c>
      <c r="AK80">
        <v>16.086233877139424</v>
      </c>
      <c r="AL80">
        <v>0</v>
      </c>
      <c r="AM80">
        <v>0</v>
      </c>
      <c r="AN80">
        <v>-5.9559010164469788</v>
      </c>
      <c r="AO80">
        <f t="shared" si="15"/>
        <v>16.949546383034097</v>
      </c>
      <c r="AP80">
        <f t="shared" si="16"/>
        <v>1.0169727829820459</v>
      </c>
      <c r="AQ80">
        <f t="shared" si="17"/>
        <v>0</v>
      </c>
      <c r="AR80">
        <f t="shared" si="18"/>
        <v>1.007635612926969</v>
      </c>
      <c r="AS80" s="9">
        <f t="shared" si="19"/>
        <v>-1.415864218872747</v>
      </c>
      <c r="AT80" s="9">
        <f t="shared" si="20"/>
        <v>1.5272873365358803</v>
      </c>
      <c r="AU80" s="9">
        <f t="shared" si="21"/>
        <v>10.590164239541185</v>
      </c>
      <c r="AV80">
        <f t="shared" si="22"/>
        <v>0</v>
      </c>
      <c r="AW80">
        <f t="shared" si="23"/>
        <v>0.30084369098833352</v>
      </c>
      <c r="AX80">
        <v>17.1066079188755</v>
      </c>
      <c r="AZ80">
        <f t="shared" si="24"/>
        <v>-13.478339222116517</v>
      </c>
    </row>
    <row r="81" spans="1:52" x14ac:dyDescent="0.3">
      <c r="A81">
        <v>19.75</v>
      </c>
      <c r="B81" s="12">
        <v>2011.1617074902595</v>
      </c>
      <c r="C81" s="9">
        <v>0</v>
      </c>
      <c r="D81" s="9">
        <v>0.13198125238580335</v>
      </c>
      <c r="E81" s="9">
        <v>0.64852798964914593</v>
      </c>
      <c r="F81" s="9">
        <v>2.9999553578078757</v>
      </c>
      <c r="G81" s="12">
        <v>207.54888102783679</v>
      </c>
      <c r="H81" s="12">
        <v>254.43384217274846</v>
      </c>
      <c r="I81" s="12">
        <v>15.266030530364906</v>
      </c>
      <c r="J81">
        <v>193.53942511846694</v>
      </c>
      <c r="K81">
        <v>59.010285397504333</v>
      </c>
      <c r="L81">
        <v>-2.4332293151363179E-3</v>
      </c>
      <c r="M81">
        <v>0</v>
      </c>
      <c r="N81">
        <v>1.6576667895812118E-5</v>
      </c>
      <c r="O81">
        <v>6.130347183445026E-5</v>
      </c>
      <c r="P81">
        <v>2.48892685354764E-4</v>
      </c>
      <c r="Q81">
        <v>5.8771958018980341E-3</v>
      </c>
      <c r="R81">
        <v>1.721938901755584E-2</v>
      </c>
      <c r="S81">
        <v>1.9408606056656996E-5</v>
      </c>
      <c r="T81">
        <v>197.9505920815148</v>
      </c>
      <c r="U81">
        <v>56.858493885279472</v>
      </c>
      <c r="V81">
        <v>206.44040871113793</v>
      </c>
      <c r="W81">
        <v>57.998132975262081</v>
      </c>
      <c r="X81">
        <v>194.47070410259491</v>
      </c>
      <c r="Y81">
        <v>194.45767840453107</v>
      </c>
      <c r="Z81">
        <v>10.407378185474492</v>
      </c>
      <c r="AA81" s="12">
        <v>23.938676843454964</v>
      </c>
      <c r="AB81" s="12">
        <v>4.9886768434549689</v>
      </c>
      <c r="AC81" s="12">
        <v>-1.4076176208878473</v>
      </c>
      <c r="AD81" s="12">
        <v>-23.37446156275529</v>
      </c>
      <c r="AE81">
        <v>0.13572188827247422</v>
      </c>
      <c r="AF81">
        <v>0</v>
      </c>
      <c r="AG81">
        <v>0.11614624757288691</v>
      </c>
      <c r="AH81">
        <v>-7.1923307691859497</v>
      </c>
      <c r="AI81">
        <v>0.5991365153303434</v>
      </c>
      <c r="AJ81">
        <v>-0.15588428416201505</v>
      </c>
      <c r="AK81">
        <v>16.07323714899016</v>
      </c>
      <c r="AL81">
        <v>0</v>
      </c>
      <c r="AM81">
        <v>0</v>
      </c>
      <c r="AN81">
        <v>-5.9572613634523499</v>
      </c>
      <c r="AO81">
        <f t="shared" si="15"/>
        <v>16.799392454357864</v>
      </c>
      <c r="AP81">
        <f t="shared" si="16"/>
        <v>1.0079635472614719</v>
      </c>
      <c r="AQ81">
        <f t="shared" si="17"/>
        <v>0</v>
      </c>
      <c r="AR81">
        <f t="shared" si="18"/>
        <v>0.99869422765015337</v>
      </c>
      <c r="AS81" s="9">
        <f t="shared" si="19"/>
        <v>-0.66062269526075368</v>
      </c>
      <c r="AT81" s="9">
        <f t="shared" si="20"/>
        <v>1.456994690550113</v>
      </c>
      <c r="AU81" s="9">
        <f t="shared" si="21"/>
        <v>10.490257833522529</v>
      </c>
      <c r="AV81">
        <f t="shared" si="22"/>
        <v>0</v>
      </c>
      <c r="AW81">
        <f t="shared" si="23"/>
        <v>0.14005079996312797</v>
      </c>
      <c r="AX81">
        <v>16.95531499163117</v>
      </c>
      <c r="AZ81">
        <f t="shared" si="24"/>
        <v>-11.982730306606868</v>
      </c>
    </row>
    <row r="82" spans="1:52" x14ac:dyDescent="0.3">
      <c r="A82">
        <v>20</v>
      </c>
      <c r="B82" s="12">
        <v>1998.7188595023565</v>
      </c>
      <c r="C82" s="9">
        <v>0</v>
      </c>
      <c r="D82" s="9">
        <v>0.13054258025913942</v>
      </c>
      <c r="E82" s="9">
        <v>0.64601109837507154</v>
      </c>
      <c r="F82" s="9">
        <v>2.9981426453493483</v>
      </c>
      <c r="G82" s="12">
        <v>207.00369829383618</v>
      </c>
      <c r="H82" s="12">
        <v>253.46580706733522</v>
      </c>
      <c r="I82" s="12">
        <v>15.207948424040113</v>
      </c>
      <c r="J82">
        <v>197.56545979243541</v>
      </c>
      <c r="K82">
        <v>59.658121908286887</v>
      </c>
      <c r="L82">
        <v>-2.426680085399458E-3</v>
      </c>
      <c r="M82">
        <v>0</v>
      </c>
      <c r="N82">
        <v>-1.9892178839435616E-5</v>
      </c>
      <c r="O82">
        <v>-1.076632935579734E-4</v>
      </c>
      <c r="P82">
        <v>-5.2693947180450955E-4</v>
      </c>
      <c r="Q82">
        <v>5.8771958018980341E-3</v>
      </c>
      <c r="R82">
        <v>-3.6381997904514012E-2</v>
      </c>
      <c r="S82">
        <v>1.9667344624014676E-5</v>
      </c>
      <c r="T82">
        <v>207.47936515761305</v>
      </c>
      <c r="U82">
        <v>58.188465260560406</v>
      </c>
      <c r="V82">
        <v>208.11397448795682</v>
      </c>
      <c r="W82">
        <v>58.222304943891288</v>
      </c>
      <c r="X82">
        <v>194.62229534255559</v>
      </c>
      <c r="Y82">
        <v>194.66428389109896</v>
      </c>
      <c r="Z82">
        <v>10.401331743083208</v>
      </c>
      <c r="AA82" s="12">
        <v>23.919316141346702</v>
      </c>
      <c r="AB82" s="12">
        <v>4.9693161413467042</v>
      </c>
      <c r="AC82" s="12">
        <v>-1.4079102573130078</v>
      </c>
      <c r="AD82" s="12">
        <v>-21.280520837676374</v>
      </c>
      <c r="AE82">
        <v>0.13582833807363937</v>
      </c>
      <c r="AF82">
        <v>0</v>
      </c>
      <c r="AG82">
        <v>-0.36563786518563912</v>
      </c>
      <c r="AH82">
        <v>-7.55059975776327</v>
      </c>
      <c r="AI82">
        <v>0.6724845298428932</v>
      </c>
      <c r="AJ82">
        <v>-0.14191979346646377</v>
      </c>
      <c r="AK82">
        <v>16.06023771888832</v>
      </c>
      <c r="AL82">
        <v>0</v>
      </c>
      <c r="AM82">
        <v>0</v>
      </c>
      <c r="AN82">
        <v>-5.9584998472872197</v>
      </c>
      <c r="AO82">
        <f t="shared" si="15"/>
        <v>16.895308446653477</v>
      </c>
      <c r="AP82">
        <f t="shared" si="16"/>
        <v>1.0137185067992085</v>
      </c>
      <c r="AQ82">
        <f t="shared" si="17"/>
        <v>0</v>
      </c>
      <c r="AR82">
        <f t="shared" si="18"/>
        <v>1.0043816575486433</v>
      </c>
      <c r="AS82" s="9">
        <f t="shared" si="19"/>
        <v>-1.4319592016823728</v>
      </c>
      <c r="AT82" s="9">
        <f t="shared" si="20"/>
        <v>1.5301602315279599</v>
      </c>
      <c r="AU82" s="9">
        <f t="shared" si="21"/>
        <v>10.544022483321518</v>
      </c>
      <c r="AV82">
        <f t="shared" si="22"/>
        <v>0</v>
      </c>
      <c r="AW82">
        <f t="shared" si="23"/>
        <v>0.30287797710105469</v>
      </c>
      <c r="AX82">
        <v>17.052369208190299</v>
      </c>
      <c r="AZ82">
        <f t="shared" si="24"/>
        <v>-13.449690596857863</v>
      </c>
    </row>
    <row r="83" spans="1:52" x14ac:dyDescent="0.3">
      <c r="A83">
        <v>20.25</v>
      </c>
      <c r="B83" s="12">
        <v>1986.3088153211736</v>
      </c>
      <c r="C83" s="9">
        <v>0</v>
      </c>
      <c r="D83" s="9">
        <v>0.12911198241574973</v>
      </c>
      <c r="E83" s="9">
        <v>0.64349373536441756</v>
      </c>
      <c r="F83" s="9">
        <v>2.9963329389546747</v>
      </c>
      <c r="G83" s="12">
        <v>206.45576630478431</v>
      </c>
      <c r="H83" s="12">
        <v>252.49759052477594</v>
      </c>
      <c r="I83" s="12">
        <v>15.149855431486557</v>
      </c>
      <c r="J83">
        <v>193.51777085052751</v>
      </c>
      <c r="K83">
        <v>59.08938904562325</v>
      </c>
      <c r="L83">
        <v>-2.4205141810541963E-3</v>
      </c>
      <c r="M83">
        <v>0</v>
      </c>
      <c r="N83">
        <v>1.5953064222067691E-5</v>
      </c>
      <c r="O83">
        <v>6.1366506227088861E-5</v>
      </c>
      <c r="P83">
        <v>2.5216071684543574E-4</v>
      </c>
      <c r="Q83">
        <v>5.8771958018980341E-3</v>
      </c>
      <c r="R83">
        <v>1.7374582561058869E-2</v>
      </c>
      <c r="S83">
        <v>1.9161014352757228E-5</v>
      </c>
      <c r="T83">
        <v>198.00158675915273</v>
      </c>
      <c r="U83">
        <v>56.87222343626928</v>
      </c>
      <c r="V83">
        <v>206.42669120935497</v>
      </c>
      <c r="W83">
        <v>57.995153182835622</v>
      </c>
      <c r="X83">
        <v>194.46581914607086</v>
      </c>
      <c r="Y83">
        <v>194.45202225542411</v>
      </c>
      <c r="Z83">
        <v>10.395280323498717</v>
      </c>
      <c r="AA83" s="12">
        <v>23.899951810495516</v>
      </c>
      <c r="AB83" s="12">
        <v>4.9499518104955191</v>
      </c>
      <c r="AC83" s="12">
        <v>-1.408174139498177</v>
      </c>
      <c r="AD83" s="12">
        <v>-19.189512505510017</v>
      </c>
      <c r="AE83">
        <v>0.13593218738891522</v>
      </c>
      <c r="AF83">
        <v>0</v>
      </c>
      <c r="AG83">
        <v>0.11731983442404922</v>
      </c>
      <c r="AH83">
        <v>-7.2171864621661745</v>
      </c>
      <c r="AI83">
        <v>0.59873344769654302</v>
      </c>
      <c r="AJ83">
        <v>-0.12797485889924631</v>
      </c>
      <c r="AK83">
        <v>16.04723585232577</v>
      </c>
      <c r="AL83">
        <v>0</v>
      </c>
      <c r="AM83">
        <v>0</v>
      </c>
      <c r="AN83">
        <v>-5.9596166386110028</v>
      </c>
      <c r="AO83">
        <f t="shared" si="15"/>
        <v>16.746174891485584</v>
      </c>
      <c r="AP83">
        <f t="shared" si="16"/>
        <v>1.0047704934891351</v>
      </c>
      <c r="AQ83">
        <f t="shared" si="17"/>
        <v>0</v>
      </c>
      <c r="AR83">
        <f t="shared" si="18"/>
        <v>0.99550192507157342</v>
      </c>
      <c r="AS83" s="9">
        <f t="shared" si="19"/>
        <v>-0.67465879801331585</v>
      </c>
      <c r="AT83" s="9">
        <f t="shared" si="20"/>
        <v>1.4610931161893808</v>
      </c>
      <c r="AU83" s="9">
        <f t="shared" si="21"/>
        <v>10.444870940599701</v>
      </c>
      <c r="AV83">
        <f t="shared" si="22"/>
        <v>0</v>
      </c>
      <c r="AW83">
        <f t="shared" si="23"/>
        <v>0.14236993921172739</v>
      </c>
      <c r="AX83">
        <v>16.902089273773722</v>
      </c>
      <c r="AZ83">
        <f t="shared" si="24"/>
        <v>-11.974668953930859</v>
      </c>
    </row>
    <row r="84" spans="1:52" x14ac:dyDescent="0.3">
      <c r="A84">
        <v>20.5</v>
      </c>
      <c r="B84" s="12">
        <v>1973.9317394423053</v>
      </c>
      <c r="C84" s="9">
        <v>0</v>
      </c>
      <c r="D84" s="9">
        <v>0.12768947644429141</v>
      </c>
      <c r="E84" s="9">
        <v>0.64097595194717472</v>
      </c>
      <c r="F84" s="9">
        <v>2.9945262736243818</v>
      </c>
      <c r="G84" s="12">
        <v>205.90510476500955</v>
      </c>
      <c r="H84" s="12">
        <v>251.52921228737489</v>
      </c>
      <c r="I84" s="12">
        <v>15.091752737242492</v>
      </c>
      <c r="J84">
        <v>197.61082927170517</v>
      </c>
      <c r="K84">
        <v>59.747225026005822</v>
      </c>
      <c r="L84">
        <v>-2.4139028775729109E-3</v>
      </c>
      <c r="M84">
        <v>0</v>
      </c>
      <c r="N84">
        <v>-1.9338661983503333E-5</v>
      </c>
      <c r="O84">
        <v>-1.0762733466379421E-4</v>
      </c>
      <c r="P84">
        <v>-5.2982129988156964E-4</v>
      </c>
      <c r="Q84">
        <v>5.8771958018980341E-3</v>
      </c>
      <c r="R84">
        <v>-3.6430774116003699E-2</v>
      </c>
      <c r="S84">
        <v>1.9421900303838905E-5</v>
      </c>
      <c r="T84">
        <v>207.40517060538491</v>
      </c>
      <c r="U84">
        <v>58.184423489504411</v>
      </c>
      <c r="V84">
        <v>208.08889244987478</v>
      </c>
      <c r="W84">
        <v>58.217826780856342</v>
      </c>
      <c r="X84">
        <v>194.62201055071128</v>
      </c>
      <c r="Y84">
        <v>194.66638350183811</v>
      </c>
      <c r="Z84">
        <v>10.389224047765676</v>
      </c>
      <c r="AA84" s="12">
        <v>23.880584245747499</v>
      </c>
      <c r="AB84" s="12">
        <v>4.9305842457474975</v>
      </c>
      <c r="AC84" s="12">
        <v>-1.4084093084761302</v>
      </c>
      <c r="AD84" s="12">
        <v>-17.101488076760386</v>
      </c>
      <c r="AE84">
        <v>0.13603343413146507</v>
      </c>
      <c r="AF84">
        <v>0</v>
      </c>
      <c r="AG84">
        <v>-0.36841556247819157</v>
      </c>
      <c r="AH84">
        <v>-7.5719992520357993</v>
      </c>
      <c r="AI84">
        <v>0.67112544740183333</v>
      </c>
      <c r="AJ84">
        <v>-0.11404982398391504</v>
      </c>
      <c r="AK84">
        <v>16.034231814415527</v>
      </c>
      <c r="AL84">
        <v>0</v>
      </c>
      <c r="AM84">
        <v>0</v>
      </c>
      <c r="AN84">
        <v>-5.9606119110809219</v>
      </c>
      <c r="AO84">
        <f t="shared" si="15"/>
        <v>16.841228723966523</v>
      </c>
      <c r="AP84">
        <f t="shared" si="16"/>
        <v>1.0104737234379915</v>
      </c>
      <c r="AQ84">
        <f t="shared" si="17"/>
        <v>0</v>
      </c>
      <c r="AR84">
        <f t="shared" si="18"/>
        <v>1.0011386760368839</v>
      </c>
      <c r="AS84" s="9">
        <f t="shared" si="19"/>
        <v>-1.4479986143166337</v>
      </c>
      <c r="AT84" s="9">
        <f t="shared" si="20"/>
        <v>1.5329429651533202</v>
      </c>
      <c r="AU84" s="9">
        <f t="shared" si="21"/>
        <v>10.498037907177304</v>
      </c>
      <c r="AV84">
        <f t="shared" si="22"/>
        <v>0</v>
      </c>
      <c r="AW84">
        <f t="shared" si="23"/>
        <v>0.30485364952099625</v>
      </c>
      <c r="AX84">
        <v>16.998263580569475</v>
      </c>
      <c r="AZ84">
        <f t="shared" si="24"/>
        <v>-13.422508948036665</v>
      </c>
    </row>
    <row r="85" spans="1:52" x14ac:dyDescent="0.3">
      <c r="A85">
        <v>20.75</v>
      </c>
      <c r="B85" s="12">
        <v>1961.5877951801733</v>
      </c>
      <c r="C85" s="9">
        <v>0</v>
      </c>
      <c r="D85" s="9">
        <v>0.12627507979692565</v>
      </c>
      <c r="E85" s="9">
        <v>0.63845779937873393</v>
      </c>
      <c r="F85" s="9">
        <v>2.9927226842833452</v>
      </c>
      <c r="G85" s="12">
        <v>205.35173333066243</v>
      </c>
      <c r="H85" s="12">
        <v>250.56069206874383</v>
      </c>
      <c r="I85" s="12">
        <v>15.033641524124629</v>
      </c>
      <c r="J85">
        <v>193.49639323546864</v>
      </c>
      <c r="K85">
        <v>59.168966922517882</v>
      </c>
      <c r="L85">
        <v>-2.4076715848873969E-3</v>
      </c>
      <c r="M85">
        <v>0</v>
      </c>
      <c r="N85">
        <v>1.5524910082216716E-5</v>
      </c>
      <c r="O85">
        <v>6.1405059529438561E-5</v>
      </c>
      <c r="P85">
        <v>2.5532571397866014E-4</v>
      </c>
      <c r="Q85">
        <v>5.8771958018980341E-3</v>
      </c>
      <c r="R85">
        <v>1.7519691418372223E-2</v>
      </c>
      <c r="S85">
        <v>1.8914889670025884E-5</v>
      </c>
      <c r="T85">
        <v>198.07314643098042</v>
      </c>
      <c r="U85">
        <v>56.888788904781563</v>
      </c>
      <c r="V85">
        <v>206.41702217378344</v>
      </c>
      <c r="W85">
        <v>57.992729999938149</v>
      </c>
      <c r="X85">
        <v>194.46086218220648</v>
      </c>
      <c r="Y85">
        <v>194.44625376861637</v>
      </c>
      <c r="Z85">
        <v>10.383163037060861</v>
      </c>
      <c r="AA85" s="12">
        <v>23.86121384137488</v>
      </c>
      <c r="AB85" s="12">
        <v>4.9112138413748765</v>
      </c>
      <c r="AC85" s="12">
        <v>-1.4086158059770031</v>
      </c>
      <c r="AD85" s="12">
        <v>-15.016498263464838</v>
      </c>
      <c r="AE85">
        <v>0.13613207626653301</v>
      </c>
      <c r="AF85">
        <v>0</v>
      </c>
      <c r="AG85">
        <v>0.11841783101987802</v>
      </c>
      <c r="AH85">
        <v>-7.2428136768397851</v>
      </c>
      <c r="AI85">
        <v>0.59853842025835324</v>
      </c>
      <c r="AJ85">
        <v>-0.10014502691904702</v>
      </c>
      <c r="AK85">
        <v>16.021225869885303</v>
      </c>
      <c r="AL85">
        <v>0</v>
      </c>
      <c r="AM85">
        <v>0</v>
      </c>
      <c r="AN85">
        <v>-5.9614858413055405</v>
      </c>
      <c r="AO85">
        <f t="shared" si="15"/>
        <v>16.693340490871083</v>
      </c>
      <c r="AP85">
        <f t="shared" si="16"/>
        <v>1.0016004294522649</v>
      </c>
      <c r="AQ85">
        <f t="shared" si="17"/>
        <v>0</v>
      </c>
      <c r="AR85">
        <f t="shared" si="18"/>
        <v>0.99233395257918977</v>
      </c>
      <c r="AS85" s="9">
        <f t="shared" si="19"/>
        <v>-0.68953567799058413</v>
      </c>
      <c r="AT85" s="9">
        <f t="shared" si="20"/>
        <v>1.465708279102973</v>
      </c>
      <c r="AU85" s="9">
        <f t="shared" si="21"/>
        <v>10.399780556993042</v>
      </c>
      <c r="AV85">
        <f t="shared" si="22"/>
        <v>0</v>
      </c>
      <c r="AW85">
        <f t="shared" si="23"/>
        <v>0.14483088501797528</v>
      </c>
      <c r="AX85">
        <v>16.84922395448832</v>
      </c>
      <c r="AZ85">
        <f t="shared" si="24"/>
        <v>-11.970768405167064</v>
      </c>
    </row>
    <row r="86" spans="1:52" x14ac:dyDescent="0.3">
      <c r="A86">
        <v>21</v>
      </c>
      <c r="B86" s="12">
        <v>1949.2771446709351</v>
      </c>
      <c r="C86" s="9">
        <v>0</v>
      </c>
      <c r="D86" s="9">
        <v>0.1248688097897061</v>
      </c>
      <c r="E86" s="9">
        <v>0.63593932883862925</v>
      </c>
      <c r="F86" s="9">
        <v>2.9909222057800147</v>
      </c>
      <c r="G86" s="12">
        <v>204.79567160884696</v>
      </c>
      <c r="H86" s="12">
        <v>249.59204955331893</v>
      </c>
      <c r="I86" s="12">
        <v>14.975522973199135</v>
      </c>
      <c r="J86">
        <v>197.65622426116369</v>
      </c>
      <c r="K86">
        <v>59.836707709732423</v>
      </c>
      <c r="L86">
        <v>-2.4009990188519782E-3</v>
      </c>
      <c r="M86">
        <v>0</v>
      </c>
      <c r="N86">
        <v>-1.8880464404832239E-5</v>
      </c>
      <c r="O86">
        <v>-1.075678391495735E-4</v>
      </c>
      <c r="P86">
        <v>-5.3267243882880943E-4</v>
      </c>
      <c r="Q86">
        <v>5.8771958018980341E-3</v>
      </c>
      <c r="R86">
        <v>-3.647336919918942E-2</v>
      </c>
      <c r="S86">
        <v>1.9177776169474432E-5</v>
      </c>
      <c r="T86">
        <v>207.31375445640916</v>
      </c>
      <c r="U86">
        <v>58.178059174035411</v>
      </c>
      <c r="V86">
        <v>208.05987730585238</v>
      </c>
      <c r="W86">
        <v>58.212825845266934</v>
      </c>
      <c r="X86">
        <v>194.62198497208138</v>
      </c>
      <c r="Y86">
        <v>194.66887533683641</v>
      </c>
      <c r="Z86">
        <v>10.377097412706943</v>
      </c>
      <c r="AA86" s="12">
        <v>23.84184099106638</v>
      </c>
      <c r="AB86" s="12">
        <v>4.8918409910663785</v>
      </c>
      <c r="AC86" s="12">
        <v>-1.4087936744339749</v>
      </c>
      <c r="AD86" s="12">
        <v>-12.934594190984717</v>
      </c>
      <c r="AE86">
        <v>0.13622811181149586</v>
      </c>
      <c r="AF86">
        <v>0</v>
      </c>
      <c r="AG86">
        <v>-0.37107540327592353</v>
      </c>
      <c r="AH86">
        <v>-7.5927578374285929</v>
      </c>
      <c r="AI86">
        <v>0.66955009845079871</v>
      </c>
      <c r="AJ86">
        <v>-8.6260808659677099E-2</v>
      </c>
      <c r="AK86">
        <v>16.008218283071017</v>
      </c>
      <c r="AL86">
        <v>0</v>
      </c>
      <c r="AM86">
        <v>0</v>
      </c>
      <c r="AN86">
        <v>-5.9622386088688133</v>
      </c>
      <c r="AO86">
        <f t="shared" si="15"/>
        <v>16.787017037398719</v>
      </c>
      <c r="AP86">
        <f t="shared" si="16"/>
        <v>1.0072210222439231</v>
      </c>
      <c r="AQ86">
        <f t="shared" si="17"/>
        <v>0</v>
      </c>
      <c r="AR86">
        <f t="shared" si="18"/>
        <v>0.99788941360936578</v>
      </c>
      <c r="AS86" s="9">
        <f t="shared" si="19"/>
        <v>-1.463884506533631</v>
      </c>
      <c r="AT86" s="9">
        <f t="shared" si="20"/>
        <v>1.5355995389114367</v>
      </c>
      <c r="AU86" s="9">
        <f t="shared" si="21"/>
        <v>10.452030663951456</v>
      </c>
      <c r="AV86">
        <f t="shared" si="22"/>
        <v>0</v>
      </c>
      <c r="AW86">
        <f t="shared" si="23"/>
        <v>0.30674992375169063</v>
      </c>
      <c r="AX86">
        <v>16.943998232908196</v>
      </c>
      <c r="AZ86">
        <f t="shared" si="24"/>
        <v>-13.391001969015974</v>
      </c>
    </row>
    <row r="87" spans="1:52" x14ac:dyDescent="0.3">
      <c r="A87">
        <v>21.25</v>
      </c>
      <c r="B87" s="12">
        <v>1936.9999488754518</v>
      </c>
      <c r="C87" s="9">
        <v>0</v>
      </c>
      <c r="D87" s="9">
        <v>0.12347068360296984</v>
      </c>
      <c r="E87" s="9">
        <v>0.63342059142931129</v>
      </c>
      <c r="F87" s="9">
        <v>2.9891248728856512</v>
      </c>
      <c r="G87" s="12">
        <v>204.2369391567633</v>
      </c>
      <c r="H87" s="12">
        <v>248.62330439588897</v>
      </c>
      <c r="I87" s="12">
        <v>14.917398263753338</v>
      </c>
      <c r="J87">
        <v>193.47527821683562</v>
      </c>
      <c r="K87">
        <v>59.248945433296171</v>
      </c>
      <c r="L87">
        <v>-2.3947033384260951E-3</v>
      </c>
      <c r="M87">
        <v>0</v>
      </c>
      <c r="N87">
        <v>1.5234673147312038E-5</v>
      </c>
      <c r="O87">
        <v>6.1457448337083324E-5</v>
      </c>
      <c r="P87">
        <v>2.5839419744879826E-4</v>
      </c>
      <c r="Q87">
        <v>5.8771958018980341E-3</v>
      </c>
      <c r="R87">
        <v>1.7655214227254447E-2</v>
      </c>
      <c r="S87">
        <v>1.8670246527921201E-5</v>
      </c>
      <c r="T87">
        <v>198.16140871602698</v>
      </c>
      <c r="U87">
        <v>56.907813270837323</v>
      </c>
      <c r="V87">
        <v>206.40634304081448</v>
      </c>
      <c r="W87">
        <v>57.990176420401781</v>
      </c>
      <c r="X87">
        <v>194.45702041924724</v>
      </c>
      <c r="Y87">
        <v>194.44154051681656</v>
      </c>
      <c r="Z87">
        <v>10.371027296149519</v>
      </c>
      <c r="AA87" s="12">
        <v>23.822466087917778</v>
      </c>
      <c r="AB87" s="12">
        <v>4.872466087917779</v>
      </c>
      <c r="AC87" s="12">
        <v>-1.4089429569661531</v>
      </c>
      <c r="AD87" s="12">
        <v>-10.8558257400125</v>
      </c>
      <c r="AE87">
        <v>0.1363215388359178</v>
      </c>
      <c r="AF87">
        <v>0</v>
      </c>
      <c r="AG87">
        <v>0.11958763970820875</v>
      </c>
      <c r="AH87">
        <v>-7.269076035423617</v>
      </c>
      <c r="AI87">
        <v>0.59824012619989597</v>
      </c>
      <c r="AJ87">
        <v>-7.2397501860143376E-2</v>
      </c>
      <c r="AK87">
        <v>15.995209317910465</v>
      </c>
      <c r="AL87">
        <v>0</v>
      </c>
      <c r="AM87">
        <v>0</v>
      </c>
      <c r="AN87">
        <v>-5.9628703962576513</v>
      </c>
      <c r="AO87">
        <f t="shared" si="15"/>
        <v>16.640567421929791</v>
      </c>
      <c r="AP87">
        <f t="shared" si="16"/>
        <v>0.9984340453157875</v>
      </c>
      <c r="AQ87">
        <f t="shared" si="17"/>
        <v>0</v>
      </c>
      <c r="AR87">
        <f t="shared" si="18"/>
        <v>0.98917117295064638</v>
      </c>
      <c r="AS87" s="9">
        <f t="shared" si="19"/>
        <v>-0.70497590260244658</v>
      </c>
      <c r="AT87" s="9">
        <f t="shared" si="20"/>
        <v>1.4708132698059559</v>
      </c>
      <c r="AU87" s="9">
        <f t="shared" si="21"/>
        <v>10.354786737375019</v>
      </c>
      <c r="AV87">
        <f t="shared" si="22"/>
        <v>0</v>
      </c>
      <c r="AW87">
        <f t="shared" si="23"/>
        <v>0.14737272480290539</v>
      </c>
      <c r="AX87">
        <v>16.796394296315011</v>
      </c>
      <c r="AZ87">
        <f t="shared" si="24"/>
        <v>-11.964802523997918</v>
      </c>
    </row>
    <row r="88" spans="1:52" x14ac:dyDescent="0.3">
      <c r="A88">
        <v>21.5</v>
      </c>
      <c r="B88" s="12">
        <v>1924.7563675823023</v>
      </c>
      <c r="C88" s="9">
        <v>0</v>
      </c>
      <c r="D88" s="9">
        <v>0.122080718281733</v>
      </c>
      <c r="E88" s="9">
        <v>0.6309016381749083</v>
      </c>
      <c r="F88" s="9">
        <v>2.9873307202935537</v>
      </c>
      <c r="G88" s="12">
        <v>203.67555548085915</v>
      </c>
      <c r="H88" s="12">
        <v>247.65447622111856</v>
      </c>
      <c r="I88" s="12">
        <v>14.859268573267114</v>
      </c>
      <c r="J88">
        <v>197.70166275973793</v>
      </c>
      <c r="K88">
        <v>59.926503711733062</v>
      </c>
      <c r="L88">
        <v>-2.3879692338258512E-3</v>
      </c>
      <c r="M88">
        <v>0</v>
      </c>
      <c r="N88">
        <v>-1.8492601468584802E-5</v>
      </c>
      <c r="O88">
        <v>-1.0745855503476343E-4</v>
      </c>
      <c r="P88">
        <v>-5.3549499664443665E-4</v>
      </c>
      <c r="Q88">
        <v>5.8771958018980341E-3</v>
      </c>
      <c r="R88">
        <v>-3.6509931812323343E-2</v>
      </c>
      <c r="S88">
        <v>1.8934991860596058E-5</v>
      </c>
      <c r="T88">
        <v>207.20779679995667</v>
      </c>
      <c r="U88">
        <v>58.169843202450977</v>
      </c>
      <c r="V88">
        <v>208.02212635976028</v>
      </c>
      <c r="W88">
        <v>58.206655906278797</v>
      </c>
      <c r="X88">
        <v>194.62380927539672</v>
      </c>
      <c r="Y88">
        <v>194.67332795176316</v>
      </c>
      <c r="Z88">
        <v>10.364952808965656</v>
      </c>
      <c r="AA88" s="12">
        <v>23.803089524422369</v>
      </c>
      <c r="AB88" s="12">
        <v>4.8530895244223711</v>
      </c>
      <c r="AC88" s="12">
        <v>-1.4090636973860662</v>
      </c>
      <c r="AD88" s="12">
        <v>-8.7802433360768486</v>
      </c>
      <c r="AE88">
        <v>0.13641235546161057</v>
      </c>
      <c r="AF88">
        <v>0</v>
      </c>
      <c r="AG88">
        <v>-0.37342746256407988</v>
      </c>
      <c r="AH88">
        <v>-7.6129660117522517</v>
      </c>
      <c r="AI88">
        <v>0.66743992039985622</v>
      </c>
      <c r="AJ88">
        <v>-5.8555442808296512E-2</v>
      </c>
      <c r="AK88">
        <v>15.982199237936921</v>
      </c>
      <c r="AL88">
        <v>0</v>
      </c>
      <c r="AM88">
        <v>0</v>
      </c>
      <c r="AN88">
        <v>-5.9633813888936356</v>
      </c>
      <c r="AO88">
        <f t="shared" si="15"/>
        <v>16.732355354016001</v>
      </c>
      <c r="AP88">
        <f t="shared" si="16"/>
        <v>1.00394132124096</v>
      </c>
      <c r="AQ88">
        <f t="shared" si="17"/>
        <v>0</v>
      </c>
      <c r="AR88">
        <f t="shared" si="18"/>
        <v>0.99461496097405999</v>
      </c>
      <c r="AS88" s="9">
        <f t="shared" si="19"/>
        <v>-1.479404356716254</v>
      </c>
      <c r="AT88" s="9">
        <f t="shared" si="20"/>
        <v>1.5382226896805022</v>
      </c>
      <c r="AU88" s="9">
        <f t="shared" si="21"/>
        <v>10.405804417633181</v>
      </c>
      <c r="AV88">
        <f t="shared" si="22"/>
        <v>0</v>
      </c>
      <c r="AW88">
        <f t="shared" si="23"/>
        <v>0.30852252658190232</v>
      </c>
      <c r="AX88">
        <v>16.889252223928878</v>
      </c>
      <c r="AZ88">
        <f t="shared" si="24"/>
        <v>-13.348798407997123</v>
      </c>
    </row>
    <row r="89" spans="1:52" x14ac:dyDescent="0.3">
      <c r="A89">
        <v>21.75</v>
      </c>
      <c r="B89" s="12">
        <v>1912.5465594108457</v>
      </c>
      <c r="C89" s="9">
        <v>0</v>
      </c>
      <c r="D89" s="9">
        <v>0.12069893073608036</v>
      </c>
      <c r="E89" s="9">
        <v>0.62838252002001194</v>
      </c>
      <c r="F89" s="9">
        <v>2.9855397826183285</v>
      </c>
      <c r="G89" s="12">
        <v>203.11154003599356</v>
      </c>
      <c r="H89" s="12">
        <v>246.68558462308152</v>
      </c>
      <c r="I89" s="12">
        <v>14.801135077384892</v>
      </c>
      <c r="J89">
        <v>193.45423425235481</v>
      </c>
      <c r="K89">
        <v>59.329229973875613</v>
      </c>
      <c r="L89">
        <v>-2.3816110782161021E-3</v>
      </c>
      <c r="M89">
        <v>0</v>
      </c>
      <c r="N89">
        <v>1.5033311704094703E-5</v>
      </c>
      <c r="O89">
        <v>6.1557969719102767E-5</v>
      </c>
      <c r="P89">
        <v>2.6140002881966796E-4</v>
      </c>
      <c r="Q89">
        <v>5.8771958018980341E-3</v>
      </c>
      <c r="R89">
        <v>1.7783505256946466E-2</v>
      </c>
      <c r="S89">
        <v>1.8427082565309148E-5</v>
      </c>
      <c r="T89">
        <v>198.25870494014433</v>
      </c>
      <c r="U89">
        <v>56.928282183993588</v>
      </c>
      <c r="V89">
        <v>206.39002496382381</v>
      </c>
      <c r="W89">
        <v>57.986865377681625</v>
      </c>
      <c r="X89">
        <v>194.45525636432495</v>
      </c>
      <c r="Y89">
        <v>194.43882309233089</v>
      </c>
      <c r="Z89">
        <v>10.358874072848163</v>
      </c>
      <c r="AA89" s="12">
        <v>23.78371169246163</v>
      </c>
      <c r="AB89" s="12">
        <v>4.8337116924616303</v>
      </c>
      <c r="AC89" s="12">
        <v>-1.4091559401850653</v>
      </c>
      <c r="AD89" s="12">
        <v>-6.7078963666995435</v>
      </c>
      <c r="AE89">
        <v>0.13650055986268228</v>
      </c>
      <c r="AF89">
        <v>0</v>
      </c>
      <c r="AG89">
        <v>0.12096630717606803</v>
      </c>
      <c r="AH89">
        <v>-7.2956953028249769</v>
      </c>
      <c r="AI89">
        <v>0.59756009357464568</v>
      </c>
      <c r="AJ89">
        <v>-4.4734960869519266E-2</v>
      </c>
      <c r="AK89">
        <v>15.96918830627286</v>
      </c>
      <c r="AL89">
        <v>0</v>
      </c>
      <c r="AM89">
        <v>0</v>
      </c>
      <c r="AN89">
        <v>-5.9637717750712307</v>
      </c>
      <c r="AO89">
        <f t="shared" si="15"/>
        <v>16.587558634945154</v>
      </c>
      <c r="AP89">
        <f t="shared" si="16"/>
        <v>0.99525351809670914</v>
      </c>
      <c r="AQ89">
        <f t="shared" si="17"/>
        <v>0</v>
      </c>
      <c r="AR89">
        <f t="shared" si="18"/>
        <v>0.98599592352729803</v>
      </c>
      <c r="AS89" s="9">
        <f t="shared" si="19"/>
        <v>-0.72064724568818805</v>
      </c>
      <c r="AT89" s="9">
        <f t="shared" si="20"/>
        <v>1.4763058984167889</v>
      </c>
      <c r="AU89" s="9">
        <f t="shared" si="21"/>
        <v>10.30970586452292</v>
      </c>
      <c r="AV89">
        <f t="shared" si="22"/>
        <v>0</v>
      </c>
      <c r="AW89">
        <f t="shared" si="23"/>
        <v>0.14992421464189298</v>
      </c>
      <c r="AX89">
        <v>16.743300549363326</v>
      </c>
      <c r="AZ89">
        <f t="shared" si="24"/>
        <v>-11.951201871492913</v>
      </c>
    </row>
    <row r="90" spans="1:52" x14ac:dyDescent="0.3">
      <c r="A90">
        <v>22</v>
      </c>
      <c r="B90" s="12">
        <v>1900.3706818143462</v>
      </c>
      <c r="C90" s="9">
        <v>0</v>
      </c>
      <c r="D90" s="9">
        <v>0.11932533774156151</v>
      </c>
      <c r="E90" s="9">
        <v>0.62586328782846168</v>
      </c>
      <c r="F90" s="9">
        <v>2.9837520943951037</v>
      </c>
      <c r="G90" s="12">
        <v>202.54491222460743</v>
      </c>
      <c r="H90" s="12">
        <v>245.71664916479295</v>
      </c>
      <c r="I90" s="12">
        <v>14.742998949887578</v>
      </c>
      <c r="J90">
        <v>197.74731312535565</v>
      </c>
      <c r="K90">
        <v>60.016579808997108</v>
      </c>
      <c r="L90">
        <v>-2.3748143578804304E-3</v>
      </c>
      <c r="M90">
        <v>0</v>
      </c>
      <c r="N90">
        <v>-1.8145130169927337E-5</v>
      </c>
      <c r="O90">
        <v>-1.0734123750681435E-4</v>
      </c>
      <c r="P90">
        <v>-5.3830259580905362E-4</v>
      </c>
      <c r="Q90">
        <v>5.8771958018980341E-3</v>
      </c>
      <c r="R90">
        <v>-3.6541391030184375E-2</v>
      </c>
      <c r="S90">
        <v>1.8693579302144153E-5</v>
      </c>
      <c r="T90">
        <v>207.0936252441544</v>
      </c>
      <c r="U90">
        <v>58.160645463744459</v>
      </c>
      <c r="V90">
        <v>207.97320421404177</v>
      </c>
      <c r="W90">
        <v>58.198990464270992</v>
      </c>
      <c r="X90">
        <v>194.6252753449894</v>
      </c>
      <c r="Y90">
        <v>194.67757304983164</v>
      </c>
      <c r="Z90">
        <v>10.352791209622904</v>
      </c>
      <c r="AA90" s="12">
        <v>23.764332983295859</v>
      </c>
      <c r="AB90" s="12">
        <v>4.8143329832958592</v>
      </c>
      <c r="AC90" s="12">
        <v>-1.4092197305348755</v>
      </c>
      <c r="AD90" s="12">
        <v>-4.6388342381898271</v>
      </c>
      <c r="AE90">
        <v>0.13658615026559207</v>
      </c>
      <c r="AF90">
        <v>0</v>
      </c>
      <c r="AG90">
        <v>-0.37576323652782478</v>
      </c>
      <c r="AH90">
        <v>-7.6328499630953885</v>
      </c>
      <c r="AI90">
        <v>0.66478155821050677</v>
      </c>
      <c r="AJ90">
        <v>-3.0936385534487965E-2</v>
      </c>
      <c r="AK90">
        <v>15.956176785623676</v>
      </c>
      <c r="AL90">
        <v>0</v>
      </c>
      <c r="AM90">
        <v>0</v>
      </c>
      <c r="AN90">
        <v>-5.9640417459643533</v>
      </c>
      <c r="AO90">
        <f t="shared" si="15"/>
        <v>16.677265864972032</v>
      </c>
      <c r="AP90">
        <f t="shared" si="16"/>
        <v>1.0006359518983219</v>
      </c>
      <c r="AQ90">
        <f t="shared" si="17"/>
        <v>0</v>
      </c>
      <c r="AR90">
        <f t="shared" si="18"/>
        <v>0.99131663337266318</v>
      </c>
      <c r="AS90" s="9">
        <f t="shared" si="19"/>
        <v>-1.4950194131172014</v>
      </c>
      <c r="AT90" s="9">
        <f t="shared" si="20"/>
        <v>1.5408686739143214</v>
      </c>
      <c r="AU90" s="9">
        <f t="shared" si="21"/>
        <v>10.359375086845594</v>
      </c>
      <c r="AV90">
        <f t="shared" si="22"/>
        <v>0</v>
      </c>
      <c r="AW90">
        <f t="shared" si="23"/>
        <v>0.31026789362832358</v>
      </c>
      <c r="AX90">
        <v>16.834048014590561</v>
      </c>
      <c r="AZ90">
        <f t="shared" si="24"/>
        <v>-13.295631164210135</v>
      </c>
    </row>
    <row r="91" spans="1:52" x14ac:dyDescent="0.3">
      <c r="A91">
        <v>22.25</v>
      </c>
      <c r="B91" s="12">
        <v>1888.2288910831307</v>
      </c>
      <c r="C91" s="9">
        <v>0</v>
      </c>
      <c r="D91" s="9">
        <v>0.11795995593958265</v>
      </c>
      <c r="E91" s="9">
        <v>0.62334399238213689</v>
      </c>
      <c r="F91" s="9">
        <v>2.9819676900787941</v>
      </c>
      <c r="G91" s="12">
        <v>201.97569139590652</v>
      </c>
      <c r="H91" s="12">
        <v>244.74768937774496</v>
      </c>
      <c r="I91" s="12">
        <v>14.684861362664698</v>
      </c>
      <c r="J91">
        <v>193.4329353984468</v>
      </c>
      <c r="K91">
        <v>59.409720457564049</v>
      </c>
      <c r="L91">
        <v>-2.3683961848956778E-3</v>
      </c>
      <c r="M91">
        <v>0</v>
      </c>
      <c r="N91">
        <v>1.4882980842563532E-5</v>
      </c>
      <c r="O91">
        <v>6.1650309529855381E-5</v>
      </c>
      <c r="P91">
        <v>2.6439588753798826E-4</v>
      </c>
      <c r="Q91">
        <v>5.8771958018980341E-3</v>
      </c>
      <c r="R91">
        <v>1.7908155868150422E-2</v>
      </c>
      <c r="S91">
        <v>1.8185382884307938E-5</v>
      </c>
      <c r="T91">
        <v>198.35529176388917</v>
      </c>
      <c r="U91">
        <v>56.948782053972138</v>
      </c>
      <c r="V91">
        <v>206.36509039490176</v>
      </c>
      <c r="W91">
        <v>57.982395022424953</v>
      </c>
      <c r="X91">
        <v>194.45347449059562</v>
      </c>
      <c r="Y91">
        <v>194.43603076961384</v>
      </c>
      <c r="Z91">
        <v>10.346704341227179</v>
      </c>
      <c r="AA91" s="12">
        <v>23.744953787554898</v>
      </c>
      <c r="AB91" s="12">
        <v>4.7949537875548991</v>
      </c>
      <c r="AC91" s="12">
        <v>-1.4092551142826215</v>
      </c>
      <c r="AD91" s="12">
        <v>-2.573106136104343</v>
      </c>
      <c r="AE91">
        <v>0.13666912494919825</v>
      </c>
      <c r="AF91">
        <v>0</v>
      </c>
      <c r="AG91">
        <v>0.12233594463117094</v>
      </c>
      <c r="AH91">
        <v>-7.3223130949130617</v>
      </c>
      <c r="AI91">
        <v>0.59645298126439594</v>
      </c>
      <c r="AJ91">
        <v>-1.7160044821679866E-2</v>
      </c>
      <c r="AK91">
        <v>15.943164938271456</v>
      </c>
      <c r="AL91">
        <v>0</v>
      </c>
      <c r="AM91">
        <v>0</v>
      </c>
      <c r="AN91">
        <v>-5.9641914956053164</v>
      </c>
      <c r="AO91">
        <f t="shared" si="15"/>
        <v>16.53426522120839</v>
      </c>
      <c r="AP91">
        <f t="shared" si="16"/>
        <v>0.99205591327250331</v>
      </c>
      <c r="AQ91">
        <f t="shared" si="17"/>
        <v>0</v>
      </c>
      <c r="AR91">
        <f t="shared" si="18"/>
        <v>0.98280529242304282</v>
      </c>
      <c r="AS91" s="9">
        <f t="shared" si="19"/>
        <v>-0.73662353731174446</v>
      </c>
      <c r="AT91" s="9">
        <f t="shared" si="20"/>
        <v>1.481967409787873</v>
      </c>
      <c r="AU91" s="9">
        <f t="shared" si="21"/>
        <v>10.264509224596704</v>
      </c>
      <c r="AV91">
        <f t="shared" si="22"/>
        <v>0</v>
      </c>
      <c r="AW91">
        <f t="shared" si="23"/>
        <v>0.15249949541702476</v>
      </c>
      <c r="AX91">
        <v>16.689893421183509</v>
      </c>
      <c r="AZ91">
        <f t="shared" si="24"/>
        <v>-11.92905962528792</v>
      </c>
    </row>
    <row r="92" spans="1:52" x14ac:dyDescent="0.3">
      <c r="A92">
        <v>22.5</v>
      </c>
      <c r="B92" s="12">
        <v>1876.1213423478064</v>
      </c>
      <c r="C92" s="9">
        <v>0</v>
      </c>
      <c r="D92" s="9">
        <v>0.11660280183780146</v>
      </c>
      <c r="E92" s="9">
        <v>0.62082468437976523</v>
      </c>
      <c r="F92" s="9">
        <v>2.9801866040433684</v>
      </c>
      <c r="G92" s="12">
        <v>201.40389684505516</v>
      </c>
      <c r="H92" s="12">
        <v>243.77872476144816</v>
      </c>
      <c r="I92" s="12">
        <v>14.62672348568689</v>
      </c>
      <c r="J92">
        <v>197.7934369531697</v>
      </c>
      <c r="K92">
        <v>60.106933654862246</v>
      </c>
      <c r="L92">
        <v>-2.3615357363754455E-3</v>
      </c>
      <c r="M92">
        <v>0</v>
      </c>
      <c r="N92">
        <v>-1.7812995481944715E-5</v>
      </c>
      <c r="O92">
        <v>-1.072127603058903E-4</v>
      </c>
      <c r="P92">
        <v>-5.4111553682578478E-4</v>
      </c>
      <c r="Q92">
        <v>5.8771958018980341E-3</v>
      </c>
      <c r="R92">
        <v>-3.6569112018775808E-2</v>
      </c>
      <c r="S92">
        <v>1.8453576372352163E-5</v>
      </c>
      <c r="T92">
        <v>206.97844692399127</v>
      </c>
      <c r="U92">
        <v>58.151374808622791</v>
      </c>
      <c r="V92">
        <v>207.91361984194418</v>
      </c>
      <c r="W92">
        <v>58.189899371645708</v>
      </c>
      <c r="X92">
        <v>194.62683083000226</v>
      </c>
      <c r="Y92">
        <v>194.68205965109749</v>
      </c>
      <c r="Z92">
        <v>10.340613589705228</v>
      </c>
      <c r="AA92" s="12">
        <v>23.725574495228965</v>
      </c>
      <c r="AB92" s="12">
        <v>4.7755744952289634</v>
      </c>
      <c r="AC92" s="12">
        <v>-1.4092621379420454</v>
      </c>
      <c r="AD92" s="12">
        <v>-0.51076051328900007</v>
      </c>
      <c r="AE92">
        <v>0.13674948224480632</v>
      </c>
      <c r="AF92">
        <v>0</v>
      </c>
      <c r="AG92">
        <v>-0.37805908595585735</v>
      </c>
      <c r="AH92">
        <v>-7.6526713506238098</v>
      </c>
      <c r="AI92">
        <v>0.6615780095423347</v>
      </c>
      <c r="AJ92">
        <v>-3.4062618631243422E-3</v>
      </c>
      <c r="AK92">
        <v>15.930153026068821</v>
      </c>
      <c r="AL92">
        <v>0</v>
      </c>
      <c r="AM92">
        <v>0</v>
      </c>
      <c r="AN92">
        <v>-5.9642212208476657</v>
      </c>
      <c r="AO92">
        <f t="shared" si="15"/>
        <v>16.62177027849048</v>
      </c>
      <c r="AP92">
        <f t="shared" si="16"/>
        <v>0.99730621670942876</v>
      </c>
      <c r="AQ92">
        <f t="shared" si="17"/>
        <v>0</v>
      </c>
      <c r="AR92">
        <f t="shared" si="18"/>
        <v>0.98799571646889073</v>
      </c>
      <c r="AS92" s="9">
        <f t="shared" si="19"/>
        <v>-1.5108298555860957</v>
      </c>
      <c r="AT92" s="9">
        <f t="shared" si="20"/>
        <v>1.5436750766147966</v>
      </c>
      <c r="AU92" s="9">
        <f t="shared" si="21"/>
        <v>10.312758217603026</v>
      </c>
      <c r="AV92">
        <f t="shared" si="22"/>
        <v>0</v>
      </c>
      <c r="AW92">
        <f t="shared" si="23"/>
        <v>0.31200604365222889</v>
      </c>
      <c r="AX92">
        <v>16.778407593406335</v>
      </c>
      <c r="AZ92">
        <f t="shared" si="24"/>
        <v>-13.231560190846693</v>
      </c>
    </row>
    <row r="93" spans="1:52" x14ac:dyDescent="0.3">
      <c r="A93">
        <v>22.75</v>
      </c>
      <c r="B93" s="12">
        <v>1864.048189582523</v>
      </c>
      <c r="C93" s="9">
        <v>0</v>
      </c>
      <c r="D93" s="9">
        <v>0.11525389181052448</v>
      </c>
      <c r="E93" s="9">
        <v>0.61830541443573339</v>
      </c>
      <c r="F93" s="9">
        <v>2.9784088705810929</v>
      </c>
      <c r="G93" s="12">
        <v>200.82954781237751</v>
      </c>
      <c r="H93" s="12">
        <v>242.80977478297439</v>
      </c>
      <c r="I93" s="12">
        <v>14.568586486978463</v>
      </c>
      <c r="J93">
        <v>193.41104497239695</v>
      </c>
      <c r="K93">
        <v>59.490333628135147</v>
      </c>
      <c r="L93">
        <v>-2.3550600655402008E-3</v>
      </c>
      <c r="M93">
        <v>0</v>
      </c>
      <c r="N93">
        <v>1.4758901065561852E-5</v>
      </c>
      <c r="O93">
        <v>6.1744114261665664E-5</v>
      </c>
      <c r="P93">
        <v>2.6743317423658975E-4</v>
      </c>
      <c r="Q93">
        <v>5.8771958018980341E-3</v>
      </c>
      <c r="R93">
        <v>1.8032609284260044E-2</v>
      </c>
      <c r="S93">
        <v>1.7945131587475035E-5</v>
      </c>
      <c r="T93">
        <v>198.44215151477056</v>
      </c>
      <c r="U93">
        <v>56.967928796666854</v>
      </c>
      <c r="V93">
        <v>206.33089189742481</v>
      </c>
      <c r="W93">
        <v>57.97667952043679</v>
      </c>
      <c r="X93">
        <v>194.45166710420744</v>
      </c>
      <c r="Y93">
        <v>194.4331479651604</v>
      </c>
      <c r="Z93">
        <v>10.334519077224877</v>
      </c>
      <c r="AA93" s="12">
        <v>23.706195495659486</v>
      </c>
      <c r="AB93" s="12">
        <v>4.7561954956594876</v>
      </c>
      <c r="AC93" s="12">
        <v>-1.4092408486922767</v>
      </c>
      <c r="AD93" s="12">
        <v>1.5481542431663855</v>
      </c>
      <c r="AE93">
        <v>0.13682722053622554</v>
      </c>
      <c r="AF93">
        <v>0</v>
      </c>
      <c r="AG93">
        <v>0.12373505740001613</v>
      </c>
      <c r="AH93">
        <v>-7.3485933711571425</v>
      </c>
      <c r="AI93">
        <v>0.5948871966132202</v>
      </c>
      <c r="AJ93">
        <v>1.0324640647676627E-2</v>
      </c>
      <c r="AK93">
        <v>15.917141310432767</v>
      </c>
      <c r="AL93">
        <v>0</v>
      </c>
      <c r="AM93">
        <v>0</v>
      </c>
      <c r="AN93">
        <v>-5.9641311213609711</v>
      </c>
      <c r="AO93">
        <f t="shared" si="15"/>
        <v>16.480637927919158</v>
      </c>
      <c r="AP93">
        <f t="shared" si="16"/>
        <v>0.98883827567514948</v>
      </c>
      <c r="AQ93">
        <f t="shared" si="17"/>
        <v>0</v>
      </c>
      <c r="AR93">
        <f t="shared" si="18"/>
        <v>0.97959634691332964</v>
      </c>
      <c r="AS93" s="9">
        <f t="shared" si="19"/>
        <v>-0.75268212477223506</v>
      </c>
      <c r="AT93" s="9">
        <f t="shared" si="20"/>
        <v>1.487641414537249</v>
      </c>
      <c r="AU93" s="9">
        <f t="shared" si="21"/>
        <v>10.219168024254985</v>
      </c>
      <c r="AV93">
        <f t="shared" si="22"/>
        <v>0</v>
      </c>
      <c r="AW93">
        <f t="shared" si="23"/>
        <v>0.15505132234574201</v>
      </c>
      <c r="AX93">
        <v>16.636123278756884</v>
      </c>
      <c r="AZ93">
        <f t="shared" si="24"/>
        <v>-11.897743932264405</v>
      </c>
    </row>
    <row r="94" spans="1:52" x14ac:dyDescent="0.3">
      <c r="A94">
        <v>23</v>
      </c>
      <c r="B94" s="12">
        <v>1852.0095856082817</v>
      </c>
      <c r="C94" s="9">
        <v>0</v>
      </c>
      <c r="D94" s="9">
        <v>0.11391324209910066</v>
      </c>
      <c r="E94" s="9">
        <v>0.61578623307890346</v>
      </c>
      <c r="F94" s="9">
        <v>2.976634523901792</v>
      </c>
      <c r="G94" s="12">
        <v>200.25266348257054</v>
      </c>
      <c r="H94" s="12">
        <v>241.84085887650133</v>
      </c>
      <c r="I94" s="12">
        <v>14.51045153259008</v>
      </c>
      <c r="J94">
        <v>197.84031117807541</v>
      </c>
      <c r="K94">
        <v>60.197582768588518</v>
      </c>
      <c r="L94">
        <v>-2.348135241421816E-3</v>
      </c>
      <c r="M94">
        <v>0</v>
      </c>
      <c r="N94">
        <v>-1.7480009497085097E-5</v>
      </c>
      <c r="O94">
        <v>-1.0707758075342665E-4</v>
      </c>
      <c r="P94">
        <v>-5.4395461819677744E-4</v>
      </c>
      <c r="Q94">
        <v>5.8771958018980341E-3</v>
      </c>
      <c r="R94">
        <v>-3.6594469436162222E-2</v>
      </c>
      <c r="S94">
        <v>1.8215019579735779E-5</v>
      </c>
      <c r="T94">
        <v>206.86828946836417</v>
      </c>
      <c r="U94">
        <v>58.142736729229114</v>
      </c>
      <c r="V94">
        <v>207.84632096294558</v>
      </c>
      <c r="W94">
        <v>58.179779766990691</v>
      </c>
      <c r="X94">
        <v>194.62848499390435</v>
      </c>
      <c r="Y94">
        <v>194.68680617316542</v>
      </c>
      <c r="Z94">
        <v>10.328420926054955</v>
      </c>
      <c r="AA94" s="12">
        <v>23.686817177530024</v>
      </c>
      <c r="AB94" s="12">
        <v>4.7368171775300265</v>
      </c>
      <c r="AC94" s="12">
        <v>-1.4091912943744123</v>
      </c>
      <c r="AD94" s="12">
        <v>3.6035899951057733</v>
      </c>
      <c r="AE94">
        <v>0.13690233825979692</v>
      </c>
      <c r="AF94">
        <v>0</v>
      </c>
      <c r="AG94">
        <v>-0.38034583601055477</v>
      </c>
      <c r="AH94">
        <v>-7.6726514486070796</v>
      </c>
      <c r="AI94">
        <v>0.657975739489008</v>
      </c>
      <c r="AJ94">
        <v>2.4032341677360406E-2</v>
      </c>
      <c r="AK94">
        <v>15.904130052338584</v>
      </c>
      <c r="AL94">
        <v>0</v>
      </c>
      <c r="AM94">
        <v>0</v>
      </c>
      <c r="AN94">
        <v>-5.9639213996163543</v>
      </c>
      <c r="AO94">
        <f t="shared" si="15"/>
        <v>16.566033709205616</v>
      </c>
      <c r="AP94">
        <f t="shared" si="16"/>
        <v>0.9939620225523369</v>
      </c>
      <c r="AQ94">
        <f t="shared" si="17"/>
        <v>0</v>
      </c>
      <c r="AR94">
        <f t="shared" si="18"/>
        <v>0.98466201895537597</v>
      </c>
      <c r="AS94" s="9">
        <f t="shared" si="19"/>
        <v>-1.5269925694447306</v>
      </c>
      <c r="AT94" s="9">
        <f t="shared" si="20"/>
        <v>1.5467453345119253</v>
      </c>
      <c r="AU94" s="9">
        <f t="shared" si="21"/>
        <v>10.266058153433464</v>
      </c>
      <c r="AV94">
        <f t="shared" si="22"/>
        <v>0</v>
      </c>
      <c r="AW94">
        <f t="shared" si="23"/>
        <v>0.31376823749832045</v>
      </c>
      <c r="AX94">
        <v>16.722497724387633</v>
      </c>
      <c r="AZ94">
        <f t="shared" si="24"/>
        <v>-13.159514789780161</v>
      </c>
    </row>
    <row r="95" spans="1:52" x14ac:dyDescent="0.3">
      <c r="A95">
        <v>23.25</v>
      </c>
      <c r="B95" s="12">
        <v>1840.0056820962948</v>
      </c>
      <c r="C95" s="9">
        <v>0</v>
      </c>
      <c r="D95" s="9">
        <v>0.11258086881231456</v>
      </c>
      <c r="E95" s="9">
        <v>0.61326719075144898</v>
      </c>
      <c r="F95" s="9">
        <v>2.9748635981321496</v>
      </c>
      <c r="G95" s="12">
        <v>199.67326298392865</v>
      </c>
      <c r="H95" s="12">
        <v>240.87199644286497</v>
      </c>
      <c r="I95" s="12">
        <v>14.452319786571898</v>
      </c>
      <c r="J95">
        <v>193.38829859490531</v>
      </c>
      <c r="K95">
        <v>59.571013636022769</v>
      </c>
      <c r="L95">
        <v>-2.3416041841399322E-3</v>
      </c>
      <c r="M95">
        <v>0</v>
      </c>
      <c r="N95">
        <v>1.4647807192859212E-5</v>
      </c>
      <c r="O95">
        <v>6.1845918636211562E-5</v>
      </c>
      <c r="P95">
        <v>2.7054957689822231E-4</v>
      </c>
      <c r="Q95">
        <v>5.8771958018980341E-3</v>
      </c>
      <c r="R95">
        <v>1.815932564172296E-2</v>
      </c>
      <c r="S95">
        <v>1.770631926909148E-5</v>
      </c>
      <c r="T95">
        <v>198.51331800677127</v>
      </c>
      <c r="U95">
        <v>56.984743008550367</v>
      </c>
      <c r="V95">
        <v>206.28896860132028</v>
      </c>
      <c r="W95">
        <v>57.969928322844623</v>
      </c>
      <c r="X95">
        <v>194.44981521665235</v>
      </c>
      <c r="Y95">
        <v>194.43014835506546</v>
      </c>
      <c r="Z95">
        <v>10.32231925856088</v>
      </c>
      <c r="AA95" s="12">
        <v>23.667439928857299</v>
      </c>
      <c r="AB95" s="12">
        <v>4.7174399288572992</v>
      </c>
      <c r="AC95" s="12">
        <v>-1.4091135234807277</v>
      </c>
      <c r="AD95" s="12">
        <v>5.6554993887493596</v>
      </c>
      <c r="AE95">
        <v>0.13697483390446008</v>
      </c>
      <c r="AF95">
        <v>0</v>
      </c>
      <c r="AG95">
        <v>0.12519102241438063</v>
      </c>
      <c r="AH95">
        <v>-7.3743092554220979</v>
      </c>
      <c r="AI95">
        <v>0.5929410123127411</v>
      </c>
      <c r="AJ95">
        <v>3.7716525423569486E-2</v>
      </c>
      <c r="AK95">
        <v>15.89111951231382</v>
      </c>
      <c r="AL95">
        <v>0</v>
      </c>
      <c r="AM95">
        <v>0</v>
      </c>
      <c r="AN95">
        <v>-5.9635922608408283</v>
      </c>
      <c r="AO95">
        <f t="shared" si="15"/>
        <v>16.426743847475063</v>
      </c>
      <c r="AP95">
        <f t="shared" si="16"/>
        <v>0.98560463084850369</v>
      </c>
      <c r="AQ95">
        <f t="shared" si="17"/>
        <v>0</v>
      </c>
      <c r="AR95">
        <f t="shared" si="18"/>
        <v>0.97637306917946998</v>
      </c>
      <c r="AS95" s="9">
        <f t="shared" si="19"/>
        <v>-0.76867815281880425</v>
      </c>
      <c r="AT95" s="9">
        <f t="shared" si="20"/>
        <v>1.4932208885275546</v>
      </c>
      <c r="AU95" s="9">
        <f t="shared" si="21"/>
        <v>10.173725662334297</v>
      </c>
      <c r="AV95">
        <f t="shared" si="22"/>
        <v>0</v>
      </c>
      <c r="AW95">
        <f t="shared" si="23"/>
        <v>0.1575493080093498</v>
      </c>
      <c r="AX95">
        <v>16.582057941683772</v>
      </c>
      <c r="AZ95">
        <f t="shared" si="24"/>
        <v>-11.858820246254822</v>
      </c>
    </row>
    <row r="96" spans="1:52" x14ac:dyDescent="0.3">
      <c r="A96">
        <v>23.5</v>
      </c>
      <c r="B96" s="12">
        <v>1828.0366295713886</v>
      </c>
      <c r="C96" s="9">
        <v>0</v>
      </c>
      <c r="D96" s="9">
        <v>0.11125678792678838</v>
      </c>
      <c r="E96" s="9">
        <v>0.61074833780768711</v>
      </c>
      <c r="F96" s="9">
        <v>2.9730961273149457</v>
      </c>
      <c r="G96" s="12">
        <v>199.0913653875748</v>
      </c>
      <c r="H96" s="12">
        <v>239.9032068491104</v>
      </c>
      <c r="I96" s="12">
        <v>14.394192410946625</v>
      </c>
      <c r="J96">
        <v>197.88815027476721</v>
      </c>
      <c r="K96">
        <v>60.288548479400106</v>
      </c>
      <c r="L96">
        <v>-2.3346150099588523E-3</v>
      </c>
      <c r="M96">
        <v>0</v>
      </c>
      <c r="N96">
        <v>-1.7137792555107723E-5</v>
      </c>
      <c r="O96">
        <v>-1.0693870874766621E-4</v>
      </c>
      <c r="P96">
        <v>-5.4683525685076447E-4</v>
      </c>
      <c r="Q96">
        <v>5.8771958018980341E-3</v>
      </c>
      <c r="R96">
        <v>-3.6618452033303883E-2</v>
      </c>
      <c r="S96">
        <v>1.7977937633337679E-5</v>
      </c>
      <c r="T96">
        <v>206.76730197021632</v>
      </c>
      <c r="U96">
        <v>58.135174962963049</v>
      </c>
      <c r="V96">
        <v>207.77556617784393</v>
      </c>
      <c r="W96">
        <v>58.169203970106025</v>
      </c>
      <c r="X96">
        <v>194.63025690763072</v>
      </c>
      <c r="Y96">
        <v>194.69184031913366</v>
      </c>
      <c r="Z96">
        <v>10.316214197221326</v>
      </c>
      <c r="AA96" s="12">
        <v>23.648064136982207</v>
      </c>
      <c r="AB96" s="12">
        <v>4.6980641369822083</v>
      </c>
      <c r="AC96" s="12">
        <v>-1.4090075851566157</v>
      </c>
      <c r="AD96" s="12">
        <v>7.7038349294114319</v>
      </c>
      <c r="AE96">
        <v>0.13704470601177765</v>
      </c>
      <c r="AF96">
        <v>0</v>
      </c>
      <c r="AG96">
        <v>-0.38264479975640381</v>
      </c>
      <c r="AH96">
        <v>-7.6929444528115667</v>
      </c>
      <c r="AI96">
        <v>0.65418629293551345</v>
      </c>
      <c r="AJ96">
        <v>5.1376875144244848E-2</v>
      </c>
      <c r="AK96">
        <v>15.87810995043225</v>
      </c>
      <c r="AL96">
        <v>0</v>
      </c>
      <c r="AM96">
        <v>0</v>
      </c>
      <c r="AN96">
        <v>-5.9631439130255011</v>
      </c>
      <c r="AO96">
        <f t="shared" si="15"/>
        <v>16.51028132980289</v>
      </c>
      <c r="AP96">
        <f t="shared" si="16"/>
        <v>0.99061687978817337</v>
      </c>
      <c r="AQ96">
        <f t="shared" si="17"/>
        <v>0</v>
      </c>
      <c r="AR96">
        <f t="shared" si="18"/>
        <v>0.98132891772549669</v>
      </c>
      <c r="AS96" s="9">
        <f t="shared" si="19"/>
        <v>-1.5436240978276403</v>
      </c>
      <c r="AT96" s="9">
        <f t="shared" si="20"/>
        <v>1.5501501594403262</v>
      </c>
      <c r="AU96" s="9">
        <f t="shared" si="21"/>
        <v>10.219415919277846</v>
      </c>
      <c r="AV96">
        <f t="shared" si="22"/>
        <v>0</v>
      </c>
      <c r="AW96">
        <f t="shared" si="23"/>
        <v>0.31557683211076748</v>
      </c>
      <c r="AX96">
        <v>16.6665458236596</v>
      </c>
      <c r="AZ96">
        <f t="shared" si="24"/>
        <v>-13.083725858710267</v>
      </c>
    </row>
    <row r="97" spans="1:52" x14ac:dyDescent="0.3">
      <c r="A97">
        <v>23.75</v>
      </c>
      <c r="B97" s="12">
        <v>1816.1025774154475</v>
      </c>
      <c r="C97" s="9">
        <v>0</v>
      </c>
      <c r="D97" s="9">
        <v>0.10994101528737052</v>
      </c>
      <c r="E97" s="9">
        <v>0.60822972451292678</v>
      </c>
      <c r="F97" s="9">
        <v>2.9713321454083594</v>
      </c>
      <c r="G97" s="12">
        <v>198.50698970670521</v>
      </c>
      <c r="H97" s="12">
        <v>238.93450942804876</v>
      </c>
      <c r="I97" s="12">
        <v>14.336070565682926</v>
      </c>
      <c r="J97">
        <v>193.36454067255926</v>
      </c>
      <c r="K97">
        <v>59.651731572424922</v>
      </c>
      <c r="L97">
        <v>-2.3280301257257415E-3</v>
      </c>
      <c r="M97">
        <v>0</v>
      </c>
      <c r="N97">
        <v>1.4545770692145868E-5</v>
      </c>
      <c r="O97">
        <v>6.196107695064815E-5</v>
      </c>
      <c r="P97">
        <v>2.737645115697447E-4</v>
      </c>
      <c r="Q97">
        <v>5.8771958018980341E-3</v>
      </c>
      <c r="R97">
        <v>1.8289496569481565E-2</v>
      </c>
      <c r="S97">
        <v>1.7468946162381346E-5</v>
      </c>
      <c r="T97">
        <v>198.56679780875402</v>
      </c>
      <c r="U97">
        <v>56.99881626051689</v>
      </c>
      <c r="V97">
        <v>206.24232539735837</v>
      </c>
      <c r="W97">
        <v>57.962547967225703</v>
      </c>
      <c r="X97">
        <v>194.44798431474052</v>
      </c>
      <c r="Y97">
        <v>194.42708972907374</v>
      </c>
      <c r="Z97">
        <v>10.310105864605566</v>
      </c>
      <c r="AA97" s="12">
        <v>23.628690188560977</v>
      </c>
      <c r="AB97" s="12">
        <v>4.6786901885609717</v>
      </c>
      <c r="AC97" s="12">
        <v>-1.4088735291923198</v>
      </c>
      <c r="AD97" s="12">
        <v>9.7485497236048282</v>
      </c>
      <c r="AE97">
        <v>0.13711195317598235</v>
      </c>
      <c r="AF97">
        <v>0</v>
      </c>
      <c r="AG97">
        <v>0.12672742846330629</v>
      </c>
      <c r="AH97">
        <v>-7.3993791415437196</v>
      </c>
      <c r="AI97">
        <v>0.59076178341423147</v>
      </c>
      <c r="AJ97">
        <v>6.5013078106720606E-2</v>
      </c>
      <c r="AK97">
        <v>15.865101626307942</v>
      </c>
      <c r="AL97">
        <v>0</v>
      </c>
      <c r="AM97">
        <v>0</v>
      </c>
      <c r="AN97">
        <v>-5.9625765668905917</v>
      </c>
      <c r="AO97">
        <f t="shared" si="15"/>
        <v>16.372727574735549</v>
      </c>
      <c r="AP97">
        <f t="shared" si="16"/>
        <v>0.98236365448413288</v>
      </c>
      <c r="AQ97">
        <f t="shared" si="17"/>
        <v>0</v>
      </c>
      <c r="AR97">
        <f t="shared" si="18"/>
        <v>0.97314404692523104</v>
      </c>
      <c r="AS97" s="9">
        <f t="shared" si="19"/>
        <v>-0.78455044029281218</v>
      </c>
      <c r="AT97" s="9">
        <f t="shared" si="20"/>
        <v>1.4986687528222395</v>
      </c>
      <c r="AU97" s="9">
        <f t="shared" si="21"/>
        <v>10.128273275272214</v>
      </c>
      <c r="AV97">
        <f t="shared" si="22"/>
        <v>0</v>
      </c>
      <c r="AW97">
        <f t="shared" si="23"/>
        <v>0.15998073684418115</v>
      </c>
      <c r="AX97">
        <v>16.527843483202357</v>
      </c>
      <c r="AZ97">
        <f t="shared" si="24"/>
        <v>-11.815235668284629</v>
      </c>
    </row>
    <row r="98" spans="1:52" x14ac:dyDescent="0.3">
      <c r="A98">
        <v>24</v>
      </c>
      <c r="B98" s="12">
        <v>1804.2036738709169</v>
      </c>
      <c r="C98" s="9">
        <v>0</v>
      </c>
      <c r="D98" s="9">
        <v>0.10863356660753852</v>
      </c>
      <c r="E98" s="9">
        <v>0.60571140104232268</v>
      </c>
      <c r="F98" s="9">
        <v>2.9695716862852377</v>
      </c>
      <c r="G98" s="12">
        <v>197.92015489584196</v>
      </c>
      <c r="H98" s="12">
        <v>237.9659234778164</v>
      </c>
      <c r="I98" s="12">
        <v>14.277955408668983</v>
      </c>
      <c r="J98">
        <v>197.93708086143937</v>
      </c>
      <c r="K98">
        <v>60.379845703628405</v>
      </c>
      <c r="L98">
        <v>-2.3209772568762092E-3</v>
      </c>
      <c r="M98">
        <v>0</v>
      </c>
      <c r="N98">
        <v>-1.6783804719471403E-5</v>
      </c>
      <c r="O98">
        <v>-1.067988329218251E-4</v>
      </c>
      <c r="P98">
        <v>-5.4976580045501783E-4</v>
      </c>
      <c r="Q98">
        <v>5.8771958018980341E-3</v>
      </c>
      <c r="R98">
        <v>-3.6641557732054061E-2</v>
      </c>
      <c r="S98">
        <v>1.7742350129274793E-5</v>
      </c>
      <c r="T98">
        <v>206.67788331048743</v>
      </c>
      <c r="U98">
        <v>58.128912672714819</v>
      </c>
      <c r="V98">
        <v>207.70579646726893</v>
      </c>
      <c r="W98">
        <v>58.15876796285761</v>
      </c>
      <c r="X98">
        <v>194.63208453468764</v>
      </c>
      <c r="Y98">
        <v>194.69710924518157</v>
      </c>
      <c r="Z98">
        <v>10.30399438337162</v>
      </c>
      <c r="AA98" s="12">
        <v>23.609318469556328</v>
      </c>
      <c r="AB98" s="12">
        <v>4.6593184695563279</v>
      </c>
      <c r="AC98" s="12">
        <v>-1.4087114060179593</v>
      </c>
      <c r="AD98" s="12">
        <v>11.789597220713437</v>
      </c>
      <c r="AE98">
        <v>0.13717657404402717</v>
      </c>
      <c r="AF98">
        <v>0</v>
      </c>
      <c r="AG98">
        <v>-0.38497576067625439</v>
      </c>
      <c r="AH98">
        <v>-7.7136411769559219</v>
      </c>
      <c r="AI98">
        <v>0.65043436110436803</v>
      </c>
      <c r="AJ98">
        <v>7.8624823864937923E-2</v>
      </c>
      <c r="AK98">
        <v>15.852094799089317</v>
      </c>
      <c r="AL98">
        <v>0</v>
      </c>
      <c r="AM98">
        <v>0</v>
      </c>
      <c r="AN98">
        <v>-5.9618904358643769</v>
      </c>
      <c r="AO98">
        <f t="shared" si="15"/>
        <v>16.454747437744519</v>
      </c>
      <c r="AP98">
        <f t="shared" si="16"/>
        <v>0.98728484626467106</v>
      </c>
      <c r="AQ98">
        <f t="shared" si="17"/>
        <v>0</v>
      </c>
      <c r="AR98">
        <f t="shared" si="18"/>
        <v>0.97801033040398733</v>
      </c>
      <c r="AS98" s="9">
        <f t="shared" si="19"/>
        <v>-1.5608078390723581</v>
      </c>
      <c r="AT98" s="9">
        <f t="shared" si="20"/>
        <v>1.5539289930994293</v>
      </c>
      <c r="AU98" s="9">
        <f t="shared" si="21"/>
        <v>10.172977510699084</v>
      </c>
      <c r="AV98">
        <f t="shared" si="22"/>
        <v>0</v>
      </c>
      <c r="AW98">
        <f t="shared" si="23"/>
        <v>0.31744694086698572</v>
      </c>
      <c r="AX98">
        <v>16.610788546259055</v>
      </c>
      <c r="AZ98">
        <f t="shared" si="24"/>
        <v>-13.00868722208736</v>
      </c>
    </row>
    <row r="99" spans="1:52" x14ac:dyDescent="0.3">
      <c r="A99">
        <v>24.25</v>
      </c>
      <c r="B99" s="12">
        <v>1792.3400660443335</v>
      </c>
      <c r="C99" s="9">
        <v>0</v>
      </c>
      <c r="D99" s="9">
        <v>0.10733445746979221</v>
      </c>
      <c r="E99" s="9">
        <v>0.60319341747973876</v>
      </c>
      <c r="F99" s="9">
        <v>2.9678147837324031</v>
      </c>
      <c r="G99" s="12">
        <v>197.33087985009834</v>
      </c>
      <c r="H99" s="12">
        <v>236.997468261438</v>
      </c>
      <c r="I99" s="12">
        <v>14.219848095686279</v>
      </c>
      <c r="J99">
        <v>193.33971972117692</v>
      </c>
      <c r="K99">
        <v>59.732478097548324</v>
      </c>
      <c r="L99">
        <v>-2.3143396007869522E-3</v>
      </c>
      <c r="M99">
        <v>0</v>
      </c>
      <c r="N99">
        <v>1.4452187992284696E-5</v>
      </c>
      <c r="O99">
        <v>6.208933492174402E-5</v>
      </c>
      <c r="P99">
        <v>2.7708099287047163E-4</v>
      </c>
      <c r="Q99">
        <v>5.8771958018980341E-3</v>
      </c>
      <c r="R99">
        <v>1.8423196896440484E-2</v>
      </c>
      <c r="S99">
        <v>1.7233021558725192E-5</v>
      </c>
      <c r="T99">
        <v>198.60422190102702</v>
      </c>
      <c r="U99">
        <v>57.010280667053848</v>
      </c>
      <c r="V99">
        <v>206.19457056451719</v>
      </c>
      <c r="W99">
        <v>57.955025529479542</v>
      </c>
      <c r="X99">
        <v>194.44615895338555</v>
      </c>
      <c r="Y99">
        <v>194.42395183851622</v>
      </c>
      <c r="Z99">
        <v>10.29787987627186</v>
      </c>
      <c r="AA99" s="12">
        <v>23.589949365228758</v>
      </c>
      <c r="AB99" s="12">
        <v>4.6399493652287598</v>
      </c>
      <c r="AC99" s="12">
        <v>-1.4085212667007529</v>
      </c>
      <c r="AD99" s="12">
        <v>13.82693114723611</v>
      </c>
      <c r="AE99">
        <v>0.1372385673156078</v>
      </c>
      <c r="AF99">
        <v>0</v>
      </c>
      <c r="AG99">
        <v>0.12834555032876563</v>
      </c>
      <c r="AH99">
        <v>-7.423855983498421</v>
      </c>
      <c r="AI99">
        <v>0.58853093630004882</v>
      </c>
      <c r="AJ99">
        <v>9.2211803820917634E-2</v>
      </c>
      <c r="AK99">
        <v>15.839089727453301</v>
      </c>
      <c r="AL99">
        <v>0</v>
      </c>
      <c r="AM99">
        <v>0</v>
      </c>
      <c r="AN99">
        <v>-5.9610857360714373</v>
      </c>
      <c r="AO99">
        <f t="shared" si="15"/>
        <v>16.318776864665534</v>
      </c>
      <c r="AP99">
        <f t="shared" si="16"/>
        <v>0.979126611879932</v>
      </c>
      <c r="AQ99">
        <f t="shared" si="17"/>
        <v>0</v>
      </c>
      <c r="AR99">
        <f t="shared" si="18"/>
        <v>0.96992043186793786</v>
      </c>
      <c r="AS99" s="9">
        <f t="shared" si="19"/>
        <v>-0.80033515757064799</v>
      </c>
      <c r="AT99" s="9">
        <f t="shared" si="20"/>
        <v>1.5040099713955071</v>
      </c>
      <c r="AU99" s="9">
        <f t="shared" si="21"/>
        <v>10.082928232800599</v>
      </c>
      <c r="AV99">
        <f t="shared" si="22"/>
        <v>0</v>
      </c>
      <c r="AW99">
        <f t="shared" si="23"/>
        <v>0.16235291237881166</v>
      </c>
      <c r="AX99">
        <v>16.473669567670402</v>
      </c>
      <c r="AZ99">
        <f t="shared" si="24"/>
        <v>-11.770618726000976</v>
      </c>
    </row>
    <row r="100" spans="1:52" x14ac:dyDescent="0.3">
      <c r="A100">
        <v>24.5</v>
      </c>
      <c r="B100" s="12">
        <v>1780.5118999099166</v>
      </c>
      <c r="C100" s="9">
        <v>0</v>
      </c>
      <c r="D100" s="9">
        <v>0.10604370332604955</v>
      </c>
      <c r="E100" s="9">
        <v>0.60067582381662232</v>
      </c>
      <c r="F100" s="9">
        <v>2.9660614714499287</v>
      </c>
      <c r="G100" s="12">
        <v>196.7391834044509</v>
      </c>
      <c r="H100" s="12">
        <v>236.02916300639319</v>
      </c>
      <c r="I100" s="12">
        <v>14.161749780383593</v>
      </c>
      <c r="J100">
        <v>197.98714777230737</v>
      </c>
      <c r="K100">
        <v>60.47147787460483</v>
      </c>
      <c r="L100">
        <v>-2.3072241919032217E-3</v>
      </c>
      <c r="M100">
        <v>0</v>
      </c>
      <c r="N100">
        <v>-1.6416337228902897E-5</v>
      </c>
      <c r="O100">
        <v>-1.0665797123653706E-4</v>
      </c>
      <c r="P100">
        <v>-5.527482563667265E-4</v>
      </c>
      <c r="Q100">
        <v>5.8771958018980341E-3</v>
      </c>
      <c r="R100">
        <v>-3.6663852597992132E-2</v>
      </c>
      <c r="S100">
        <v>1.7508268991484698E-5</v>
      </c>
      <c r="T100">
        <v>206.6009511729028</v>
      </c>
      <c r="U100">
        <v>58.124000027779744</v>
      </c>
      <c r="V100">
        <v>207.64083324277829</v>
      </c>
      <c r="W100">
        <v>58.148984040306402</v>
      </c>
      <c r="X100">
        <v>194.63398329367084</v>
      </c>
      <c r="Y100">
        <v>194.70263502641976</v>
      </c>
      <c r="Z100">
        <v>10.291762466149201</v>
      </c>
      <c r="AA100" s="12">
        <v>23.570583260127862</v>
      </c>
      <c r="AB100" s="12">
        <v>4.620583260127864</v>
      </c>
      <c r="AC100" s="12">
        <v>-1.4083031629371396</v>
      </c>
      <c r="AD100" s="12">
        <v>15.860505689964334</v>
      </c>
      <c r="AE100">
        <v>0.13729793174321014</v>
      </c>
      <c r="AF100">
        <v>0</v>
      </c>
      <c r="AG100">
        <v>-0.38733939146108309</v>
      </c>
      <c r="AH100">
        <v>-7.7347781056218885</v>
      </c>
      <c r="AI100">
        <v>0.64690991081792637</v>
      </c>
      <c r="AJ100">
        <v>0.10577371244637217</v>
      </c>
      <c r="AK100">
        <v>15.826086669599496</v>
      </c>
      <c r="AL100">
        <v>0</v>
      </c>
      <c r="AM100">
        <v>0</v>
      </c>
      <c r="AN100">
        <v>-5.9601626862993138</v>
      </c>
      <c r="AO100">
        <f t="shared" si="15"/>
        <v>16.399627356656101</v>
      </c>
      <c r="AP100">
        <f t="shared" si="16"/>
        <v>0.98397764139936605</v>
      </c>
      <c r="AQ100">
        <f t="shared" si="17"/>
        <v>0</v>
      </c>
      <c r="AR100">
        <f t="shared" si="18"/>
        <v>0.97471785673935674</v>
      </c>
      <c r="AS100" s="9">
        <f t="shared" si="19"/>
        <v>-1.5785738322679637</v>
      </c>
      <c r="AT100" s="9">
        <f t="shared" si="20"/>
        <v>1.5580988352550511</v>
      </c>
      <c r="AU100" s="9">
        <f t="shared" si="21"/>
        <v>10.126864157284015</v>
      </c>
      <c r="AV100">
        <f t="shared" si="22"/>
        <v>0</v>
      </c>
      <c r="AW100">
        <f t="shared" si="23"/>
        <v>0.31938250844586674</v>
      </c>
      <c r="AX100">
        <v>16.555423228022434</v>
      </c>
      <c r="AZ100">
        <f t="shared" si="24"/>
        <v>-12.938198216358529</v>
      </c>
    </row>
    <row r="101" spans="1:52" x14ac:dyDescent="0.3">
      <c r="A101">
        <v>24.75</v>
      </c>
      <c r="B101" s="12">
        <v>1768.719320313186</v>
      </c>
      <c r="C101" s="9">
        <v>0</v>
      </c>
      <c r="D101" s="9">
        <v>0.10476131949804353</v>
      </c>
      <c r="E101" s="9">
        <v>0.59815866995088141</v>
      </c>
      <c r="F101" s="9">
        <v>2.9643117830504453</v>
      </c>
      <c r="G101" s="12">
        <v>196.1450843330245</v>
      </c>
      <c r="H101" s="12">
        <v>235.06102690418513</v>
      </c>
      <c r="I101" s="12">
        <v>14.103661614251108</v>
      </c>
      <c r="J101">
        <v>193.31386876573524</v>
      </c>
      <c r="K101">
        <v>59.813254874557515</v>
      </c>
      <c r="L101">
        <v>-2.3005344343878498E-3</v>
      </c>
      <c r="M101">
        <v>0</v>
      </c>
      <c r="N101">
        <v>1.4368275666765682E-5</v>
      </c>
      <c r="O101">
        <v>6.222882902389367E-5</v>
      </c>
      <c r="P101">
        <v>2.8048958261150231E-4</v>
      </c>
      <c r="Q101">
        <v>5.8771958018980341E-3</v>
      </c>
      <c r="R101">
        <v>1.8559671472631902E-2</v>
      </c>
      <c r="S101">
        <v>1.6998561920608472E-5</v>
      </c>
      <c r="T101">
        <v>198.62991042012013</v>
      </c>
      <c r="U101">
        <v>57.01968317954146</v>
      </c>
      <c r="V101">
        <v>206.14919764829614</v>
      </c>
      <c r="W101">
        <v>57.947831991807561</v>
      </c>
      <c r="X101">
        <v>194.44435082206161</v>
      </c>
      <c r="Y101">
        <v>194.42074248910433</v>
      </c>
      <c r="Z101">
        <v>10.285642275925092</v>
      </c>
      <c r="AA101" s="12">
        <v>23.551220538083701</v>
      </c>
      <c r="AB101" s="12">
        <v>4.6012205380837026</v>
      </c>
      <c r="AC101" s="12">
        <v>-1.4080571470514207</v>
      </c>
      <c r="AD101" s="12">
        <v>17.890275209473554</v>
      </c>
      <c r="AE101">
        <v>0.13735466613214742</v>
      </c>
      <c r="AF101">
        <v>0</v>
      </c>
      <c r="AG101">
        <v>0.13003993138759998</v>
      </c>
      <c r="AH101">
        <v>-7.4478943346438156</v>
      </c>
      <c r="AI101">
        <v>0.58642275795959053</v>
      </c>
      <c r="AJ101">
        <v>0.11931024537197915</v>
      </c>
      <c r="AK101">
        <v>15.813085883244387</v>
      </c>
      <c r="AL101">
        <v>0</v>
      </c>
      <c r="AM101">
        <v>0</v>
      </c>
      <c r="AN101">
        <v>-5.9591215079927622</v>
      </c>
      <c r="AO101">
        <f t="shared" si="15"/>
        <v>16.265078767011037</v>
      </c>
      <c r="AP101">
        <f t="shared" si="16"/>
        <v>0.97590472602066214</v>
      </c>
      <c r="AQ101">
        <f t="shared" si="17"/>
        <v>0</v>
      </c>
      <c r="AR101">
        <f t="shared" si="18"/>
        <v>0.96671333252943636</v>
      </c>
      <c r="AS101" s="9">
        <f t="shared" si="19"/>
        <v>-0.81612703632292061</v>
      </c>
      <c r="AT101" s="9">
        <f t="shared" si="20"/>
        <v>1.5093191914699693</v>
      </c>
      <c r="AU101" s="9">
        <f t="shared" si="21"/>
        <v>10.037806907233216</v>
      </c>
      <c r="AV101">
        <f t="shared" si="22"/>
        <v>0</v>
      </c>
      <c r="AW101">
        <f t="shared" si="23"/>
        <v>0.16468481640137397</v>
      </c>
      <c r="AX101">
        <v>16.419725169499571</v>
      </c>
      <c r="AZ101">
        <f t="shared" si="24"/>
        <v>-11.72845515919181</v>
      </c>
    </row>
    <row r="102" spans="1:52" x14ac:dyDescent="0.3">
      <c r="A102">
        <v>25</v>
      </c>
      <c r="B102" s="12">
        <v>1756.9624709746345</v>
      </c>
      <c r="C102" s="9">
        <v>0</v>
      </c>
      <c r="D102" s="9">
        <v>0.10348732117771997</v>
      </c>
      <c r="E102" s="9">
        <v>0.59564200568577574</v>
      </c>
      <c r="F102" s="9">
        <v>2.9625657520584423</v>
      </c>
      <c r="G102" s="12">
        <v>195.54860134838694</v>
      </c>
      <c r="H102" s="12">
        <v>234.09307910991373</v>
      </c>
      <c r="I102" s="12">
        <v>14.045584746594823</v>
      </c>
      <c r="J102">
        <v>198.03833251564609</v>
      </c>
      <c r="K102">
        <v>60.563435118330915</v>
      </c>
      <c r="L102">
        <v>-2.2933580216065409E-3</v>
      </c>
      <c r="M102">
        <v>0</v>
      </c>
      <c r="N102">
        <v>-1.6033923514829561E-5</v>
      </c>
      <c r="O102">
        <v>-1.0651582148768324E-4</v>
      </c>
      <c r="P102">
        <v>-5.5577990368940191E-4</v>
      </c>
      <c r="Q102">
        <v>5.8771958018980341E-3</v>
      </c>
      <c r="R102">
        <v>-3.6685087157471388E-2</v>
      </c>
      <c r="S102">
        <v>1.7275700771195737E-5</v>
      </c>
      <c r="T102">
        <v>206.53601993873278</v>
      </c>
      <c r="U102">
        <v>58.120328555420429</v>
      </c>
      <c r="V102">
        <v>207.58340246819702</v>
      </c>
      <c r="W102">
        <v>58.140217208002809</v>
      </c>
      <c r="X102">
        <v>194.63592418613979</v>
      </c>
      <c r="Y102">
        <v>194.70839516621788</v>
      </c>
      <c r="Z102">
        <v>10.279519428594469</v>
      </c>
      <c r="AA102" s="12">
        <v>23.531861582198275</v>
      </c>
      <c r="AB102" s="12">
        <v>4.5818615821982744</v>
      </c>
      <c r="AC102" s="12">
        <v>-1.4077832719883336</v>
      </c>
      <c r="AD102" s="12">
        <v>19.916194587691091</v>
      </c>
      <c r="AE102">
        <v>0.13740876934058144</v>
      </c>
      <c r="AF102">
        <v>0</v>
      </c>
      <c r="AG102">
        <v>-0.38973410029790817</v>
      </c>
      <c r="AH102">
        <v>-7.7563394575647431</v>
      </c>
      <c r="AI102">
        <v>0.643750365098957</v>
      </c>
      <c r="AJ102">
        <v>0.13282110170531192</v>
      </c>
      <c r="AK102">
        <v>15.800087625615609</v>
      </c>
      <c r="AL102">
        <v>0</v>
      </c>
      <c r="AM102">
        <v>0</v>
      </c>
      <c r="AN102">
        <v>-5.9579624252223198</v>
      </c>
      <c r="AO102">
        <f t="shared" si="15"/>
        <v>16.345060859580023</v>
      </c>
      <c r="AP102">
        <f t="shared" si="16"/>
        <v>0.98070365157480133</v>
      </c>
      <c r="AQ102">
        <f t="shared" si="17"/>
        <v>0</v>
      </c>
      <c r="AR102">
        <f t="shared" si="18"/>
        <v>0.97145979375745317</v>
      </c>
      <c r="AS102" s="9">
        <f t="shared" si="19"/>
        <v>-1.5969186317815791</v>
      </c>
      <c r="AT102" s="9">
        <f t="shared" si="20"/>
        <v>1.5626522946162069</v>
      </c>
      <c r="AU102" s="9">
        <f t="shared" si="21"/>
        <v>10.081162240056711</v>
      </c>
      <c r="AV102">
        <f t="shared" si="22"/>
        <v>0</v>
      </c>
      <c r="AW102">
        <f t="shared" si="23"/>
        <v>0.32138058904113015</v>
      </c>
      <c r="AX102">
        <v>16.50059114459312</v>
      </c>
      <c r="AZ102">
        <f t="shared" si="24"/>
        <v>-12.875007301979139</v>
      </c>
    </row>
    <row r="103" spans="1:52" x14ac:dyDescent="0.3">
      <c r="A103">
        <v>25.25</v>
      </c>
      <c r="B103" s="12">
        <v>1745.2414944934415</v>
      </c>
      <c r="C103" s="9">
        <v>0</v>
      </c>
      <c r="D103" s="9">
        <v>0.10222172342763301</v>
      </c>
      <c r="E103" s="9">
        <v>0.59312588072881989</v>
      </c>
      <c r="F103" s="9">
        <v>2.9608234119095775</v>
      </c>
      <c r="G103" s="12">
        <v>194.94975310085275</v>
      </c>
      <c r="H103" s="12">
        <v>233.12533874185382</v>
      </c>
      <c r="I103" s="12">
        <v>13.987520324511229</v>
      </c>
      <c r="J103">
        <v>193.28708739051373</v>
      </c>
      <c r="K103">
        <v>59.894067693398256</v>
      </c>
      <c r="L103">
        <v>-2.2866165408897332E-3</v>
      </c>
      <c r="M103">
        <v>0</v>
      </c>
      <c r="N103">
        <v>1.4295158976436342E-5</v>
      </c>
      <c r="O103">
        <v>6.2374063967247145E-5</v>
      </c>
      <c r="P103">
        <v>2.8397184968470286E-4</v>
      </c>
      <c r="Q103">
        <v>5.8771958018980341E-3</v>
      </c>
      <c r="R103">
        <v>1.8697583165866959E-2</v>
      </c>
      <c r="S103">
        <v>1.6765589159690221E-5</v>
      </c>
      <c r="T103">
        <v>198.6499312370008</v>
      </c>
      <c r="U103">
        <v>57.02785392233011</v>
      </c>
      <c r="V103">
        <v>206.10907697965482</v>
      </c>
      <c r="W103">
        <v>57.941353945837363</v>
      </c>
      <c r="X103">
        <v>194.44249993545782</v>
      </c>
      <c r="Y103">
        <v>194.41740072008608</v>
      </c>
      <c r="Z103">
        <v>10.273394047240286</v>
      </c>
      <c r="AA103" s="12">
        <v>23.512506774837078</v>
      </c>
      <c r="AB103" s="12">
        <v>4.5625067748370762</v>
      </c>
      <c r="AC103" s="12">
        <v>-1.4074815913063341</v>
      </c>
      <c r="AD103" s="12">
        <v>21.938219195018089</v>
      </c>
      <c r="AE103">
        <v>0.13746024027957104</v>
      </c>
      <c r="AF103">
        <v>0</v>
      </c>
      <c r="AG103">
        <v>0.13178943910097835</v>
      </c>
      <c r="AH103">
        <v>-7.4717165011889355</v>
      </c>
      <c r="AI103">
        <v>0.58458381297843687</v>
      </c>
      <c r="AJ103">
        <v>0.14630598381157567</v>
      </c>
      <c r="AK103">
        <v>15.787092153446286</v>
      </c>
      <c r="AL103">
        <v>0</v>
      </c>
      <c r="AM103">
        <v>0</v>
      </c>
      <c r="AN103">
        <v>-5.9566856646558799</v>
      </c>
      <c r="AO103">
        <f t="shared" si="15"/>
        <v>16.211797682049628</v>
      </c>
      <c r="AP103">
        <f t="shared" si="16"/>
        <v>0.97270786092297767</v>
      </c>
      <c r="AQ103">
        <f t="shared" si="17"/>
        <v>0</v>
      </c>
      <c r="AR103">
        <f t="shared" si="18"/>
        <v>0.96353251016992514</v>
      </c>
      <c r="AS103" s="9">
        <f t="shared" si="19"/>
        <v>-0.83207117296032673</v>
      </c>
      <c r="AT103" s="9">
        <f t="shared" si="20"/>
        <v>1.5147027346416753</v>
      </c>
      <c r="AU103" s="9">
        <f t="shared" si="21"/>
        <v>9.9930111481099502</v>
      </c>
      <c r="AV103">
        <f t="shared" si="22"/>
        <v>0</v>
      </c>
      <c r="AW103">
        <f t="shared" si="23"/>
        <v>0.16700514461876675</v>
      </c>
      <c r="AX103">
        <v>16.366176417069266</v>
      </c>
      <c r="AZ103">
        <f t="shared" si="24"/>
        <v>-11.691676259568737</v>
      </c>
    </row>
    <row r="104" spans="1:52" x14ac:dyDescent="0.3">
      <c r="A104">
        <v>25.5</v>
      </c>
      <c r="B104" s="12">
        <v>1733.5565323512189</v>
      </c>
      <c r="C104" s="9">
        <v>0</v>
      </c>
      <c r="D104" s="9">
        <v>0.10096454118133739</v>
      </c>
      <c r="E104" s="9">
        <v>0.5906103446906803</v>
      </c>
      <c r="F104" s="9">
        <v>2.9590847959499866</v>
      </c>
      <c r="G104" s="12">
        <v>194.34855817779811</v>
      </c>
      <c r="H104" s="12">
        <v>232.15782488103088</v>
      </c>
      <c r="I104" s="12">
        <v>13.929469492861852</v>
      </c>
      <c r="J104">
        <v>198.09056759174095</v>
      </c>
      <c r="K104">
        <v>60.655693065255662</v>
      </c>
      <c r="L104">
        <v>-2.2793809928687899E-3</v>
      </c>
      <c r="M104">
        <v>0</v>
      </c>
      <c r="N104">
        <v>-1.5633754013725884E-5</v>
      </c>
      <c r="O104">
        <v>-1.063701317005741E-4</v>
      </c>
      <c r="P104">
        <v>-5.5885453408085226E-4</v>
      </c>
      <c r="Q104">
        <v>5.8771958018980341E-3</v>
      </c>
      <c r="R104">
        <v>-3.6704785573699564E-2</v>
      </c>
      <c r="S104">
        <v>1.7044648371915969E-5</v>
      </c>
      <c r="T104">
        <v>206.48102621375051</v>
      </c>
      <c r="U104">
        <v>58.117609218597579</v>
      </c>
      <c r="V104">
        <v>207.53484344408824</v>
      </c>
      <c r="W104">
        <v>58.132646190467312</v>
      </c>
      <c r="X104">
        <v>194.63795858196019</v>
      </c>
      <c r="Y104">
        <v>194.71444486052394</v>
      </c>
      <c r="Z104">
        <v>10.267266255012402</v>
      </c>
      <c r="AA104" s="12">
        <v>23.493156497620618</v>
      </c>
      <c r="AB104" s="12">
        <v>4.5431564976206174</v>
      </c>
      <c r="AC104" s="12">
        <v>-1.4071521591808898</v>
      </c>
      <c r="AD104" s="12">
        <v>23.956304162315632</v>
      </c>
      <c r="AE104">
        <v>0.13750907791309763</v>
      </c>
      <c r="AF104">
        <v>0</v>
      </c>
      <c r="AG104">
        <v>-0.39214357641322345</v>
      </c>
      <c r="AH104">
        <v>-7.7782497971302815</v>
      </c>
      <c r="AI104">
        <v>0.64101992917821482</v>
      </c>
      <c r="AJ104">
        <v>0.15976459245848298</v>
      </c>
      <c r="AK104">
        <v>15.77409972296933</v>
      </c>
      <c r="AL104">
        <v>0</v>
      </c>
      <c r="AM104">
        <v>0</v>
      </c>
      <c r="AN104">
        <v>-5.9552914555726266</v>
      </c>
      <c r="AO104">
        <f t="shared" si="15"/>
        <v>16.291110436934808</v>
      </c>
      <c r="AP104">
        <f t="shared" si="16"/>
        <v>0.97746662621608849</v>
      </c>
      <c r="AQ104">
        <f t="shared" si="17"/>
        <v>0</v>
      </c>
      <c r="AR104">
        <f t="shared" si="18"/>
        <v>0.96823984455050982</v>
      </c>
      <c r="AS104" s="9">
        <f t="shared" si="19"/>
        <v>-1.615785244387884</v>
      </c>
      <c r="AT104" s="9">
        <f t="shared" si="20"/>
        <v>1.5675565181335038</v>
      </c>
      <c r="AU104" s="9">
        <f t="shared" si="21"/>
        <v>10.035910106749267</v>
      </c>
      <c r="AV104">
        <f t="shared" si="22"/>
        <v>0</v>
      </c>
      <c r="AW104">
        <f t="shared" si="23"/>
        <v>0.32342750948569993</v>
      </c>
      <c r="AX104">
        <v>16.446355565440346</v>
      </c>
      <c r="AZ104">
        <f t="shared" si="24"/>
        <v>-12.820398583564298</v>
      </c>
    </row>
    <row r="105" spans="1:52" x14ac:dyDescent="0.3">
      <c r="A105">
        <v>25.75</v>
      </c>
      <c r="B105" s="12">
        <v>1721.9077249158111</v>
      </c>
      <c r="C105" s="9">
        <v>0</v>
      </c>
      <c r="D105" s="9">
        <v>9.97157892437886E-2</v>
      </c>
      <c r="E105" s="9">
        <v>0.58809544708410255</v>
      </c>
      <c r="F105" s="9">
        <v>2.9573499374356067</v>
      </c>
      <c r="G105" s="12">
        <v>193.74503510298635</v>
      </c>
      <c r="H105" s="12">
        <v>231.19055657080867</v>
      </c>
      <c r="I105" s="12">
        <v>13.87143339424852</v>
      </c>
      <c r="J105">
        <v>193.2595350703306</v>
      </c>
      <c r="K105">
        <v>59.974922275921358</v>
      </c>
      <c r="L105">
        <v>-2.2725879191957759E-3</v>
      </c>
      <c r="M105">
        <v>0</v>
      </c>
      <c r="N105">
        <v>1.4235278620924238E-5</v>
      </c>
      <c r="O105">
        <v>6.2520417527857724E-5</v>
      </c>
      <c r="P105">
        <v>2.8750201043827771E-4</v>
      </c>
      <c r="Q105">
        <v>5.8771958018980341E-3</v>
      </c>
      <c r="R105">
        <v>1.8835135605509017E-2</v>
      </c>
      <c r="S105">
        <v>1.6534129885562525E-5</v>
      </c>
      <c r="T105">
        <v>198.67146776872292</v>
      </c>
      <c r="U105">
        <v>57.035818224247009</v>
      </c>
      <c r="V105">
        <v>206.07609750240059</v>
      </c>
      <c r="W105">
        <v>57.93584541646527</v>
      </c>
      <c r="X105">
        <v>194.44062488212916</v>
      </c>
      <c r="Y105">
        <v>194.41394411391764</v>
      </c>
      <c r="Z105">
        <v>10.261136175122662</v>
      </c>
      <c r="AA105" s="12">
        <v>23.47381113141617</v>
      </c>
      <c r="AB105" s="12">
        <v>4.5238111314161733</v>
      </c>
      <c r="AC105" s="12">
        <v>-1.4067950303871712</v>
      </c>
      <c r="AD105" s="12">
        <v>25.970405879204293</v>
      </c>
      <c r="AE105">
        <v>0.13755528125808603</v>
      </c>
      <c r="AF105">
        <v>0</v>
      </c>
      <c r="AG105">
        <v>0.13357568094541367</v>
      </c>
      <c r="AH105">
        <v>-7.4955897043746722</v>
      </c>
      <c r="AI105">
        <v>0.58310766942414738</v>
      </c>
      <c r="AJ105">
        <v>0.17319663680841346</v>
      </c>
      <c r="AK105">
        <v>15.761110589911913</v>
      </c>
      <c r="AL105">
        <v>0</v>
      </c>
      <c r="AM105">
        <v>0</v>
      </c>
      <c r="AN105">
        <v>-5.9537800297897823</v>
      </c>
      <c r="AO105">
        <f t="shared" si="15"/>
        <v>16.159047781728319</v>
      </c>
      <c r="AP105">
        <f t="shared" si="16"/>
        <v>0.96954286690369906</v>
      </c>
      <c r="AQ105">
        <f t="shared" si="17"/>
        <v>0</v>
      </c>
      <c r="AR105">
        <f t="shared" si="18"/>
        <v>0.96038473994167728</v>
      </c>
      <c r="AS105" s="9">
        <f t="shared" si="19"/>
        <v>-0.8483275214459044</v>
      </c>
      <c r="AT105" s="9">
        <f t="shared" si="20"/>
        <v>1.5202912121352492</v>
      </c>
      <c r="AU105" s="9">
        <f t="shared" si="21"/>
        <v>9.9486113849176832</v>
      </c>
      <c r="AV105">
        <f t="shared" si="22"/>
        <v>0</v>
      </c>
      <c r="AW105">
        <f t="shared" si="23"/>
        <v>0.16934493529239308</v>
      </c>
      <c r="AX105">
        <v>16.313138746542517</v>
      </c>
      <c r="AZ105">
        <f t="shared" si="24"/>
        <v>-11.662153388482949</v>
      </c>
    </row>
    <row r="106" spans="1:52" x14ac:dyDescent="0.3">
      <c r="A106">
        <v>26</v>
      </c>
      <c r="B106" s="12">
        <v>1710.2952114451205</v>
      </c>
      <c r="C106" s="9">
        <v>0</v>
      </c>
      <c r="D106" s="9">
        <v>9.8475482291738373E-2</v>
      </c>
      <c r="E106" s="9">
        <v>0.58558123732283007</v>
      </c>
      <c r="F106" s="9">
        <v>2.955618869531492</v>
      </c>
      <c r="G106" s="12">
        <v>193.13920233590221</v>
      </c>
      <c r="H106" s="12">
        <v>230.22355281647307</v>
      </c>
      <c r="I106" s="12">
        <v>13.813413168988385</v>
      </c>
      <c r="J106">
        <v>198.14374294207792</v>
      </c>
      <c r="K106">
        <v>60.748211157667129</v>
      </c>
      <c r="L106">
        <v>-2.2652954529398229E-3</v>
      </c>
      <c r="M106">
        <v>0</v>
      </c>
      <c r="N106">
        <v>-1.5212388418089636E-5</v>
      </c>
      <c r="O106">
        <v>-1.0621914549674324E-4</v>
      </c>
      <c r="P106">
        <v>-5.6196307027636498E-4</v>
      </c>
      <c r="Q106">
        <v>5.8771958018980341E-3</v>
      </c>
      <c r="R106">
        <v>-3.6722291989094109E-2</v>
      </c>
      <c r="S106">
        <v>1.6815111977618148E-5</v>
      </c>
      <c r="T106">
        <v>206.43194414121157</v>
      </c>
      <c r="U106">
        <v>58.115323105569985</v>
      </c>
      <c r="V106">
        <v>207.49484676875301</v>
      </c>
      <c r="W106">
        <v>58.126228195168437</v>
      </c>
      <c r="X106">
        <v>194.64006999325179</v>
      </c>
      <c r="Y106">
        <v>194.72077176675097</v>
      </c>
      <c r="Z106">
        <v>10.25500393086115</v>
      </c>
      <c r="AA106" s="12">
        <v>23.454471056329464</v>
      </c>
      <c r="AB106" s="12">
        <v>4.5044710563294617</v>
      </c>
      <c r="AC106" s="12">
        <v>-1.4064102603056712</v>
      </c>
      <c r="AD106" s="12">
        <v>27.980480326677494</v>
      </c>
      <c r="AE106">
        <v>0.13759884938444689</v>
      </c>
      <c r="AF106">
        <v>0</v>
      </c>
      <c r="AG106">
        <v>-0.39455483472079561</v>
      </c>
      <c r="AH106">
        <v>-7.8003585819864316</v>
      </c>
      <c r="AI106">
        <v>0.63870375010010183</v>
      </c>
      <c r="AJ106">
        <v>0.18660182329861225</v>
      </c>
      <c r="AK106">
        <v>15.748125009489874</v>
      </c>
      <c r="AL106">
        <v>0</v>
      </c>
      <c r="AM106">
        <v>0</v>
      </c>
      <c r="AN106">
        <v>-5.9521516216863892</v>
      </c>
      <c r="AO106">
        <f t="shared" si="15"/>
        <v>16.237755654496556</v>
      </c>
      <c r="AP106">
        <f t="shared" si="16"/>
        <v>0.97426533926979331</v>
      </c>
      <c r="AQ106">
        <f t="shared" si="17"/>
        <v>0</v>
      </c>
      <c r="AR106">
        <f t="shared" si="18"/>
        <v>0.96505678336835499</v>
      </c>
      <c r="AS106" s="9">
        <f t="shared" si="19"/>
        <v>-1.6350764723459392</v>
      </c>
      <c r="AT106" s="9">
        <f t="shared" si="20"/>
        <v>1.572742106043254</v>
      </c>
      <c r="AU106" s="9">
        <f t="shared" si="21"/>
        <v>9.9910948839135028</v>
      </c>
      <c r="AV106">
        <f t="shared" si="22"/>
        <v>0</v>
      </c>
      <c r="AW106">
        <f t="shared" si="23"/>
        <v>0.32550181929915872</v>
      </c>
      <c r="AX106">
        <v>16.392696050994711</v>
      </c>
      <c r="AZ106">
        <f t="shared" si="24"/>
        <v>-12.774075002002036</v>
      </c>
    </row>
    <row r="107" spans="1:52" x14ac:dyDescent="0.3">
      <c r="A107">
        <v>26.25</v>
      </c>
      <c r="B107" s="12">
        <v>1698.7191300909885</v>
      </c>
      <c r="C107" s="9">
        <v>0</v>
      </c>
      <c r="D107" s="9">
        <v>9.7243634874125545E-2</v>
      </c>
      <c r="E107" s="9">
        <v>0.58306776472053845</v>
      </c>
      <c r="F107" s="9">
        <v>2.9538916253111522</v>
      </c>
      <c r="G107" s="12">
        <v>192.53107827109778</v>
      </c>
      <c r="H107" s="12">
        <v>229.25683258482246</v>
      </c>
      <c r="I107" s="12">
        <v>13.755409955089348</v>
      </c>
      <c r="J107">
        <v>193.2314355212724</v>
      </c>
      <c r="K107">
        <v>60.055822077117568</v>
      </c>
      <c r="L107">
        <v>-2.2584506483991217E-3</v>
      </c>
      <c r="M107">
        <v>0</v>
      </c>
      <c r="N107">
        <v>1.4190383821285654E-5</v>
      </c>
      <c r="O107">
        <v>6.265876031328665E-5</v>
      </c>
      <c r="P107">
        <v>2.9104693593309697E-4</v>
      </c>
      <c r="Q107">
        <v>5.8771958018980341E-3</v>
      </c>
      <c r="R107">
        <v>1.897008675692213E-2</v>
      </c>
      <c r="S107">
        <v>1.6304215557146048E-5</v>
      </c>
      <c r="T107">
        <v>198.70264452460964</v>
      </c>
      <c r="U107">
        <v>57.044775697735759</v>
      </c>
      <c r="V107">
        <v>206.05086392511296</v>
      </c>
      <c r="W107">
        <v>57.931386978232865</v>
      </c>
      <c r="X107">
        <v>194.43862134913425</v>
      </c>
      <c r="Y107">
        <v>194.41027211495719</v>
      </c>
      <c r="Z107">
        <v>10.2488696455721</v>
      </c>
      <c r="AA107" s="12">
        <v>23.43513665169645</v>
      </c>
      <c r="AB107" s="12">
        <v>4.4851366516964495</v>
      </c>
      <c r="AC107" s="12">
        <v>-1.405997904912645</v>
      </c>
      <c r="AD107" s="12">
        <v>29.98648418086448</v>
      </c>
      <c r="AE107">
        <v>0.1376397814150947</v>
      </c>
      <c r="AF107">
        <v>0</v>
      </c>
      <c r="AG107">
        <v>0.13535983504879254</v>
      </c>
      <c r="AH107">
        <v>-7.5198201228734627</v>
      </c>
      <c r="AI107">
        <v>0.58202959050778846</v>
      </c>
      <c r="AJ107">
        <v>0.19997986300218526</v>
      </c>
      <c r="AK107">
        <v>15.735143236402196</v>
      </c>
      <c r="AL107">
        <v>0</v>
      </c>
      <c r="AM107">
        <v>0</v>
      </c>
      <c r="AN107">
        <v>-5.9504064681628517</v>
      </c>
      <c r="AO107">
        <f t="shared" si="15"/>
        <v>16.106888760458332</v>
      </c>
      <c r="AP107">
        <f t="shared" si="16"/>
        <v>0.96641332562749993</v>
      </c>
      <c r="AQ107">
        <f t="shared" si="17"/>
        <v>0</v>
      </c>
      <c r="AR107">
        <f t="shared" si="18"/>
        <v>0.9572735586707104</v>
      </c>
      <c r="AS107" s="9">
        <f t="shared" si="19"/>
        <v>-0.86509495786321267</v>
      </c>
      <c r="AT107" s="9">
        <f t="shared" si="20"/>
        <v>1.5262324204693156</v>
      </c>
      <c r="AU107" s="9">
        <f t="shared" si="21"/>
        <v>9.904644198100069</v>
      </c>
      <c r="AV107">
        <f t="shared" si="22"/>
        <v>0</v>
      </c>
      <c r="AW107">
        <f t="shared" si="23"/>
        <v>0.17174225092162304</v>
      </c>
      <c r="AX107">
        <v>16.260672606607748</v>
      </c>
      <c r="AZ107">
        <f t="shared" si="24"/>
        <v>-11.640591810155769</v>
      </c>
    </row>
    <row r="108" spans="1:52" x14ac:dyDescent="0.3">
      <c r="A108">
        <v>26.5</v>
      </c>
      <c r="B108" s="12">
        <v>1687.1796179031051</v>
      </c>
      <c r="C108" s="9">
        <v>0</v>
      </c>
      <c r="D108" s="9">
        <v>9.60202614124748E-2</v>
      </c>
      <c r="E108" s="9">
        <v>0.58055507848978061</v>
      </c>
      <c r="F108" s="9">
        <v>2.9521682377558611</v>
      </c>
      <c r="G108" s="12">
        <v>191.92068123754697</v>
      </c>
      <c r="H108" s="12">
        <v>228.29041480376176</v>
      </c>
      <c r="I108" s="12">
        <v>13.697424888225706</v>
      </c>
      <c r="J108">
        <v>198.19770145221293</v>
      </c>
      <c r="K108">
        <v>60.840929346070482</v>
      </c>
      <c r="L108">
        <v>-2.251103904842856E-3</v>
      </c>
      <c r="M108">
        <v>0</v>
      </c>
      <c r="N108">
        <v>-1.4764160153179531E-5</v>
      </c>
      <c r="O108">
        <v>-1.0605869558224681E-4</v>
      </c>
      <c r="P108">
        <v>-5.6509337561088909E-4</v>
      </c>
      <c r="Q108">
        <v>5.8771958018980341E-3</v>
      </c>
      <c r="R108">
        <v>-3.6736763245074827E-2</v>
      </c>
      <c r="S108">
        <v>1.6587089045852545E-5</v>
      </c>
      <c r="T108">
        <v>206.38228449440371</v>
      </c>
      <c r="U108">
        <v>58.112658262598643</v>
      </c>
      <c r="V108">
        <v>207.46108862510792</v>
      </c>
      <c r="W108">
        <v>58.120649691208598</v>
      </c>
      <c r="X108">
        <v>194.64236733623443</v>
      </c>
      <c r="Y108">
        <v>194.72748461265357</v>
      </c>
      <c r="Z108">
        <v>10.242733442661336</v>
      </c>
      <c r="AA108" s="12">
        <v>23.415808296075237</v>
      </c>
      <c r="AB108" s="12">
        <v>4.4658082960752354</v>
      </c>
      <c r="AC108" s="12">
        <v>-1.4055580207746854</v>
      </c>
      <c r="AD108" s="12">
        <v>31.988374512431051</v>
      </c>
      <c r="AE108">
        <v>0.13767807652597019</v>
      </c>
      <c r="AF108">
        <v>0</v>
      </c>
      <c r="AG108">
        <v>-0.39693601476140206</v>
      </c>
      <c r="AH108">
        <v>-7.8224200397887085</v>
      </c>
      <c r="AI108">
        <v>0.63668020062271757</v>
      </c>
      <c r="AJ108">
        <v>0.21333046962340271</v>
      </c>
      <c r="AK108">
        <v>15.722165524825598</v>
      </c>
      <c r="AL108">
        <v>0</v>
      </c>
      <c r="AM108">
        <v>0</v>
      </c>
      <c r="AN108">
        <v>-5.9485448086179744</v>
      </c>
      <c r="AO108">
        <f t="shared" si="15"/>
        <v>16.184863084349779</v>
      </c>
      <c r="AP108">
        <f t="shared" si="16"/>
        <v>0.9710917850609867</v>
      </c>
      <c r="AQ108">
        <f t="shared" si="17"/>
        <v>0</v>
      </c>
      <c r="AR108">
        <f t="shared" si="18"/>
        <v>0.9619026688790947</v>
      </c>
      <c r="AS108" s="9">
        <f t="shared" si="19"/>
        <v>-1.654616375803863</v>
      </c>
      <c r="AT108" s="9">
        <f t="shared" si="20"/>
        <v>1.5780975390073682</v>
      </c>
      <c r="AU108" s="9">
        <f t="shared" si="21"/>
        <v>9.9466343027378628</v>
      </c>
      <c r="AV108">
        <f t="shared" si="22"/>
        <v>0</v>
      </c>
      <c r="AW108">
        <f t="shared" si="23"/>
        <v>0.32756688947443685</v>
      </c>
      <c r="AX108">
        <v>16.339478090713587</v>
      </c>
      <c r="AZ108">
        <f t="shared" si="24"/>
        <v>-12.73360401245435</v>
      </c>
    </row>
    <row r="109" spans="1:52" x14ac:dyDescent="0.3">
      <c r="A109">
        <v>26.75</v>
      </c>
      <c r="B109" s="12">
        <v>1675.6768108329532</v>
      </c>
      <c r="C109" s="9">
        <v>0</v>
      </c>
      <c r="D109" s="9">
        <v>9.4805376201289482E-2</v>
      </c>
      <c r="E109" s="9">
        <v>0.57804322774093875</v>
      </c>
      <c r="F109" s="9">
        <v>2.9504487397540338</v>
      </c>
      <c r="G109" s="12">
        <v>191.30802949801313</v>
      </c>
      <c r="H109" s="12">
        <v>227.32431836189951</v>
      </c>
      <c r="I109" s="12">
        <v>13.639459101713971</v>
      </c>
      <c r="J109">
        <v>193.2030916088375</v>
      </c>
      <c r="K109">
        <v>60.136767381421748</v>
      </c>
      <c r="L109">
        <v>-2.244206919616935E-3</v>
      </c>
      <c r="M109">
        <v>0</v>
      </c>
      <c r="N109">
        <v>1.4164956384500039E-5</v>
      </c>
      <c r="O109">
        <v>6.2782949210732418E-5</v>
      </c>
      <c r="P109">
        <v>2.9456472728427234E-4</v>
      </c>
      <c r="Q109">
        <v>5.8771958018980341E-3</v>
      </c>
      <c r="R109">
        <v>1.909967008648035E-2</v>
      </c>
      <c r="S109">
        <v>1.6075883452106986E-5</v>
      </c>
      <c r="T109">
        <v>198.75294514095791</v>
      </c>
      <c r="U109">
        <v>57.056165280613016</v>
      </c>
      <c r="V109">
        <v>206.03235784046001</v>
      </c>
      <c r="W109">
        <v>57.927839936452301</v>
      </c>
      <c r="X109">
        <v>194.43655413080052</v>
      </c>
      <c r="Y109">
        <v>194.40645217602435</v>
      </c>
      <c r="Z109">
        <v>10.23659544558223</v>
      </c>
      <c r="AA109" s="12">
        <v>23.396486367237987</v>
      </c>
      <c r="AB109" s="12">
        <v>4.4464863672379904</v>
      </c>
      <c r="AC109" s="12">
        <v>-1.4050906650444592</v>
      </c>
      <c r="AD109" s="12">
        <v>33.98610870203602</v>
      </c>
      <c r="AE109">
        <v>0.13771373394607433</v>
      </c>
      <c r="AF109">
        <v>0</v>
      </c>
      <c r="AG109">
        <v>0.13711435721018894</v>
      </c>
      <c r="AH109">
        <v>-7.5447693026781328</v>
      </c>
      <c r="AI109">
        <v>0.58129528322178314</v>
      </c>
      <c r="AJ109">
        <v>0.22665335893387825</v>
      </c>
      <c r="AK109">
        <v>15.709192128409081</v>
      </c>
      <c r="AL109">
        <v>0</v>
      </c>
      <c r="AM109">
        <v>0</v>
      </c>
      <c r="AN109">
        <v>-5.9465668849309239</v>
      </c>
      <c r="AO109">
        <f t="shared" si="15"/>
        <v>16.055293865052136</v>
      </c>
      <c r="AP109">
        <f t="shared" si="16"/>
        <v>0.96331763190312814</v>
      </c>
      <c r="AQ109">
        <f t="shared" si="17"/>
        <v>0</v>
      </c>
      <c r="AR109">
        <f t="shared" si="18"/>
        <v>0.95419736508507869</v>
      </c>
      <c r="AS109" s="9">
        <f t="shared" si="19"/>
        <v>-0.8825795005563537</v>
      </c>
      <c r="AT109" s="9">
        <f t="shared" si="20"/>
        <v>1.5327059250657449</v>
      </c>
      <c r="AU109" s="9">
        <f t="shared" si="21"/>
        <v>9.8610928833886202</v>
      </c>
      <c r="AV109">
        <f t="shared" si="22"/>
        <v>0</v>
      </c>
      <c r="AW109">
        <f t="shared" si="23"/>
        <v>0.17423567349138996</v>
      </c>
      <c r="AX109">
        <v>16.208751178234312</v>
      </c>
      <c r="AZ109">
        <f t="shared" si="24"/>
        <v>-11.625905664435663</v>
      </c>
    </row>
    <row r="110" spans="1:52" x14ac:dyDescent="0.3">
      <c r="A110">
        <v>27</v>
      </c>
      <c r="B110" s="12">
        <v>1664.2108437378065</v>
      </c>
      <c r="C110" s="9">
        <v>0</v>
      </c>
      <c r="D110" s="9">
        <v>9.3598993408441772E-2</v>
      </c>
      <c r="E110" s="9">
        <v>0.57553226148118453</v>
      </c>
      <c r="F110" s="9">
        <v>2.9487331641005361</v>
      </c>
      <c r="G110" s="12">
        <v>190.69314124842271</v>
      </c>
      <c r="H110" s="12">
        <v>226.35856210814788</v>
      </c>
      <c r="I110" s="12">
        <v>13.581513726488874</v>
      </c>
      <c r="J110">
        <v>198.25223021340452</v>
      </c>
      <c r="K110">
        <v>60.933763743345139</v>
      </c>
      <c r="L110">
        <v>-2.2368090447369999E-3</v>
      </c>
      <c r="M110">
        <v>0</v>
      </c>
      <c r="N110">
        <v>-1.4282187769065238E-5</v>
      </c>
      <c r="O110">
        <v>-1.0588650268858873E-4</v>
      </c>
      <c r="P110">
        <v>-5.6822977522220821E-4</v>
      </c>
      <c r="Q110">
        <v>5.8771958018980341E-3</v>
      </c>
      <c r="R110">
        <v>-3.6747143521567424E-2</v>
      </c>
      <c r="S110">
        <v>1.6360574004512286E-5</v>
      </c>
      <c r="T110">
        <v>206.32270519386415</v>
      </c>
      <c r="U110">
        <v>58.108461318506556</v>
      </c>
      <c r="V110">
        <v>207.42864418601857</v>
      </c>
      <c r="W110">
        <v>58.115247584689939</v>
      </c>
      <c r="X110">
        <v>194.64478936245987</v>
      </c>
      <c r="Y110">
        <v>194.73452393062021</v>
      </c>
      <c r="Z110">
        <v>10.230455777851283</v>
      </c>
      <c r="AA110" s="12">
        <v>23.377171242162959</v>
      </c>
      <c r="AB110" s="12">
        <v>4.4271712421629577</v>
      </c>
      <c r="AC110" s="12">
        <v>-1.4045958954563813</v>
      </c>
      <c r="AD110" s="12">
        <v>35.97964444502805</v>
      </c>
      <c r="AE110">
        <v>0.13774675295748184</v>
      </c>
      <c r="AF110">
        <v>0</v>
      </c>
      <c r="AG110">
        <v>-0.39926895982764965</v>
      </c>
      <c r="AH110">
        <v>-7.8440769353266075</v>
      </c>
      <c r="AI110">
        <v>0.63470601276991812</v>
      </c>
      <c r="AJ110">
        <v>0.23994824880389212</v>
      </c>
      <c r="AK110">
        <v>15.696223300268597</v>
      </c>
      <c r="AL110">
        <v>0</v>
      </c>
      <c r="AM110">
        <v>0</v>
      </c>
      <c r="AN110">
        <v>-5.9444729414429123</v>
      </c>
      <c r="AO110">
        <f t="shared" si="15"/>
        <v>16.132172501958991</v>
      </c>
      <c r="AP110">
        <f t="shared" si="16"/>
        <v>0.96793035011753936</v>
      </c>
      <c r="AQ110">
        <f t="shared" si="17"/>
        <v>0</v>
      </c>
      <c r="AR110">
        <f t="shared" si="18"/>
        <v>0.95876202414717471</v>
      </c>
      <c r="AS110" s="9">
        <f t="shared" si="19"/>
        <v>-1.6741796512826688</v>
      </c>
      <c r="AT110" s="9">
        <f t="shared" si="20"/>
        <v>1.5834553265758515</v>
      </c>
      <c r="AU110" s="9">
        <f t="shared" si="21"/>
        <v>9.9023686429175957</v>
      </c>
      <c r="AV110">
        <f t="shared" si="22"/>
        <v>0</v>
      </c>
      <c r="AW110">
        <f t="shared" si="23"/>
        <v>0.32957714419088296</v>
      </c>
      <c r="AX110">
        <v>16.286439162906138</v>
      </c>
      <c r="AZ110">
        <f t="shared" si="24"/>
        <v>-12.69412025539836</v>
      </c>
    </row>
    <row r="111" spans="1:52" x14ac:dyDescent="0.3">
      <c r="A111">
        <v>27.25</v>
      </c>
      <c r="B111" s="12">
        <v>1652.7818503847518</v>
      </c>
      <c r="C111" s="9">
        <v>0</v>
      </c>
      <c r="D111" s="9">
        <v>9.2401127075573228E-2</v>
      </c>
      <c r="E111" s="9">
        <v>0.57302222861344876</v>
      </c>
      <c r="F111" s="9">
        <v>2.9470215434960365</v>
      </c>
      <c r="G111" s="12">
        <v>190.07603461725216</v>
      </c>
      <c r="H111" s="12">
        <v>225.39316485132642</v>
      </c>
      <c r="I111" s="12">
        <v>13.523589891079586</v>
      </c>
      <c r="J111">
        <v>193.17490175516124</v>
      </c>
      <c r="K111">
        <v>60.217754120392556</v>
      </c>
      <c r="L111">
        <v>-2.2298590536335814E-3</v>
      </c>
      <c r="M111">
        <v>0</v>
      </c>
      <c r="N111">
        <v>1.4163944597590776E-5</v>
      </c>
      <c r="O111">
        <v>6.288343501359489E-5</v>
      </c>
      <c r="P111">
        <v>2.9800317906244936E-4</v>
      </c>
      <c r="Q111">
        <v>5.8771958018980341E-3</v>
      </c>
      <c r="R111">
        <v>1.9220511877334194E-2</v>
      </c>
      <c r="S111">
        <v>1.5849177676007367E-5</v>
      </c>
      <c r="T111">
        <v>198.83451344952891</v>
      </c>
      <c r="U111">
        <v>57.071853672370651</v>
      </c>
      <c r="V111">
        <v>206.01748636554581</v>
      </c>
      <c r="W111">
        <v>57.924785418054967</v>
      </c>
      <c r="X111">
        <v>194.43442683821587</v>
      </c>
      <c r="Y111">
        <v>194.40249538481311</v>
      </c>
      <c r="Z111">
        <v>10.224314563027381</v>
      </c>
      <c r="AA111" s="12">
        <v>23.357863297026526</v>
      </c>
      <c r="AB111" s="12">
        <v>4.4078632970265286</v>
      </c>
      <c r="AC111" s="12">
        <v>-1.404073770321123</v>
      </c>
      <c r="AD111" s="12">
        <v>37.968939835989232</v>
      </c>
      <c r="AE111">
        <v>0.13777713289536542</v>
      </c>
      <c r="AF111">
        <v>0</v>
      </c>
      <c r="AG111">
        <v>0.13879535963201944</v>
      </c>
      <c r="AH111">
        <v>-7.5709044779119159</v>
      </c>
      <c r="AI111">
        <v>0.580749549036635</v>
      </c>
      <c r="AJ111">
        <v>0.25321485976621222</v>
      </c>
      <c r="AK111">
        <v>15.683259292981687</v>
      </c>
      <c r="AL111">
        <v>0</v>
      </c>
      <c r="AM111">
        <v>0</v>
      </c>
      <c r="AN111">
        <v>-5.9422632249339653</v>
      </c>
      <c r="AO111">
        <f t="shared" si="15"/>
        <v>16.004143265724107</v>
      </c>
      <c r="AP111">
        <f t="shared" si="16"/>
        <v>0.96024859594344636</v>
      </c>
      <c r="AQ111">
        <f t="shared" si="17"/>
        <v>0</v>
      </c>
      <c r="AR111">
        <f t="shared" si="18"/>
        <v>0.95114902612847729</v>
      </c>
      <c r="AS111" s="9">
        <f t="shared" si="19"/>
        <v>-0.9010515862463554</v>
      </c>
      <c r="AT111" s="9">
        <f t="shared" si="20"/>
        <v>1.5399433332280541</v>
      </c>
      <c r="AU111" s="9">
        <f t="shared" si="21"/>
        <v>9.817883703631173</v>
      </c>
      <c r="AV111">
        <f t="shared" si="22"/>
        <v>0</v>
      </c>
      <c r="AW111">
        <f t="shared" si="23"/>
        <v>0.17687548907746609</v>
      </c>
      <c r="AX111">
        <v>16.157253677420574</v>
      </c>
      <c r="AZ111">
        <f t="shared" si="24"/>
        <v>-11.614990980732699</v>
      </c>
    </row>
    <row r="112" spans="1:52" x14ac:dyDescent="0.3">
      <c r="A112">
        <v>27.5</v>
      </c>
      <c r="B112" s="12">
        <v>1641.3899634547406</v>
      </c>
      <c r="C112" s="9">
        <v>0</v>
      </c>
      <c r="D112" s="9">
        <v>9.1211791118480642E-2</v>
      </c>
      <c r="E112" s="9">
        <v>0.57051317793540368</v>
      </c>
      <c r="F112" s="9">
        <v>2.9453139105463806</v>
      </c>
      <c r="G112" s="12">
        <v>189.45672766492478</v>
      </c>
      <c r="H112" s="12">
        <v>224.42814535977061</v>
      </c>
      <c r="I112" s="12">
        <v>13.465688721586238</v>
      </c>
      <c r="J112">
        <v>198.30704804529901</v>
      </c>
      <c r="K112">
        <v>61.026601189008204</v>
      </c>
      <c r="L112">
        <v>-2.2224137391995023E-3</v>
      </c>
      <c r="M112">
        <v>0</v>
      </c>
      <c r="N112">
        <v>-1.3756172720649664E-5</v>
      </c>
      <c r="O112">
        <v>-1.0569858136891826E-4</v>
      </c>
      <c r="P112">
        <v>-5.7135233907481208E-4</v>
      </c>
      <c r="Q112">
        <v>5.8771958018980341E-3</v>
      </c>
      <c r="R112">
        <v>-3.6752124830298244E-2</v>
      </c>
      <c r="S112">
        <v>1.6135557728178522E-5</v>
      </c>
      <c r="T112">
        <v>206.24111764106345</v>
      </c>
      <c r="U112">
        <v>58.101249620676072</v>
      </c>
      <c r="V112">
        <v>207.38906246600874</v>
      </c>
      <c r="W112">
        <v>58.108885107082699</v>
      </c>
      <c r="X112">
        <v>194.64733760240495</v>
      </c>
      <c r="Y112">
        <v>194.74188913770044</v>
      </c>
      <c r="Z112">
        <v>10.218171924706853</v>
      </c>
      <c r="AA112" s="12">
        <v>23.338562907195413</v>
      </c>
      <c r="AB112" s="12">
        <v>4.3885629071954124</v>
      </c>
      <c r="AC112" s="12">
        <v>-1.4035243485187665</v>
      </c>
      <c r="AD112" s="12">
        <v>39.95395346736921</v>
      </c>
      <c r="AE112">
        <v>0.13780487314801326</v>
      </c>
      <c r="AF112">
        <v>0</v>
      </c>
      <c r="AG112">
        <v>-0.40152173751901493</v>
      </c>
      <c r="AH112">
        <v>-7.8648629785322672</v>
      </c>
      <c r="AI112">
        <v>0.63235866641541494</v>
      </c>
      <c r="AJ112">
        <v>0.26645291567388529</v>
      </c>
      <c r="AK112">
        <v>15.670300358582258</v>
      </c>
      <c r="AL112">
        <v>0</v>
      </c>
      <c r="AM112">
        <v>0</v>
      </c>
      <c r="AN112">
        <v>-5.9399379845939411</v>
      </c>
      <c r="AO112">
        <f t="shared" si="15"/>
        <v>16.079238130993257</v>
      </c>
      <c r="AP112">
        <f t="shared" si="16"/>
        <v>0.96475428785959538</v>
      </c>
      <c r="AQ112">
        <f t="shared" si="17"/>
        <v>0</v>
      </c>
      <c r="AR112">
        <f t="shared" si="18"/>
        <v>0.95560834493816782</v>
      </c>
      <c r="AS112" s="9">
        <f t="shared" si="19"/>
        <v>-1.6934559232205744</v>
      </c>
      <c r="AT112" s="9">
        <f t="shared" si="20"/>
        <v>1.5885991531749362</v>
      </c>
      <c r="AU112" s="9">
        <f t="shared" si="21"/>
        <v>9.8580251784474715</v>
      </c>
      <c r="AV112">
        <f t="shared" si="22"/>
        <v>0</v>
      </c>
      <c r="AW112">
        <f t="shared" si="23"/>
        <v>0.33147136599761445</v>
      </c>
      <c r="AX112">
        <v>16.233129413907516</v>
      </c>
      <c r="AZ112">
        <f t="shared" si="24"/>
        <v>-12.647173328308298</v>
      </c>
    </row>
    <row r="113" spans="1:52" x14ac:dyDescent="0.3">
      <c r="A113">
        <v>27.75</v>
      </c>
      <c r="B113" s="12">
        <v>1630.0353145467075</v>
      </c>
      <c r="C113" s="9">
        <v>0</v>
      </c>
      <c r="D113" s="9">
        <v>9.0030999327510353E-2</v>
      </c>
      <c r="E113" s="9">
        <v>0.56800515813844721</v>
      </c>
      <c r="F113" s="9">
        <v>2.9436102977619281</v>
      </c>
      <c r="G113" s="12">
        <v>188.83523838321591</v>
      </c>
      <c r="H113" s="12">
        <v>223.46352236094125</v>
      </c>
      <c r="I113" s="12">
        <v>13.407811341656474</v>
      </c>
      <c r="J113">
        <v>193.14736982352616</v>
      </c>
      <c r="K113">
        <v>60.298771379234381</v>
      </c>
      <c r="L113">
        <v>-2.2154095279695953E-3</v>
      </c>
      <c r="M113">
        <v>0</v>
      </c>
      <c r="N113">
        <v>1.4193567328926448E-5</v>
      </c>
      <c r="O113">
        <v>6.2948716244169058E-5</v>
      </c>
      <c r="P113">
        <v>3.0129914697243676E-4</v>
      </c>
      <c r="Q113">
        <v>5.8771958018980341E-3</v>
      </c>
      <c r="R113">
        <v>1.9328610273737161E-2</v>
      </c>
      <c r="S113">
        <v>1.5624149571772639E-5</v>
      </c>
      <c r="T113">
        <v>198.96559818530491</v>
      </c>
      <c r="U113">
        <v>57.094616836974978</v>
      </c>
      <c r="V113">
        <v>206.0004685204963</v>
      </c>
      <c r="W113">
        <v>57.921441876578285</v>
      </c>
      <c r="X113">
        <v>194.43223744898742</v>
      </c>
      <c r="Y113">
        <v>194.39841163933107</v>
      </c>
      <c r="Z113">
        <v>10.212027986539741</v>
      </c>
      <c r="AA113" s="12">
        <v>23.319270447218823</v>
      </c>
      <c r="AB113" s="12">
        <v>4.3692704472188248</v>
      </c>
      <c r="AC113" s="12">
        <v>-1.4029476894974484</v>
      </c>
      <c r="AD113" s="12">
        <v>41.934644030251746</v>
      </c>
      <c r="AE113">
        <v>0.13782997315684531</v>
      </c>
      <c r="AF113">
        <v>0</v>
      </c>
      <c r="AG113">
        <v>0.14034835361290271</v>
      </c>
      <c r="AH113">
        <v>-7.5989316624133387</v>
      </c>
      <c r="AI113">
        <v>0.58010284405826129</v>
      </c>
      <c r="AJ113">
        <v>0.27966214103774895</v>
      </c>
      <c r="AK113">
        <v>15.657346748555314</v>
      </c>
      <c r="AL113">
        <v>0</v>
      </c>
      <c r="AM113">
        <v>0</v>
      </c>
      <c r="AN113">
        <v>-5.9374974720167986</v>
      </c>
      <c r="AO113">
        <f t="shared" si="15"/>
        <v>15.953198412555933</v>
      </c>
      <c r="AP113">
        <f t="shared" si="16"/>
        <v>0.95719190475335592</v>
      </c>
      <c r="AQ113">
        <f t="shared" si="17"/>
        <v>0</v>
      </c>
      <c r="AR113">
        <f t="shared" si="18"/>
        <v>0.94811435312611925</v>
      </c>
      <c r="AS113" s="9">
        <f t="shared" si="19"/>
        <v>-0.92090379081021001</v>
      </c>
      <c r="AT113" s="9">
        <f t="shared" si="20"/>
        <v>1.5482963990995469</v>
      </c>
      <c r="AU113" s="9">
        <f t="shared" si="21"/>
        <v>9.7748705198305537</v>
      </c>
      <c r="AV113">
        <f t="shared" si="22"/>
        <v>0</v>
      </c>
      <c r="AW113">
        <f t="shared" si="23"/>
        <v>0.17973457134868931</v>
      </c>
      <c r="AX113">
        <v>16.105939462970412</v>
      </c>
      <c r="AZ113">
        <f t="shared" si="24"/>
        <v>-11.602056881165225</v>
      </c>
    </row>
    <row r="114" spans="1:52" x14ac:dyDescent="0.3">
      <c r="A114">
        <v>28</v>
      </c>
      <c r="B114" s="12">
        <v>1618.7180341816827</v>
      </c>
      <c r="C114" s="9">
        <v>0</v>
      </c>
      <c r="D114" s="9">
        <v>8.8858765367949427E-2</v>
      </c>
      <c r="E114" s="9">
        <v>0.5654982178067034</v>
      </c>
      <c r="F114" s="9">
        <v>2.9419107375569116</v>
      </c>
      <c r="G114" s="12">
        <v>188.21158469466937</v>
      </c>
      <c r="H114" s="12">
        <v>222.49931454103978</v>
      </c>
      <c r="I114" s="12">
        <v>13.349958872462386</v>
      </c>
      <c r="J114">
        <v>198.36180137561752</v>
      </c>
      <c r="K114">
        <v>61.119294946985121</v>
      </c>
      <c r="L114">
        <v>-2.2079211110750583E-3</v>
      </c>
      <c r="M114">
        <v>0</v>
      </c>
      <c r="N114">
        <v>-1.3171218361426537E-5</v>
      </c>
      <c r="O114">
        <v>-1.0549012687033639E-4</v>
      </c>
      <c r="P114">
        <v>-5.7443678023091341E-4</v>
      </c>
      <c r="Q114">
        <v>5.8771958018980341E-3</v>
      </c>
      <c r="R114">
        <v>-3.675014857994896E-2</v>
      </c>
      <c r="S114">
        <v>1.5912027718071663E-5</v>
      </c>
      <c r="T114">
        <v>206.12319515196958</v>
      </c>
      <c r="U114">
        <v>58.089262234823366</v>
      </c>
      <c r="V114">
        <v>207.32878042785998</v>
      </c>
      <c r="W114">
        <v>58.099739139447877</v>
      </c>
      <c r="X114">
        <v>194.65001857393773</v>
      </c>
      <c r="Y114">
        <v>194.74958149504801</v>
      </c>
      <c r="Z114">
        <v>10.205882872206852</v>
      </c>
      <c r="AA114" s="12">
        <v>23.299986290820794</v>
      </c>
      <c r="AB114" s="12">
        <v>4.3499862908207954</v>
      </c>
      <c r="AC114" s="12">
        <v>-1.402343853264705</v>
      </c>
      <c r="AD114" s="12">
        <v>43.910970845100366</v>
      </c>
      <c r="AE114">
        <v>0.13785243241643474</v>
      </c>
      <c r="AF114">
        <v>0</v>
      </c>
      <c r="AG114">
        <v>-0.40365510754528711</v>
      </c>
      <c r="AH114">
        <v>-7.8842206919022999</v>
      </c>
      <c r="AI114">
        <v>0.62895994664059895</v>
      </c>
      <c r="AJ114">
        <v>0.2928422645659744</v>
      </c>
      <c r="AK114">
        <v>15.644398713831812</v>
      </c>
      <c r="AL114">
        <v>0</v>
      </c>
      <c r="AM114">
        <v>0</v>
      </c>
      <c r="AN114">
        <v>-5.9349419411639621</v>
      </c>
      <c r="AO114">
        <f t="shared" si="15"/>
        <v>16.025354109171371</v>
      </c>
      <c r="AP114">
        <f t="shared" si="16"/>
        <v>0.96152124655028226</v>
      </c>
      <c r="AQ114">
        <f t="shared" si="17"/>
        <v>0</v>
      </c>
      <c r="AR114">
        <f t="shared" si="18"/>
        <v>0.95239967023864458</v>
      </c>
      <c r="AS114" s="9">
        <f t="shared" si="19"/>
        <v>-1.7120606662086517</v>
      </c>
      <c r="AT114" s="9">
        <f t="shared" si="20"/>
        <v>1.5932728623136176</v>
      </c>
      <c r="AU114" s="9">
        <f t="shared" si="21"/>
        <v>9.8131732214305067</v>
      </c>
      <c r="AV114">
        <f t="shared" si="22"/>
        <v>0</v>
      </c>
      <c r="AW114">
        <f t="shared" si="23"/>
        <v>0.33317532471342154</v>
      </c>
      <c r="AX114">
        <v>16.178836407617773</v>
      </c>
      <c r="AZ114">
        <f t="shared" si="24"/>
        <v>-12.579198932811977</v>
      </c>
    </row>
    <row r="115" spans="1:52" x14ac:dyDescent="0.3">
      <c r="A115">
        <v>28.25</v>
      </c>
      <c r="B115" s="12">
        <v>1607.438251806977</v>
      </c>
      <c r="C115" s="9">
        <v>0</v>
      </c>
      <c r="D115" s="9">
        <v>8.7695102780415507E-2</v>
      </c>
      <c r="E115" s="9">
        <v>0.56299240541603046</v>
      </c>
      <c r="F115" s="9">
        <v>2.9402152622488344</v>
      </c>
      <c r="G115" s="12">
        <v>187.58578445202554</v>
      </c>
      <c r="H115" s="12">
        <v>221.53554054462711</v>
      </c>
      <c r="I115" s="12">
        <v>13.292132432677628</v>
      </c>
      <c r="J115">
        <v>193.12112581740928</v>
      </c>
      <c r="K115">
        <v>60.379800380952588</v>
      </c>
      <c r="L115">
        <v>-2.2008610333001505E-3</v>
      </c>
      <c r="M115">
        <v>0</v>
      </c>
      <c r="N115">
        <v>1.4261872268637295E-5</v>
      </c>
      <c r="O115">
        <v>6.2965080886358542E-5</v>
      </c>
      <c r="P115">
        <v>3.0437641323254088E-4</v>
      </c>
      <c r="Q115">
        <v>5.8771958018980341E-3</v>
      </c>
      <c r="R115">
        <v>1.9419220414919367E-2</v>
      </c>
      <c r="S115">
        <v>1.5400858887893981E-5</v>
      </c>
      <c r="T115">
        <v>199.18398867526528</v>
      </c>
      <c r="U115">
        <v>57.130013887223811</v>
      </c>
      <c r="V115">
        <v>205.97198046583804</v>
      </c>
      <c r="W115">
        <v>57.916550651691068</v>
      </c>
      <c r="X115">
        <v>194.42998043217634</v>
      </c>
      <c r="Y115">
        <v>194.39421294216842</v>
      </c>
      <c r="Z115">
        <v>10.199736705416699</v>
      </c>
      <c r="AA115" s="12">
        <v>23.28071081089254</v>
      </c>
      <c r="AB115" s="12">
        <v>4.3307108108925423</v>
      </c>
      <c r="AC115" s="12">
        <v>-1.4017129003825632</v>
      </c>
      <c r="AD115" s="12">
        <v>45.88289358934022</v>
      </c>
      <c r="AE115">
        <v>0.13787225047451512</v>
      </c>
      <c r="AF115">
        <v>0</v>
      </c>
      <c r="AG115">
        <v>0.14170677075145718</v>
      </c>
      <c r="AH115">
        <v>-7.6303138597031026</v>
      </c>
      <c r="AI115">
        <v>0.5788883761834811</v>
      </c>
      <c r="AJ115">
        <v>0.30599301734730999</v>
      </c>
      <c r="AK115">
        <v>15.631456504783523</v>
      </c>
      <c r="AL115">
        <v>0</v>
      </c>
      <c r="AM115">
        <v>0</v>
      </c>
      <c r="AN115">
        <v>-5.9322716483435505</v>
      </c>
      <c r="AO115">
        <f t="shared" si="15"/>
        <v>15.902090387095845</v>
      </c>
      <c r="AP115">
        <f t="shared" si="16"/>
        <v>0.95412542322575067</v>
      </c>
      <c r="AQ115">
        <f t="shared" si="17"/>
        <v>0</v>
      </c>
      <c r="AR115">
        <f t="shared" si="18"/>
        <v>0.94507140962246627</v>
      </c>
      <c r="AS115" s="9">
        <f t="shared" si="19"/>
        <v>-0.94291077711392157</v>
      </c>
      <c r="AT115" s="9">
        <f t="shared" si="20"/>
        <v>1.5584960731166406</v>
      </c>
      <c r="AU115" s="9">
        <f t="shared" si="21"/>
        <v>9.731828100846931</v>
      </c>
      <c r="AV115">
        <f t="shared" si="22"/>
        <v>0</v>
      </c>
      <c r="AW115">
        <f t="shared" si="23"/>
        <v>0.1829581020216359</v>
      </c>
      <c r="AX115">
        <v>16.054436274633527</v>
      </c>
      <c r="AZ115">
        <f t="shared" si="24"/>
        <v>-11.577767523669621</v>
      </c>
    </row>
    <row r="116" spans="1:52" x14ac:dyDescent="0.3">
      <c r="A116">
        <v>28.5</v>
      </c>
      <c r="B116" s="12">
        <v>1596.1960958003701</v>
      </c>
      <c r="C116" s="9">
        <v>0</v>
      </c>
      <c r="D116" s="9">
        <v>8.6540024981245578E-2</v>
      </c>
      <c r="E116" s="9">
        <v>0.56048776933303235</v>
      </c>
      <c r="F116" s="9">
        <v>2.9385239040578135</v>
      </c>
      <c r="G116" s="12">
        <v>186.95785543765626</v>
      </c>
      <c r="H116" s="12">
        <v>220.57221897424319</v>
      </c>
      <c r="I116" s="12">
        <v>13.234333138454591</v>
      </c>
      <c r="J116">
        <v>198.4160547744172</v>
      </c>
      <c r="K116">
        <v>61.211659240276902</v>
      </c>
      <c r="L116">
        <v>-2.1933359914490546E-3</v>
      </c>
      <c r="M116">
        <v>0</v>
      </c>
      <c r="N116">
        <v>-1.2505489188402553E-5</v>
      </c>
      <c r="O116">
        <v>-1.0525546637220832E-4</v>
      </c>
      <c r="P116">
        <v>-5.77453980292557E-4</v>
      </c>
      <c r="Q116">
        <v>5.8771958018980341E-3</v>
      </c>
      <c r="R116">
        <v>-3.6739383886023019E-2</v>
      </c>
      <c r="S116">
        <v>1.5689967902472243E-5</v>
      </c>
      <c r="T116">
        <v>205.94958973140768</v>
      </c>
      <c r="U116">
        <v>58.0700493439208</v>
      </c>
      <c r="V116">
        <v>207.22460711644112</v>
      </c>
      <c r="W116">
        <v>58.084693378174563</v>
      </c>
      <c r="X116">
        <v>194.65284332429195</v>
      </c>
      <c r="Y116">
        <v>194.75760293047242</v>
      </c>
      <c r="Z116">
        <v>10.193589609920497</v>
      </c>
      <c r="AA116" s="12">
        <v>23.261444379484864</v>
      </c>
      <c r="AB116" s="12">
        <v>4.3114443794848638</v>
      </c>
      <c r="AC116" s="12">
        <v>-1.4010548919663788</v>
      </c>
      <c r="AD116" s="12">
        <v>47.85037202494</v>
      </c>
      <c r="AE116">
        <v>0.13788942693200257</v>
      </c>
      <c r="AF116">
        <v>0</v>
      </c>
      <c r="AG116">
        <v>-0.40562192138639031</v>
      </c>
      <c r="AH116">
        <v>-7.901393349907142</v>
      </c>
      <c r="AI116">
        <v>0.62335020929843521</v>
      </c>
      <c r="AJ116">
        <v>0.3191141310343249</v>
      </c>
      <c r="AK116">
        <v>15.618520371217938</v>
      </c>
      <c r="AL116">
        <v>0</v>
      </c>
      <c r="AM116">
        <v>0</v>
      </c>
      <c r="AN116">
        <v>-5.9294868522054562</v>
      </c>
      <c r="AO116">
        <f t="shared" si="15"/>
        <v>15.969323621670782</v>
      </c>
      <c r="AP116">
        <f t="shared" si="16"/>
        <v>0.9581594173002469</v>
      </c>
      <c r="AQ116">
        <f t="shared" si="17"/>
        <v>0</v>
      </c>
      <c r="AR116">
        <f t="shared" si="18"/>
        <v>0.94906486175506322</v>
      </c>
      <c r="AS116" s="9">
        <f t="shared" si="19"/>
        <v>-1.7294625016707434</v>
      </c>
      <c r="AT116" s="9">
        <f t="shared" si="20"/>
        <v>1.5971307791723968</v>
      </c>
      <c r="AU116" s="9">
        <f t="shared" si="21"/>
        <v>9.7670838808392748</v>
      </c>
      <c r="AV116">
        <f t="shared" si="22"/>
        <v>0</v>
      </c>
      <c r="AW116">
        <f t="shared" si="23"/>
        <v>0.33458816453201012</v>
      </c>
      <c r="AX116">
        <v>16.122352046332637</v>
      </c>
      <c r="AZ116">
        <f t="shared" si="24"/>
        <v>-12.467004185968705</v>
      </c>
    </row>
    <row r="117" spans="1:52" x14ac:dyDescent="0.3">
      <c r="A117">
        <v>28.75</v>
      </c>
      <c r="B117" s="12">
        <v>1584.9916934743592</v>
      </c>
      <c r="C117" s="9">
        <v>0</v>
      </c>
      <c r="D117" s="9">
        <v>8.5393545262887588E-2</v>
      </c>
      <c r="E117" s="9">
        <v>0.55798435781408906</v>
      </c>
      <c r="F117" s="9">
        <v>2.9368366951059697</v>
      </c>
      <c r="G117" s="12">
        <v>186.32781536301229</v>
      </c>
      <c r="H117" s="12">
        <v>219.60936839003426</v>
      </c>
      <c r="I117" s="12">
        <v>13.176562103402055</v>
      </c>
      <c r="J117">
        <v>193.09719646920141</v>
      </c>
      <c r="K117">
        <v>60.460845115770496</v>
      </c>
      <c r="L117">
        <v>-2.1862169810782741E-3</v>
      </c>
      <c r="M117">
        <v>0</v>
      </c>
      <c r="N117">
        <v>1.4378374114298624E-5</v>
      </c>
      <c r="O117">
        <v>6.2909347276830031E-5</v>
      </c>
      <c r="P117">
        <v>3.0711142196703238E-4</v>
      </c>
      <c r="Q117">
        <v>5.8771958018980341E-3</v>
      </c>
      <c r="R117">
        <v>1.9484706256736751E-2</v>
      </c>
      <c r="S117">
        <v>1.5179393843921517E-5</v>
      </c>
      <c r="T117">
        <v>199.67147483683848</v>
      </c>
      <c r="U117">
        <v>57.203923733167017</v>
      </c>
      <c r="V117">
        <v>205.91725641549925</v>
      </c>
      <c r="W117">
        <v>57.908121558714583</v>
      </c>
      <c r="X117">
        <v>194.42760015084269</v>
      </c>
      <c r="Y117">
        <v>194.38987659780096</v>
      </c>
      <c r="Z117">
        <v>10.187441709487288</v>
      </c>
      <c r="AA117" s="12">
        <v>23.242187367800685</v>
      </c>
      <c r="AB117" s="12">
        <v>4.2921873678006852</v>
      </c>
      <c r="AC117" s="12">
        <v>-1.4003698896734673</v>
      </c>
      <c r="AD117" s="12">
        <v>49.813366740516422</v>
      </c>
      <c r="AE117">
        <v>0.13790396144299244</v>
      </c>
      <c r="AF117">
        <v>0</v>
      </c>
      <c r="AG117">
        <v>0.14275854691040632</v>
      </c>
      <c r="AH117">
        <v>-7.6720645131153837</v>
      </c>
      <c r="AI117">
        <v>0.57636899088491444</v>
      </c>
      <c r="AJ117">
        <v>0.33220534279250408</v>
      </c>
      <c r="AK117">
        <v>15.605590562373248</v>
      </c>
      <c r="AL117">
        <v>0</v>
      </c>
      <c r="AM117">
        <v>0</v>
      </c>
      <c r="AN117">
        <v>-5.9265878136932324</v>
      </c>
      <c r="AO117">
        <f t="shared" si="15"/>
        <v>15.850515223424265</v>
      </c>
      <c r="AP117">
        <f t="shared" si="16"/>
        <v>0.95103091340545587</v>
      </c>
      <c r="AQ117">
        <f t="shared" si="17"/>
        <v>0</v>
      </c>
      <c r="AR117">
        <f t="shared" si="18"/>
        <v>0.94200211935561851</v>
      </c>
      <c r="AS117" s="9">
        <f t="shared" si="19"/>
        <v>-0.97068057190277823</v>
      </c>
      <c r="AT117" s="9">
        <f t="shared" si="20"/>
        <v>1.5740396999645849</v>
      </c>
      <c r="AU117" s="9">
        <f t="shared" si="21"/>
        <v>9.6885719942385347</v>
      </c>
      <c r="AV117">
        <f t="shared" si="22"/>
        <v>0</v>
      </c>
      <c r="AW117">
        <f t="shared" si="23"/>
        <v>0.18723417221897345</v>
      </c>
      <c r="AX117">
        <v>16.0024374267777</v>
      </c>
      <c r="AZ117">
        <f t="shared" si="24"/>
        <v>-11.527379817698289</v>
      </c>
    </row>
    <row r="118" spans="1:52" x14ac:dyDescent="0.3">
      <c r="A118">
        <v>29</v>
      </c>
      <c r="B118" s="12">
        <v>1573.8251710804166</v>
      </c>
      <c r="C118" s="9">
        <v>0</v>
      </c>
      <c r="D118" s="9">
        <v>8.4255676794284015E-2</v>
      </c>
      <c r="E118" s="9">
        <v>0.55548221900438699</v>
      </c>
      <c r="F118" s="9">
        <v>2.9351536674168082</v>
      </c>
      <c r="G118" s="12">
        <v>185.69568186808024</v>
      </c>
      <c r="H118" s="12">
        <v>218.6470073093796</v>
      </c>
      <c r="I118" s="12">
        <v>13.118820438562777</v>
      </c>
      <c r="J118">
        <v>198.46911288852817</v>
      </c>
      <c r="K118">
        <v>61.303428486651569</v>
      </c>
      <c r="L118">
        <v>-2.1786816201618954E-3</v>
      </c>
      <c r="M118">
        <v>0</v>
      </c>
      <c r="N118">
        <v>-1.1725343203509541E-5</v>
      </c>
      <c r="O118">
        <v>-1.0498495249545657E-4</v>
      </c>
      <c r="P118">
        <v>-5.8035796270442116E-4</v>
      </c>
      <c r="Q118">
        <v>5.8771958018980341E-3</v>
      </c>
      <c r="R118">
        <v>-3.6716976289290625E-2</v>
      </c>
      <c r="S118">
        <v>1.5469346528633574E-5</v>
      </c>
      <c r="T118">
        <v>205.65369617403363</v>
      </c>
      <c r="U118">
        <v>58.034736530760597</v>
      </c>
      <c r="V118">
        <v>207.00669660696394</v>
      </c>
      <c r="W118">
        <v>58.054354618312118</v>
      </c>
      <c r="X118">
        <v>194.65588415720893</v>
      </c>
      <c r="Y118">
        <v>194.76600543907813</v>
      </c>
      <c r="Z118">
        <v>10.181293127914083</v>
      </c>
      <c r="AA118" s="12">
        <v>23.222940146187586</v>
      </c>
      <c r="AB118" s="12">
        <v>4.272940146187592</v>
      </c>
      <c r="AC118" s="12">
        <v>-1.3996579557041393</v>
      </c>
      <c r="AD118" s="12">
        <v>51.77183824953638</v>
      </c>
      <c r="AE118">
        <v>0.13791585371478909</v>
      </c>
      <c r="AF118">
        <v>0</v>
      </c>
      <c r="AG118">
        <v>-0.40734245331624924</v>
      </c>
      <c r="AH118">
        <v>-7.9137968099462448</v>
      </c>
      <c r="AI118">
        <v>0.61203455839429066</v>
      </c>
      <c r="AJ118">
        <v>0.34526638928615816</v>
      </c>
      <c r="AK118">
        <v>15.592667326913345</v>
      </c>
      <c r="AL118">
        <v>0</v>
      </c>
      <c r="AM118">
        <v>0</v>
      </c>
      <c r="AN118">
        <v>-5.9235747960484746</v>
      </c>
      <c r="AO118">
        <f t="shared" si="15"/>
        <v>15.907517597111628</v>
      </c>
      <c r="AP118">
        <f t="shared" si="16"/>
        <v>0.95445105582669765</v>
      </c>
      <c r="AQ118">
        <f t="shared" si="17"/>
        <v>0</v>
      </c>
      <c r="AR118">
        <f t="shared" si="18"/>
        <v>0.94538823159824392</v>
      </c>
      <c r="AS118" s="9">
        <f t="shared" si="19"/>
        <v>-1.7439871783407095</v>
      </c>
      <c r="AT118" s="9">
        <f t="shared" si="20"/>
        <v>1.5989655204715527</v>
      </c>
      <c r="AU118" s="9">
        <f t="shared" si="21"/>
        <v>9.7175459756186982</v>
      </c>
      <c r="AV118">
        <f t="shared" si="22"/>
        <v>0</v>
      </c>
      <c r="AW118">
        <f t="shared" si="23"/>
        <v>0.33539173671017342</v>
      </c>
      <c r="AX118">
        <v>16.060012657950214</v>
      </c>
      <c r="AZ118">
        <f t="shared" si="24"/>
        <v>-12.240691167885814</v>
      </c>
    </row>
    <row r="119" spans="1:52" x14ac:dyDescent="0.3">
      <c r="A119">
        <v>29.25</v>
      </c>
      <c r="B119" s="12">
        <v>1562.6966538132965</v>
      </c>
      <c r="C119" s="9">
        <v>0</v>
      </c>
      <c r="D119" s="9">
        <v>8.3126432621261626E-2</v>
      </c>
      <c r="E119" s="9">
        <v>0.55298140093696724</v>
      </c>
      <c r="F119" s="9">
        <v>2.9334748529146215</v>
      </c>
      <c r="G119" s="12">
        <v>185.0614725208502</v>
      </c>
      <c r="H119" s="12">
        <v>217.68515420652588</v>
      </c>
      <c r="I119" s="12">
        <v>13.061109252391553</v>
      </c>
      <c r="J119">
        <v>193.08019558924263</v>
      </c>
      <c r="K119">
        <v>60.542324040991389</v>
      </c>
      <c r="L119">
        <v>-2.1714873333247304E-3</v>
      </c>
      <c r="M119">
        <v>0</v>
      </c>
      <c r="N119">
        <v>1.4513600707518853E-5</v>
      </c>
      <c r="O119">
        <v>6.2677903918412055E-5</v>
      </c>
      <c r="P119">
        <v>3.0892962850929468E-4</v>
      </c>
      <c r="Q119">
        <v>5.8771958018980341E-3</v>
      </c>
      <c r="R119">
        <v>1.9489163815549933E-2</v>
      </c>
      <c r="S119">
        <v>1.4960109118207988E-5</v>
      </c>
      <c r="T119">
        <v>201.09828478875426</v>
      </c>
      <c r="U119">
        <v>57.409171556604747</v>
      </c>
      <c r="V119">
        <v>205.8024413058076</v>
      </c>
      <c r="W119">
        <v>57.8915973390055</v>
      </c>
      <c r="X119">
        <v>194.42507270851499</v>
      </c>
      <c r="Y119">
        <v>194.38552100117036</v>
      </c>
      <c r="Z119">
        <v>10.175143989008799</v>
      </c>
      <c r="AA119" s="12">
        <v>23.20370308413052</v>
      </c>
      <c r="AB119" s="12">
        <v>4.2537030841305175</v>
      </c>
      <c r="AC119" s="12">
        <v>-1.3989191527904605</v>
      </c>
      <c r="AD119" s="12">
        <v>53.725747863933584</v>
      </c>
      <c r="AE119">
        <v>0.13792510350789744</v>
      </c>
      <c r="AF119">
        <v>0</v>
      </c>
      <c r="AG119">
        <v>0.14301769875063447</v>
      </c>
      <c r="AH119">
        <v>-7.7501048270052504</v>
      </c>
      <c r="AI119">
        <v>0.57084601523186229</v>
      </c>
      <c r="AJ119">
        <v>0.35829701250457313</v>
      </c>
      <c r="AK119">
        <v>15.57975091292292</v>
      </c>
      <c r="AL119">
        <v>0</v>
      </c>
      <c r="AM119">
        <v>0</v>
      </c>
      <c r="AN119">
        <v>-5.9204480647632494</v>
      </c>
      <c r="AO119">
        <f t="shared" si="15"/>
        <v>15.79836311083038</v>
      </c>
      <c r="AP119">
        <f t="shared" si="16"/>
        <v>0.94790178664982272</v>
      </c>
      <c r="AQ119">
        <f t="shared" si="17"/>
        <v>0</v>
      </c>
      <c r="AR119">
        <f t="shared" si="18"/>
        <v>0.93889994442717128</v>
      </c>
      <c r="AS119" s="9">
        <f t="shared" si="19"/>
        <v>-1.0177257161738176</v>
      </c>
      <c r="AT119" s="9">
        <f t="shared" si="20"/>
        <v>1.6078132917447192</v>
      </c>
      <c r="AU119" s="9">
        <f t="shared" si="21"/>
        <v>9.6450371666006447</v>
      </c>
      <c r="AV119">
        <f t="shared" si="22"/>
        <v>0</v>
      </c>
      <c r="AW119">
        <f t="shared" si="23"/>
        <v>0.19513313243719402</v>
      </c>
      <c r="AX119">
        <v>15.949832256125321</v>
      </c>
      <c r="AZ119">
        <f t="shared" si="24"/>
        <v>-11.416920304637244</v>
      </c>
    </row>
    <row r="120" spans="1:52" x14ac:dyDescent="0.3">
      <c r="A120">
        <v>29.5</v>
      </c>
      <c r="B120" s="12">
        <v>1551.6062658153676</v>
      </c>
      <c r="C120" s="9">
        <v>0</v>
      </c>
      <c r="D120" s="9">
        <v>8.2005825666915069E-2</v>
      </c>
      <c r="E120" s="9">
        <v>0.55048195153177482</v>
      </c>
      <c r="F120" s="9">
        <v>2.9318002834238599</v>
      </c>
      <c r="G120" s="12">
        <v>184.42520481679142</v>
      </c>
      <c r="H120" s="12">
        <v>216.72382751222108</v>
      </c>
      <c r="I120" s="12">
        <v>13.003429650733265</v>
      </c>
      <c r="J120">
        <v>198.51788623264571</v>
      </c>
      <c r="K120">
        <v>61.393800597849975</v>
      </c>
      <c r="L120">
        <v>-2.1640002262482807E-3</v>
      </c>
      <c r="M120">
        <v>0</v>
      </c>
      <c r="N120">
        <v>-1.1151457371983125E-5</v>
      </c>
      <c r="O120">
        <v>-1.0463793606642093E-4</v>
      </c>
      <c r="P120">
        <v>-5.829412659978338E-4</v>
      </c>
      <c r="Q120">
        <v>5.8771958018980341E-3</v>
      </c>
      <c r="R120">
        <v>-3.6669981576049684E-2</v>
      </c>
      <c r="S120">
        <v>1.5249968908061245E-5</v>
      </c>
      <c r="T120">
        <v>205.0804513637116</v>
      </c>
      <c r="U120">
        <v>57.960605633395517</v>
      </c>
      <c r="V120">
        <v>206.43820541698213</v>
      </c>
      <c r="W120">
        <v>57.976972956907048</v>
      </c>
      <c r="X120">
        <v>194.6591767402719</v>
      </c>
      <c r="Y120">
        <v>194.77473037779731</v>
      </c>
      <c r="Z120">
        <v>10.168994416607594</v>
      </c>
      <c r="AA120" s="12">
        <v>23.184476550244423</v>
      </c>
      <c r="AB120" s="12">
        <v>4.2344765502444215</v>
      </c>
      <c r="AC120" s="12">
        <v>-1.3981535441968986</v>
      </c>
      <c r="AD120" s="12">
        <v>55.67505692382295</v>
      </c>
      <c r="AE120">
        <v>0.13793171063603493</v>
      </c>
      <c r="AF120">
        <v>0</v>
      </c>
      <c r="AG120">
        <v>-0.40849037149156081</v>
      </c>
      <c r="AH120">
        <v>-7.9154020683188708</v>
      </c>
      <c r="AI120">
        <v>0.58317375195924093</v>
      </c>
      <c r="AJ120">
        <v>0.37129695462497531</v>
      </c>
      <c r="AK120">
        <v>15.566841567902506</v>
      </c>
      <c r="AL120">
        <v>0</v>
      </c>
      <c r="AM120">
        <v>0</v>
      </c>
      <c r="AN120">
        <v>-5.9172078875828324</v>
      </c>
      <c r="AO120">
        <f t="shared" si="15"/>
        <v>15.827792364456752</v>
      </c>
      <c r="AP120">
        <f t="shared" si="16"/>
        <v>0.9496675418674051</v>
      </c>
      <c r="AQ120">
        <f t="shared" si="17"/>
        <v>0</v>
      </c>
      <c r="AR120">
        <f t="shared" si="18"/>
        <v>0.940648068276566</v>
      </c>
      <c r="AS120" s="9">
        <f t="shared" si="19"/>
        <v>-1.75128233077754</v>
      </c>
      <c r="AT120" s="9">
        <f t="shared" si="20"/>
        <v>1.5960502897266258</v>
      </c>
      <c r="AU120" s="9">
        <f t="shared" si="21"/>
        <v>9.657163930883101</v>
      </c>
      <c r="AV120">
        <f t="shared" si="22"/>
        <v>0</v>
      </c>
      <c r="AW120">
        <f t="shared" si="23"/>
        <v>0.33476380757138574</v>
      </c>
      <c r="AX120">
        <v>15.979558322467021</v>
      </c>
      <c r="AZ120">
        <f t="shared" si="24"/>
        <v>-11.663475039184817</v>
      </c>
    </row>
    <row r="121" spans="1:52" x14ac:dyDescent="0.3">
      <c r="A121">
        <v>29.75</v>
      </c>
      <c r="B121" s="12">
        <v>1540.5541301809794</v>
      </c>
      <c r="C121" s="9">
        <v>0</v>
      </c>
      <c r="D121" s="9">
        <v>8.0893868731994722E-2</v>
      </c>
      <c r="E121" s="9">
        <v>0.54798391859472151</v>
      </c>
      <c r="F121" s="9">
        <v>2.9301299906685498</v>
      </c>
      <c r="G121" s="12">
        <v>183.78689617834002</v>
      </c>
      <c r="H121" s="12">
        <v>215.76304561335442</v>
      </c>
      <c r="I121" s="12">
        <v>12.945782736801265</v>
      </c>
      <c r="J121">
        <v>193.08067857597021</v>
      </c>
      <c r="K121">
        <v>60.6252409015853</v>
      </c>
      <c r="L121">
        <v>-2.1566904559571984E-3</v>
      </c>
      <c r="M121">
        <v>0</v>
      </c>
      <c r="N121">
        <v>1.4159238021648858E-5</v>
      </c>
      <c r="O121">
        <v>6.2041688685421825E-5</v>
      </c>
      <c r="P121">
        <v>3.085160210489505E-4</v>
      </c>
      <c r="Q121">
        <v>5.8771958018980341E-3</v>
      </c>
      <c r="R121">
        <v>1.9351087532106678E-2</v>
      </c>
      <c r="S121">
        <v>1.474378724429571E-5</v>
      </c>
      <c r="T121">
        <v>201.4969121592101</v>
      </c>
      <c r="U121">
        <v>57.46878243150735</v>
      </c>
      <c r="V121">
        <v>205.54458220651918</v>
      </c>
      <c r="W121">
        <v>57.855989900597137</v>
      </c>
      <c r="X121">
        <v>194.4226006794469</v>
      </c>
      <c r="Y121">
        <v>194.38168571541809</v>
      </c>
      <c r="Z121">
        <v>10.162844534553289</v>
      </c>
      <c r="AA121" s="12">
        <v>23.16526091226709</v>
      </c>
      <c r="AB121" s="12">
        <v>4.2152609122670883</v>
      </c>
      <c r="AC121" s="12">
        <v>-1.3973611937116679</v>
      </c>
      <c r="AD121" s="12">
        <v>57.619727285974371</v>
      </c>
      <c r="AE121">
        <v>0.13793567496614401</v>
      </c>
      <c r="AF121">
        <v>0</v>
      </c>
      <c r="AG121">
        <v>0.14141379475231314</v>
      </c>
      <c r="AH121">
        <v>-7.7887054204657789</v>
      </c>
      <c r="AI121">
        <v>0.55814482455505476</v>
      </c>
      <c r="AJ121">
        <v>0.38426596127016316</v>
      </c>
      <c r="AK121">
        <v>15.553939538763697</v>
      </c>
      <c r="AL121">
        <v>0</v>
      </c>
      <c r="AM121">
        <v>0</v>
      </c>
      <c r="AN121">
        <v>-5.9138545344690794</v>
      </c>
      <c r="AO121">
        <f t="shared" si="15"/>
        <v>15.737035387397979</v>
      </c>
      <c r="AP121">
        <f t="shared" si="16"/>
        <v>0.94422212324387866</v>
      </c>
      <c r="AQ121">
        <f t="shared" si="17"/>
        <v>0</v>
      </c>
      <c r="AR121">
        <f t="shared" si="18"/>
        <v>0.93525385287258478</v>
      </c>
      <c r="AS121" s="9">
        <f t="shared" si="19"/>
        <v>-1.0467402746773649</v>
      </c>
      <c r="AT121" s="9">
        <f t="shared" si="20"/>
        <v>1.621950669439606</v>
      </c>
      <c r="AU121" s="9">
        <f t="shared" si="21"/>
        <v>9.595982644613354</v>
      </c>
      <c r="AV121">
        <f t="shared" si="22"/>
        <v>0</v>
      </c>
      <c r="AW121">
        <f t="shared" si="23"/>
        <v>0.19947761382812085</v>
      </c>
      <c r="AX121">
        <v>15.887939858695605</v>
      </c>
      <c r="AZ121">
        <f t="shared" si="24"/>
        <v>-11.162896491101094</v>
      </c>
    </row>
    <row r="122" spans="1:52" x14ac:dyDescent="0.3">
      <c r="A122">
        <v>30</v>
      </c>
      <c r="B122" s="12">
        <v>1529.5403689608472</v>
      </c>
      <c r="C122" s="9">
        <v>0</v>
      </c>
      <c r="D122" s="9">
        <v>7.9790574495284816E-2</v>
      </c>
      <c r="E122" s="9">
        <v>0.54548734981676295</v>
      </c>
      <c r="F122" s="9">
        <v>2.9284640062716858</v>
      </c>
      <c r="G122" s="12">
        <v>183.14656395439653</v>
      </c>
      <c r="H122" s="12">
        <v>214.80282685260116</v>
      </c>
      <c r="I122" s="12">
        <v>12.888169611156069</v>
      </c>
      <c r="J122">
        <v>198.55491490592829</v>
      </c>
      <c r="K122">
        <v>61.480939321833546</v>
      </c>
      <c r="L122">
        <v>-2.1489997513073067E-3</v>
      </c>
      <c r="M122">
        <v>0</v>
      </c>
      <c r="N122">
        <v>-1.1143115389256313E-5</v>
      </c>
      <c r="O122">
        <v>-1.0412196693711878E-4</v>
      </c>
      <c r="P122">
        <v>-5.8470651946531012E-4</v>
      </c>
      <c r="Q122">
        <v>5.8771958018980341E-3</v>
      </c>
      <c r="R122">
        <v>-3.6567630584656438E-2</v>
      </c>
      <c r="S122">
        <v>1.5031357944201679E-5</v>
      </c>
      <c r="T122">
        <v>204.68151219794836</v>
      </c>
      <c r="U122">
        <v>57.90895212080892</v>
      </c>
      <c r="V122">
        <v>205.94691898221876</v>
      </c>
      <c r="W122">
        <v>57.910042944297174</v>
      </c>
      <c r="X122">
        <v>194.66248150473027</v>
      </c>
      <c r="Y122">
        <v>194.78330283072336</v>
      </c>
      <c r="Z122">
        <v>10.156694466690844</v>
      </c>
      <c r="AA122" s="12">
        <v>23.146056537052022</v>
      </c>
      <c r="AB122" s="12">
        <v>4.1960565370520229</v>
      </c>
      <c r="AC122" s="12">
        <v>-1.3965421656395605</v>
      </c>
      <c r="AD122" s="12">
        <v>59.559721403659459</v>
      </c>
      <c r="AE122">
        <v>0.13793699641838431</v>
      </c>
      <c r="AF122">
        <v>0</v>
      </c>
      <c r="AG122">
        <v>-0.4083217654534147</v>
      </c>
      <c r="AH122">
        <v>-7.9235959839390677</v>
      </c>
      <c r="AI122">
        <v>0.55818080757477018</v>
      </c>
      <c r="AJ122">
        <v>0.39720378204100504</v>
      </c>
      <c r="AK122">
        <v>15.541045071824335</v>
      </c>
      <c r="AL122">
        <v>0</v>
      </c>
      <c r="AM122">
        <v>0</v>
      </c>
      <c r="AN122">
        <v>-5.9103882775700853</v>
      </c>
      <c r="AO122">
        <f t="shared" si="15"/>
        <v>15.75242897732749</v>
      </c>
      <c r="AP122">
        <f t="shared" si="16"/>
        <v>0.94514573863964935</v>
      </c>
      <c r="AQ122">
        <f t="shared" si="17"/>
        <v>0</v>
      </c>
      <c r="AR122">
        <f t="shared" si="18"/>
        <v>0.9361685239898796</v>
      </c>
      <c r="AS122" s="9">
        <f t="shared" si="19"/>
        <v>-1.76094315159723</v>
      </c>
      <c r="AT122" s="9">
        <f t="shared" si="20"/>
        <v>1.596754844215047</v>
      </c>
      <c r="AU122" s="9">
        <f t="shared" si="21"/>
        <v>9.599556493857758</v>
      </c>
      <c r="AV122">
        <f t="shared" si="22"/>
        <v>0</v>
      </c>
      <c r="AW122">
        <f t="shared" si="23"/>
        <v>0.33455248388372705</v>
      </c>
      <c r="AX122">
        <v>15.903483977106836</v>
      </c>
      <c r="AZ122">
        <f t="shared" si="24"/>
        <v>-11.163616151495404</v>
      </c>
    </row>
    <row r="123" spans="1:52" x14ac:dyDescent="0.3">
      <c r="A123">
        <v>30.25</v>
      </c>
      <c r="B123" s="12">
        <v>1518.5651031664897</v>
      </c>
      <c r="C123" s="9">
        <v>0</v>
      </c>
      <c r="D123" s="9">
        <v>7.8695955513991861E-2</v>
      </c>
      <c r="E123" s="9">
        <v>0.5429922927729719</v>
      </c>
      <c r="F123" s="9">
        <v>2.9268023617546497</v>
      </c>
      <c r="G123" s="12">
        <v>182.5042254198323</v>
      </c>
      <c r="H123" s="12">
        <v>213.84318952806612</v>
      </c>
      <c r="I123" s="12">
        <v>12.830591371683967</v>
      </c>
      <c r="J123">
        <v>193.05286782533523</v>
      </c>
      <c r="K123">
        <v>60.702920371098458</v>
      </c>
      <c r="L123">
        <v>-2.1417379689181713E-3</v>
      </c>
      <c r="M123">
        <v>0</v>
      </c>
      <c r="N123">
        <v>1.351766480770811E-5</v>
      </c>
      <c r="O123">
        <v>6.2045107453459114E-5</v>
      </c>
      <c r="P123">
        <v>3.1167409970858173E-4</v>
      </c>
      <c r="Q123">
        <v>5.8771958018980341E-3</v>
      </c>
      <c r="R123">
        <v>1.9434807383658461E-2</v>
      </c>
      <c r="S123">
        <v>1.4527084911112829E-5</v>
      </c>
      <c r="T123">
        <v>201.30651398320538</v>
      </c>
      <c r="U123">
        <v>57.445257608891268</v>
      </c>
      <c r="V123">
        <v>205.21630280665593</v>
      </c>
      <c r="W123">
        <v>57.810936543716025</v>
      </c>
      <c r="X123">
        <v>194.4200810804432</v>
      </c>
      <c r="Y123">
        <v>194.37688142861649</v>
      </c>
      <c r="Z123">
        <v>10.150544336883602</v>
      </c>
      <c r="AA123" s="12">
        <v>23.12686379056132</v>
      </c>
      <c r="AB123" s="12">
        <v>4.1768637905613222</v>
      </c>
      <c r="AC123" s="12">
        <v>-1.3956965248037538</v>
      </c>
      <c r="AD123" s="12">
        <v>61.495001579850168</v>
      </c>
      <c r="AE123">
        <v>0.13793567496614401</v>
      </c>
      <c r="AF123">
        <v>0</v>
      </c>
      <c r="AG123">
        <v>0.14276658848089899</v>
      </c>
      <c r="AH123">
        <v>-7.8045345001567057</v>
      </c>
      <c r="AI123">
        <v>0.54197106890197233</v>
      </c>
      <c r="AJ123">
        <v>0.41011016553602087</v>
      </c>
      <c r="AK123">
        <v>15.528158412803753</v>
      </c>
      <c r="AL123">
        <v>0</v>
      </c>
      <c r="AM123">
        <v>0</v>
      </c>
      <c r="AN123">
        <v>-5.9068093912278341</v>
      </c>
      <c r="AO123">
        <f t="shared" si="15"/>
        <v>15.670925786719877</v>
      </c>
      <c r="AP123">
        <f t="shared" si="16"/>
        <v>0.9402555472031926</v>
      </c>
      <c r="AQ123">
        <f t="shared" si="17"/>
        <v>0</v>
      </c>
      <c r="AR123">
        <f t="shared" si="18"/>
        <v>0.93132495157548445</v>
      </c>
      <c r="AS123" s="9">
        <f t="shared" si="19"/>
        <v>-1.0607964651231554</v>
      </c>
      <c r="AT123" s="9">
        <f t="shared" si="20"/>
        <v>1.6254870069003013</v>
      </c>
      <c r="AU123" s="9">
        <f t="shared" si="21"/>
        <v>9.5441056198867589</v>
      </c>
      <c r="AV123">
        <f t="shared" si="22"/>
        <v>0</v>
      </c>
      <c r="AW123">
        <f t="shared" si="23"/>
        <v>0.20091179723808958</v>
      </c>
      <c r="AX123">
        <v>15.821196324491114</v>
      </c>
      <c r="AZ123">
        <f t="shared" si="24"/>
        <v>-10.839421378039447</v>
      </c>
    </row>
    <row r="124" spans="1:52" x14ac:dyDescent="0.3">
      <c r="A124">
        <v>30.5</v>
      </c>
      <c r="B124" s="12">
        <v>1507.6284527746682</v>
      </c>
      <c r="C124" s="9">
        <v>0</v>
      </c>
      <c r="D124" s="9">
        <v>7.7610024224120985E-2</v>
      </c>
      <c r="E124" s="9">
        <v>0.54049879492163455</v>
      </c>
      <c r="F124" s="9">
        <v>2.9251450885366186</v>
      </c>
      <c r="G124" s="12">
        <v>181.85989777500669</v>
      </c>
      <c r="H124" s="12">
        <v>212.88415189293636</v>
      </c>
      <c r="I124" s="12">
        <v>12.773049113576182</v>
      </c>
      <c r="J124">
        <v>198.60964166107308</v>
      </c>
      <c r="K124">
        <v>61.570204505805009</v>
      </c>
      <c r="L124">
        <v>-2.1339494240812601E-3</v>
      </c>
      <c r="M124">
        <v>0</v>
      </c>
      <c r="N124">
        <v>-1.1540894681310987E-5</v>
      </c>
      <c r="O124">
        <v>-1.0382628662983164E-4</v>
      </c>
      <c r="P124">
        <v>-5.87649019716554E-4</v>
      </c>
      <c r="Q124">
        <v>5.8771958018980341E-3</v>
      </c>
      <c r="R124">
        <v>-3.6534868329112472E-2</v>
      </c>
      <c r="S124">
        <v>1.4815595215830045E-5</v>
      </c>
      <c r="T124">
        <v>204.43825183707202</v>
      </c>
      <c r="U124">
        <v>57.877858798571026</v>
      </c>
      <c r="V124">
        <v>205.58452422565463</v>
      </c>
      <c r="W124">
        <v>57.860460916459772</v>
      </c>
      <c r="X124">
        <v>194.66593619416349</v>
      </c>
      <c r="Y124">
        <v>194.79276676428933</v>
      </c>
      <c r="Z124">
        <v>10.144394268989787</v>
      </c>
      <c r="AA124" s="12">
        <v>23.107683037858724</v>
      </c>
      <c r="AB124" s="12">
        <v>4.1576830378587273</v>
      </c>
      <c r="AC124" s="12">
        <v>-1.3948243365327009</v>
      </c>
      <c r="AD124" s="12">
        <v>63.425531070981783</v>
      </c>
      <c r="AE124">
        <v>0.1379317106360356</v>
      </c>
      <c r="AF124">
        <v>0</v>
      </c>
      <c r="AG124">
        <v>-0.40991693315201855</v>
      </c>
      <c r="AH124">
        <v>-7.9377139633843399</v>
      </c>
      <c r="AI124">
        <v>0.53958787306826539</v>
      </c>
      <c r="AJ124">
        <v>0.42298486671237762</v>
      </c>
      <c r="AK124">
        <v>15.515279806818091</v>
      </c>
      <c r="AL124">
        <v>0</v>
      </c>
      <c r="AM124">
        <v>0</v>
      </c>
      <c r="AN124">
        <v>-5.9031181519227145</v>
      </c>
      <c r="AO124">
        <f t="shared" si="15"/>
        <v>15.684091977597888</v>
      </c>
      <c r="AP124">
        <f t="shared" si="16"/>
        <v>0.94104551865587327</v>
      </c>
      <c r="AQ124">
        <f t="shared" si="17"/>
        <v>0</v>
      </c>
      <c r="AR124">
        <f t="shared" si="18"/>
        <v>0.93210793278597603</v>
      </c>
      <c r="AS124" s="9">
        <f t="shared" si="19"/>
        <v>-1.7764220865840599</v>
      </c>
      <c r="AT124" s="9">
        <f t="shared" si="20"/>
        <v>1.6001985908155607</v>
      </c>
      <c r="AU124" s="9">
        <f t="shared" si="21"/>
        <v>9.5463367663111622</v>
      </c>
      <c r="AV124">
        <f t="shared" si="22"/>
        <v>0</v>
      </c>
      <c r="AW124">
        <f t="shared" si="23"/>
        <v>0.33540127834164457</v>
      </c>
      <c r="AX124">
        <v>15.834480053817956</v>
      </c>
      <c r="AZ124">
        <f t="shared" si="24"/>
        <v>-10.791757461365307</v>
      </c>
    </row>
    <row r="125" spans="1:52" x14ac:dyDescent="0.3">
      <c r="A125">
        <v>30.75</v>
      </c>
      <c r="B125" s="12">
        <v>1496.7305367318845</v>
      </c>
      <c r="C125" s="9">
        <v>0</v>
      </c>
      <c r="D125" s="9">
        <v>7.6532792940861016E-2</v>
      </c>
      <c r="E125" s="9">
        <v>0.53800690360334857</v>
      </c>
      <c r="F125" s="9">
        <v>2.9234922179339886</v>
      </c>
      <c r="G125" s="12">
        <v>181.21359814529472</v>
      </c>
      <c r="H125" s="12">
        <v>211.92573215513406</v>
      </c>
      <c r="I125" s="12">
        <v>12.715543929308044</v>
      </c>
      <c r="J125">
        <v>193.01558571334957</v>
      </c>
      <c r="K125">
        <v>60.77900269797675</v>
      </c>
      <c r="L125">
        <v>-2.1266771112571762E-3</v>
      </c>
      <c r="M125">
        <v>0</v>
      </c>
      <c r="N125">
        <v>1.2646459542632763E-5</v>
      </c>
      <c r="O125">
        <v>6.2240019942358393E-5</v>
      </c>
      <c r="P125">
        <v>3.1595636464776174E-4</v>
      </c>
      <c r="Q125">
        <v>5.8771958018980341E-3</v>
      </c>
      <c r="R125">
        <v>1.9584656098448529E-2</v>
      </c>
      <c r="S125">
        <v>1.4311384790896932E-5</v>
      </c>
      <c r="T125">
        <v>200.92987190818747</v>
      </c>
      <c r="U125">
        <v>57.39509125324571</v>
      </c>
      <c r="V125">
        <v>204.89314501726543</v>
      </c>
      <c r="W125">
        <v>57.766526777103763</v>
      </c>
      <c r="X125">
        <v>194.41748159159687</v>
      </c>
      <c r="Y125">
        <v>194.37159724765698</v>
      </c>
      <c r="Z125">
        <v>10.138244386860478</v>
      </c>
      <c r="AA125" s="12">
        <v>23.08851464310268</v>
      </c>
      <c r="AB125" s="12">
        <v>4.1385146431026811</v>
      </c>
      <c r="AC125" s="12">
        <v>-1.393925666659676</v>
      </c>
      <c r="AD125" s="12">
        <v>65.351273166367648</v>
      </c>
      <c r="AE125">
        <v>0.13792510350789589</v>
      </c>
      <c r="AF125">
        <v>0</v>
      </c>
      <c r="AG125">
        <v>0.14504416550579383</v>
      </c>
      <c r="AH125">
        <v>-7.8130487775036785</v>
      </c>
      <c r="AI125">
        <v>0.52607738848042229</v>
      </c>
      <c r="AJ125">
        <v>0.43582764074650593</v>
      </c>
      <c r="AK125">
        <v>15.502409498375643</v>
      </c>
      <c r="AL125">
        <v>0</v>
      </c>
      <c r="AM125">
        <v>0</v>
      </c>
      <c r="AN125">
        <v>-5.899314838271601</v>
      </c>
      <c r="AO125">
        <f t="shared" si="15"/>
        <v>15.604811022797533</v>
      </c>
      <c r="AP125">
        <f t="shared" si="16"/>
        <v>0.93628866136785194</v>
      </c>
      <c r="AQ125">
        <f t="shared" si="17"/>
        <v>0</v>
      </c>
      <c r="AR125">
        <f t="shared" si="18"/>
        <v>0.92739710432766642</v>
      </c>
      <c r="AS125" s="9">
        <f t="shared" si="19"/>
        <v>-1.0703700515187891</v>
      </c>
      <c r="AT125" s="9">
        <f t="shared" si="20"/>
        <v>1.6257168265351609</v>
      </c>
      <c r="AU125" s="9">
        <f t="shared" si="21"/>
        <v>9.4923232655937362</v>
      </c>
      <c r="AV125">
        <f t="shared" si="22"/>
        <v>0</v>
      </c>
      <c r="AW125">
        <f t="shared" si="23"/>
        <v>0.20145978166840983</v>
      </c>
      <c r="AX125">
        <v>15.754424458792796</v>
      </c>
      <c r="AZ125">
        <f t="shared" si="24"/>
        <v>-10.521547769608446</v>
      </c>
    </row>
    <row r="126" spans="1:52" x14ac:dyDescent="0.3">
      <c r="A126">
        <v>31</v>
      </c>
      <c r="B126" s="12">
        <v>1485.8714729588769</v>
      </c>
      <c r="C126" s="9">
        <v>0</v>
      </c>
      <c r="D126" s="9">
        <v>7.5464273858955613E-2</v>
      </c>
      <c r="E126" s="9">
        <v>0.53551666604013448</v>
      </c>
      <c r="F126" s="9">
        <v>2.9218437811597968</v>
      </c>
      <c r="G126" s="12">
        <v>180.56534358062328</v>
      </c>
      <c r="H126" s="12">
        <v>210.96794847697478</v>
      </c>
      <c r="I126" s="12">
        <v>12.658076908618488</v>
      </c>
      <c r="J126">
        <v>198.67142445845892</v>
      </c>
      <c r="K126">
        <v>61.660437247447021</v>
      </c>
      <c r="L126">
        <v>-2.1188208975404443E-3</v>
      </c>
      <c r="M126">
        <v>0</v>
      </c>
      <c r="N126">
        <v>-1.2122391227896135E-5</v>
      </c>
      <c r="O126">
        <v>-1.0360322942156617E-4</v>
      </c>
      <c r="P126">
        <v>-5.9103232607837547E-4</v>
      </c>
      <c r="Q126">
        <v>5.8771958018980341E-3</v>
      </c>
      <c r="R126">
        <v>-3.6524866837074843E-2</v>
      </c>
      <c r="S126">
        <v>1.4601865895900246E-5</v>
      </c>
      <c r="T126">
        <v>204.30139541318047</v>
      </c>
      <c r="U126">
        <v>57.860764200902622</v>
      </c>
      <c r="V126">
        <v>205.31374823221657</v>
      </c>
      <c r="W126">
        <v>57.823194996518509</v>
      </c>
      <c r="X126">
        <v>194.66958121606339</v>
      </c>
      <c r="Y126">
        <v>194.80286947089866</v>
      </c>
      <c r="Z126">
        <v>10.132094814352934</v>
      </c>
      <c r="AA126" s="12">
        <v>23.069358969539497</v>
      </c>
      <c r="AB126" s="12">
        <v>4.1193589695394959</v>
      </c>
      <c r="AC126" s="12">
        <v>-1.3930005815148323</v>
      </c>
      <c r="AD126" s="12">
        <v>67.272191733035342</v>
      </c>
      <c r="AE126">
        <v>0.13791585371478909</v>
      </c>
      <c r="AF126">
        <v>0</v>
      </c>
      <c r="AG126">
        <v>-0.41212572138132547</v>
      </c>
      <c r="AH126">
        <v>-7.9558892276419995</v>
      </c>
      <c r="AI126">
        <v>0.52554393806589561</v>
      </c>
      <c r="AJ126">
        <v>0.44863824666761276</v>
      </c>
      <c r="AK126">
        <v>15.489547731372266</v>
      </c>
      <c r="AL126">
        <v>0</v>
      </c>
      <c r="AM126">
        <v>0</v>
      </c>
      <c r="AN126">
        <v>-5.8953997309942396</v>
      </c>
      <c r="AO126">
        <f t="shared" si="15"/>
        <v>15.620764973127406</v>
      </c>
      <c r="AP126">
        <f t="shared" si="16"/>
        <v>0.93724589838764427</v>
      </c>
      <c r="AQ126">
        <f t="shared" si="17"/>
        <v>0</v>
      </c>
      <c r="AR126">
        <f t="shared" si="18"/>
        <v>0.92834644274340561</v>
      </c>
      <c r="AS126" s="9">
        <f t="shared" si="19"/>
        <v>-1.7952757825623815</v>
      </c>
      <c r="AT126" s="9">
        <f t="shared" si="20"/>
        <v>1.6056858782101093</v>
      </c>
      <c r="AU126" s="9">
        <f t="shared" si="21"/>
        <v>9.4962643068270065</v>
      </c>
      <c r="AV126">
        <f t="shared" si="22"/>
        <v>0</v>
      </c>
      <c r="AW126">
        <f t="shared" si="23"/>
        <v>0.33683102852418656</v>
      </c>
      <c r="AX126">
        <v>15.770511122416899</v>
      </c>
      <c r="AZ126">
        <f t="shared" si="24"/>
        <v>-10.510878761317912</v>
      </c>
    </row>
    <row r="127" spans="1:52" x14ac:dyDescent="0.3">
      <c r="A127">
        <v>31.25</v>
      </c>
      <c r="B127" s="12">
        <v>1475.0513783551698</v>
      </c>
      <c r="C127" s="9">
        <v>0</v>
      </c>
      <c r="D127" s="9">
        <v>7.4404479053087266E-2</v>
      </c>
      <c r="E127" s="9">
        <v>0.53302812933455068</v>
      </c>
      <c r="F127" s="9">
        <v>2.9201998093231571</v>
      </c>
      <c r="G127" s="12">
        <v>179.91515105501844</v>
      </c>
      <c r="H127" s="12">
        <v>210.01081897482715</v>
      </c>
      <c r="I127" s="12">
        <v>12.600649138489629</v>
      </c>
      <c r="J127">
        <v>192.9741156488374</v>
      </c>
      <c r="K127">
        <v>60.854514298524236</v>
      </c>
      <c r="L127">
        <v>-2.1115196156373524E-3</v>
      </c>
      <c r="M127">
        <v>0</v>
      </c>
      <c r="N127">
        <v>1.1603011496632316E-5</v>
      </c>
      <c r="O127">
        <v>6.2499931281538362E-5</v>
      </c>
      <c r="P127">
        <v>3.206686403972138E-4</v>
      </c>
      <c r="Q127">
        <v>5.8771958018980341E-3</v>
      </c>
      <c r="R127">
        <v>1.9756575112250353E-2</v>
      </c>
      <c r="S127">
        <v>1.409707904145632E-5</v>
      </c>
      <c r="T127">
        <v>200.46310107510359</v>
      </c>
      <c r="U127">
        <v>57.331726971563285</v>
      </c>
      <c r="V127">
        <v>204.60991709768709</v>
      </c>
      <c r="W127">
        <v>57.72745069104235</v>
      </c>
      <c r="X127">
        <v>194.414796861132</v>
      </c>
      <c r="Y127">
        <v>194.36597251267821</v>
      </c>
      <c r="Z127">
        <v>10.125945675309827</v>
      </c>
      <c r="AA127" s="12">
        <v>23.05021637949654</v>
      </c>
      <c r="AB127" s="12">
        <v>4.1002163794965432</v>
      </c>
      <c r="AC127" s="12">
        <v>-1.3920491479235213</v>
      </c>
      <c r="AD127" s="12">
        <v>69.188250760130884</v>
      </c>
      <c r="AE127">
        <v>0.13790396144299244</v>
      </c>
      <c r="AF127">
        <v>0</v>
      </c>
      <c r="AG127">
        <v>0.14767761760708206</v>
      </c>
      <c r="AH127">
        <v>-7.8179308136143817</v>
      </c>
      <c r="AI127">
        <v>0.51219722925044375</v>
      </c>
      <c r="AJ127">
        <v>0.46141644431931295</v>
      </c>
      <c r="AK127">
        <v>15.476694749086802</v>
      </c>
      <c r="AL127">
        <v>0</v>
      </c>
      <c r="AM127">
        <v>0</v>
      </c>
      <c r="AN127">
        <v>-5.8913731129061304</v>
      </c>
      <c r="AO127">
        <f t="shared" si="15"/>
        <v>15.540671171644137</v>
      </c>
      <c r="AP127">
        <f t="shared" si="16"/>
        <v>0.93244027029864818</v>
      </c>
      <c r="AQ127">
        <f t="shared" si="17"/>
        <v>0</v>
      </c>
      <c r="AR127">
        <f t="shared" si="18"/>
        <v>0.92358797007829563</v>
      </c>
      <c r="AS127" s="9">
        <f t="shared" si="19"/>
        <v>-1.0781169043176035</v>
      </c>
      <c r="AT127" s="9">
        <f t="shared" si="20"/>
        <v>1.6243511488618623</v>
      </c>
      <c r="AU127" s="9">
        <f t="shared" si="21"/>
        <v>9.4418395225153233</v>
      </c>
      <c r="AV127">
        <f t="shared" si="22"/>
        <v>0</v>
      </c>
      <c r="AW127">
        <f t="shared" si="23"/>
        <v>0.2016340602208708</v>
      </c>
      <c r="AX127">
        <v>15.689623617208699</v>
      </c>
      <c r="AZ127">
        <f t="shared" si="24"/>
        <v>-10.243944585008876</v>
      </c>
    </row>
    <row r="128" spans="1:52" x14ac:dyDescent="0.3">
      <c r="A128">
        <v>31.5</v>
      </c>
      <c r="B128" s="12">
        <v>1464.2703688036322</v>
      </c>
      <c r="C128" s="9">
        <v>0</v>
      </c>
      <c r="D128" s="9">
        <v>7.3353420478251233E-2</v>
      </c>
      <c r="E128" s="9">
        <v>0.53054134046882462</v>
      </c>
      <c r="F128" s="9">
        <v>2.9185603334286911</v>
      </c>
      <c r="G128" s="12">
        <v>179.26303746616267</v>
      </c>
      <c r="H128" s="12">
        <v>209.05436171877872</v>
      </c>
      <c r="I128" s="12">
        <v>12.543261703126722</v>
      </c>
      <c r="J128">
        <v>198.73681003830256</v>
      </c>
      <c r="K128">
        <v>61.751250435220015</v>
      </c>
      <c r="L128">
        <v>-2.1035985705906753E-3</v>
      </c>
      <c r="M128">
        <v>0</v>
      </c>
      <c r="N128">
        <v>-1.2746882627969413E-5</v>
      </c>
      <c r="O128">
        <v>-1.0340498473256718E-4</v>
      </c>
      <c r="P128">
        <v>-5.9461702257616509E-4</v>
      </c>
      <c r="Q128">
        <v>5.8771958018980341E-3</v>
      </c>
      <c r="R128">
        <v>-3.6522408796965021E-2</v>
      </c>
      <c r="S128">
        <v>1.4389912300625514E-5</v>
      </c>
      <c r="T128">
        <v>204.26791007603876</v>
      </c>
      <c r="U128">
        <v>57.857302863759116</v>
      </c>
      <c r="V128">
        <v>205.13334796492572</v>
      </c>
      <c r="W128">
        <v>57.798087158951262</v>
      </c>
      <c r="X128">
        <v>194.67343112694525</v>
      </c>
      <c r="Y128">
        <v>194.81353377733745</v>
      </c>
      <c r="Z128">
        <v>10.119797093557462</v>
      </c>
      <c r="AA128" s="12">
        <v>23.031087234375573</v>
      </c>
      <c r="AB128" s="12">
        <v>4.0810872343755742</v>
      </c>
      <c r="AC128" s="12">
        <v>-1.3910714331971219</v>
      </c>
      <c r="AD128" s="12">
        <v>71.099414884967487</v>
      </c>
      <c r="AE128">
        <v>0.13788942693200079</v>
      </c>
      <c r="AF128">
        <v>0</v>
      </c>
      <c r="AG128">
        <v>-0.41457509508928181</v>
      </c>
      <c r="AH128">
        <v>-7.9780383062890916</v>
      </c>
      <c r="AI128">
        <v>0.51599070937941316</v>
      </c>
      <c r="AJ128">
        <v>0.47416199786784824</v>
      </c>
      <c r="AK128">
        <v>15.46385079417662</v>
      </c>
      <c r="AL128">
        <v>0</v>
      </c>
      <c r="AM128">
        <v>0</v>
      </c>
      <c r="AN128">
        <v>-5.8872352688797225</v>
      </c>
      <c r="AO128">
        <f t="shared" si="15"/>
        <v>15.562366249610806</v>
      </c>
      <c r="AP128">
        <f t="shared" si="16"/>
        <v>0.93374197497664835</v>
      </c>
      <c r="AQ128">
        <f t="shared" si="17"/>
        <v>0</v>
      </c>
      <c r="AR128">
        <f t="shared" si="18"/>
        <v>0.92487918231087074</v>
      </c>
      <c r="AS128" s="9">
        <f t="shared" si="19"/>
        <v>-1.8170135119229216</v>
      </c>
      <c r="AT128" s="9">
        <f t="shared" si="20"/>
        <v>1.6132438028866005</v>
      </c>
      <c r="AU128" s="9">
        <f t="shared" si="21"/>
        <v>9.4492793245012905</v>
      </c>
      <c r="AV128">
        <f t="shared" si="22"/>
        <v>0</v>
      </c>
      <c r="AW128">
        <f t="shared" si="23"/>
        <v>0.33873797884876578</v>
      </c>
      <c r="AX128">
        <v>15.711494944576756</v>
      </c>
      <c r="AZ128">
        <f t="shared" si="24"/>
        <v>-10.319814187588264</v>
      </c>
    </row>
    <row r="129" spans="1:52" x14ac:dyDescent="0.3">
      <c r="A129">
        <v>31.75</v>
      </c>
      <c r="B129" s="12">
        <v>1453.5285591750692</v>
      </c>
      <c r="C129" s="9">
        <v>0</v>
      </c>
      <c r="D129" s="9">
        <v>7.2311109970126103E-2</v>
      </c>
      <c r="E129" s="9">
        <v>0.52805634630399312</v>
      </c>
      <c r="F129" s="9">
        <v>2.9169253843759719</v>
      </c>
      <c r="G129" s="12">
        <v>178.60901963496084</v>
      </c>
      <c r="H129" s="12">
        <v>208.09859473230506</v>
      </c>
      <c r="I129" s="12">
        <v>12.485915683938304</v>
      </c>
      <c r="J129">
        <v>192.92877394246298</v>
      </c>
      <c r="K129">
        <v>60.929603439696052</v>
      </c>
      <c r="L129">
        <v>-2.0962674759658901E-3</v>
      </c>
      <c r="M129">
        <v>0</v>
      </c>
      <c r="N129">
        <v>1.0442012822372425E-5</v>
      </c>
      <c r="O129">
        <v>6.2812975248134116E-5</v>
      </c>
      <c r="P129">
        <v>3.2575058374869476E-4</v>
      </c>
      <c r="Q129">
        <v>5.8771958018980341E-3</v>
      </c>
      <c r="R129">
        <v>1.9946342378352491E-2</v>
      </c>
      <c r="S129">
        <v>1.3884204052284385E-5</v>
      </c>
      <c r="T129">
        <v>199.81772208406818</v>
      </c>
      <c r="U129">
        <v>57.242739062155067</v>
      </c>
      <c r="V129">
        <v>204.38477805363576</v>
      </c>
      <c r="W129">
        <v>57.696168018332969</v>
      </c>
      <c r="X129">
        <v>194.41203252595685</v>
      </c>
      <c r="Y129">
        <v>194.36000656652678</v>
      </c>
      <c r="Z129">
        <v>10.113649192909458</v>
      </c>
      <c r="AA129" s="12">
        <v>23.011971894646102</v>
      </c>
      <c r="AB129" s="12">
        <v>4.061971894646101</v>
      </c>
      <c r="AC129" s="12">
        <v>-1.3900675051272922</v>
      </c>
      <c r="AD129" s="12">
        <v>73.005649219241604</v>
      </c>
      <c r="AE129">
        <v>0.13787225047451512</v>
      </c>
      <c r="AF129">
        <v>0</v>
      </c>
      <c r="AG129">
        <v>0.15062386696611657</v>
      </c>
      <c r="AH129">
        <v>-7.8156872294396269</v>
      </c>
      <c r="AI129">
        <v>0.50123857435544894</v>
      </c>
      <c r="AJ129">
        <v>0.48687467464312234</v>
      </c>
      <c r="AK129">
        <v>15.451016108673135</v>
      </c>
      <c r="AL129">
        <v>0</v>
      </c>
      <c r="AM129">
        <v>0</v>
      </c>
      <c r="AN129">
        <v>-5.88298648582008</v>
      </c>
      <c r="AO129">
        <f t="shared" si="15"/>
        <v>15.479206413272266</v>
      </c>
      <c r="AP129">
        <f t="shared" si="16"/>
        <v>0.92875238479633593</v>
      </c>
      <c r="AQ129">
        <f t="shared" si="17"/>
        <v>0</v>
      </c>
      <c r="AR129">
        <f t="shared" si="18"/>
        <v>0.91993914439697677</v>
      </c>
      <c r="AS129" s="9">
        <f t="shared" si="19"/>
        <v>-1.0823911801275652</v>
      </c>
      <c r="AT129" s="9">
        <f t="shared" si="20"/>
        <v>1.6196248409228424</v>
      </c>
      <c r="AU129" s="9">
        <f t="shared" si="21"/>
        <v>9.3930758069081968</v>
      </c>
      <c r="AV129">
        <f t="shared" si="22"/>
        <v>0</v>
      </c>
      <c r="AW129">
        <f t="shared" si="23"/>
        <v>0.20113526024975475</v>
      </c>
      <c r="AX129">
        <v>15.627500969648487</v>
      </c>
      <c r="AZ129">
        <f t="shared" si="24"/>
        <v>-10.024771487108978</v>
      </c>
    </row>
    <row r="130" spans="1:52" x14ac:dyDescent="0.3">
      <c r="A130">
        <v>32</v>
      </c>
      <c r="B130" s="12">
        <v>1442.8260633328412</v>
      </c>
      <c r="C130" s="9">
        <v>0</v>
      </c>
      <c r="D130" s="9">
        <v>7.1277559245453759E-2</v>
      </c>
      <c r="E130" s="9">
        <v>0.52557319357904286</v>
      </c>
      <c r="F130" s="9">
        <v>2.9152949929589713</v>
      </c>
      <c r="G130" s="12">
        <v>177.95311430511731</v>
      </c>
      <c r="H130" s="12">
        <v>207.14353599193956</v>
      </c>
      <c r="I130" s="12">
        <v>12.428612159516373</v>
      </c>
      <c r="J130">
        <v>198.80554800790085</v>
      </c>
      <c r="K130">
        <v>61.842689671659116</v>
      </c>
      <c r="L130">
        <v>-2.0882557898757935E-3</v>
      </c>
      <c r="M130">
        <v>0</v>
      </c>
      <c r="N130">
        <v>-1.3325220534438007E-5</v>
      </c>
      <c r="O130">
        <v>-1.032265972561313E-4</v>
      </c>
      <c r="P130">
        <v>-5.9838124001543606E-4</v>
      </c>
      <c r="Q130">
        <v>5.8771958018980341E-3</v>
      </c>
      <c r="R130">
        <v>-3.6525910914567729E-2</v>
      </c>
      <c r="S130">
        <v>1.4179711249850001E-5</v>
      </c>
      <c r="T130">
        <v>204.42698193384501</v>
      </c>
      <c r="U130">
        <v>57.879506503617108</v>
      </c>
      <c r="V130">
        <v>205.08793596407619</v>
      </c>
      <c r="W130">
        <v>57.791164511833017</v>
      </c>
      <c r="X130">
        <v>194.67748757992928</v>
      </c>
      <c r="Y130">
        <v>194.82476876008707</v>
      </c>
      <c r="Z130">
        <v>10.107502097165199</v>
      </c>
      <c r="AA130" s="12">
        <v>22.992870719838791</v>
      </c>
      <c r="AB130" s="12">
        <v>4.042870719838791</v>
      </c>
      <c r="AC130" s="12">
        <v>-1.3890374319875829</v>
      </c>
      <c r="AD130" s="12">
        <v>74.906918719653191</v>
      </c>
      <c r="AE130">
        <v>0.13785243241643386</v>
      </c>
      <c r="AF130">
        <v>0</v>
      </c>
      <c r="AG130">
        <v>-0.41723036584928685</v>
      </c>
      <c r="AH130">
        <v>-8.0076885943901832</v>
      </c>
      <c r="AI130">
        <v>0.51315836019945638</v>
      </c>
      <c r="AJ130">
        <v>0.49955424094136724</v>
      </c>
      <c r="AK130">
        <v>15.438190933977394</v>
      </c>
      <c r="AL130">
        <v>0</v>
      </c>
      <c r="AM130">
        <v>0</v>
      </c>
      <c r="AN130">
        <v>-5.8786270526717157</v>
      </c>
      <c r="AO130">
        <f t="shared" si="15"/>
        <v>15.511324400062534</v>
      </c>
      <c r="AP130">
        <f t="shared" si="16"/>
        <v>0.93067946400375201</v>
      </c>
      <c r="AQ130">
        <f t="shared" si="17"/>
        <v>0</v>
      </c>
      <c r="AR130">
        <f t="shared" si="18"/>
        <v>0.92185047163042522</v>
      </c>
      <c r="AS130" s="9">
        <f t="shared" si="19"/>
        <v>-1.8435391804296637</v>
      </c>
      <c r="AT130" s="9">
        <f t="shared" si="20"/>
        <v>1.624603198768515</v>
      </c>
      <c r="AU130" s="9">
        <f t="shared" si="21"/>
        <v>9.4068446342065073</v>
      </c>
      <c r="AV130">
        <f t="shared" si="22"/>
        <v>0</v>
      </c>
      <c r="AW130">
        <f t="shared" si="23"/>
        <v>0.34146411532286169</v>
      </c>
      <c r="AX130">
        <v>15.659883595987374</v>
      </c>
      <c r="AZ130">
        <f t="shared" si="24"/>
        <v>-10.263167203989127</v>
      </c>
    </row>
    <row r="131" spans="1:52" x14ac:dyDescent="0.3">
      <c r="A131">
        <v>32.25</v>
      </c>
      <c r="B131" s="12">
        <v>1432.162994137509</v>
      </c>
      <c r="C131" s="9">
        <v>0</v>
      </c>
      <c r="D131" s="9">
        <v>7.0252779902405152E-2</v>
      </c>
      <c r="E131" s="9">
        <v>0.5230919289100725</v>
      </c>
      <c r="F131" s="9">
        <v>2.9136691898654985</v>
      </c>
      <c r="G131" s="12">
        <v>177.29533814272176</v>
      </c>
      <c r="H131" s="12">
        <v>206.18920342695094</v>
      </c>
      <c r="I131" s="12">
        <v>12.371352205617058</v>
      </c>
      <c r="J131">
        <v>192.87451176137264</v>
      </c>
      <c r="K131">
        <v>61.003729027217844</v>
      </c>
      <c r="L131">
        <v>-2.0809131851666587E-3</v>
      </c>
      <c r="M131">
        <v>0</v>
      </c>
      <c r="N131">
        <v>9.236149092252017E-6</v>
      </c>
      <c r="O131">
        <v>6.3277949115094688E-5</v>
      </c>
      <c r="P131">
        <v>3.3176998211521309E-4</v>
      </c>
      <c r="Q131">
        <v>5.8771958018980341E-3</v>
      </c>
      <c r="R131">
        <v>2.0188040347654146E-2</v>
      </c>
      <c r="S131">
        <v>1.3672426801776821E-5</v>
      </c>
      <c r="T131">
        <v>197.78832849108406</v>
      </c>
      <c r="U131">
        <v>56.956015737032999</v>
      </c>
      <c r="V131">
        <v>204.24312573069929</v>
      </c>
      <c r="W131">
        <v>57.676099140725796</v>
      </c>
      <c r="X131">
        <v>194.40922062990703</v>
      </c>
      <c r="Y131">
        <v>194.35353039505154</v>
      </c>
      <c r="Z131">
        <v>10.101355930095753</v>
      </c>
      <c r="AA131" s="12">
        <v>22.973784068539018</v>
      </c>
      <c r="AB131" s="12">
        <v>4.0237840685390189</v>
      </c>
      <c r="AC131" s="12">
        <v>-1.3879812825194235</v>
      </c>
      <c r="AD131" s="12">
        <v>76.803189324546707</v>
      </c>
      <c r="AE131">
        <v>0.13782997315684464</v>
      </c>
      <c r="AF131">
        <v>0</v>
      </c>
      <c r="AG131">
        <v>0.1543834273763546</v>
      </c>
      <c r="AH131">
        <v>-7.7589686762164556</v>
      </c>
      <c r="AI131">
        <v>0.49447976678238775</v>
      </c>
      <c r="AJ131">
        <v>0.51220046960540211</v>
      </c>
      <c r="AK131">
        <v>15.425375510855742</v>
      </c>
      <c r="AL131">
        <v>0</v>
      </c>
      <c r="AM131">
        <v>0</v>
      </c>
      <c r="AN131">
        <v>-5.8741572603592784</v>
      </c>
      <c r="AO131">
        <f t="shared" ref="AO131:AO194" si="25">AX131*COS(AE131)</f>
        <v>15.418836988518603</v>
      </c>
      <c r="AP131">
        <f t="shared" ref="AP131:AP194" si="26">AO131*f_tip</f>
        <v>0.92513021931111616</v>
      </c>
      <c r="AQ131">
        <f t="shared" ref="AQ131:AQ194" si="27">IF(uhel_zkoseni_lamely=0,0,IF(uhel_zkoseni_lamely&gt;0,AP131*SIN(AE131),-AP131*SIN(AE131)))</f>
        <v>0</v>
      </c>
      <c r="AR131">
        <f t="shared" ref="AR131:AR194" si="28">AP131*COS(AE131)</f>
        <v>0.91635672542132274</v>
      </c>
      <c r="AS131" s="9">
        <f t="shared" ref="AS131:AS194" si="29">(-AR131*sirka_lamely+AG131*(sirka_lamely-0.5*AB131)-(AL131+AN131)*sirka_lamely*0.5+AH131*(sirka_lamely-AB131)*0.5)/(sirka_lamely-AB131)</f>
        <v>-1.0588136956940037</v>
      </c>
      <c r="AT131" s="9">
        <f t="shared" ref="AT131:AT194" si="30">-AG131-AH131+AR131+AS131+AL131+AN131</f>
        <v>1.5879710182081421</v>
      </c>
      <c r="AU131" s="9">
        <f t="shared" ref="AU131:AU194" si="31">AP131*Z131</f>
        <v>9.3450696269491278</v>
      </c>
      <c r="AV131">
        <f t="shared" ref="AV131:AV194" si="32">AK131-AJ131+AI131-AM131-AQ131+IF(AC131&gt;0,-(ABS(AS131)+ABS(AT131))*f_side,(ABS(AS131)+ABS(AT131))*f_side)-AX131</f>
        <v>0</v>
      </c>
      <c r="AW131">
        <f t="shared" ref="AW131:AW194" si="33">(ABS(AS131)*AB131*(sirka_lamely-AB131)/sirka_lamely)/(delka_rotoru*tloustka_lamely^2/6)</f>
        <v>0.19547509849099029</v>
      </c>
      <c r="AX131">
        <v>15.566461890866858</v>
      </c>
      <c r="AZ131">
        <f t="shared" ref="AZ131:AZ194" si="34">Y131-V131</f>
        <v>-9.8895953356477548</v>
      </c>
    </row>
    <row r="132" spans="1:52" x14ac:dyDescent="0.3">
      <c r="A132">
        <v>32.5</v>
      </c>
      <c r="B132" s="12">
        <v>1421.5394634514907</v>
      </c>
      <c r="C132" s="9">
        <v>0</v>
      </c>
      <c r="D132" s="9">
        <v>6.9236783420949938E-2</v>
      </c>
      <c r="E132" s="9">
        <v>0.52061259878945898</v>
      </c>
      <c r="F132" s="9">
        <v>2.9120480056766889</v>
      </c>
      <c r="G132" s="12">
        <v>176.63570773584686</v>
      </c>
      <c r="H132" s="12">
        <v>205.23561491902265</v>
      </c>
      <c r="I132" s="12">
        <v>12.31413689514136</v>
      </c>
      <c r="J132">
        <v>198.88096891048448</v>
      </c>
      <c r="K132">
        <v>61.935512713316484</v>
      </c>
      <c r="L132">
        <v>-2.0722023054985839E-3</v>
      </c>
      <c r="M132">
        <v>0</v>
      </c>
      <c r="N132">
        <v>-1.3794463089627328E-5</v>
      </c>
      <c r="O132">
        <v>-1.0310730070641256E-4</v>
      </c>
      <c r="P132">
        <v>-6.025355662131075E-4</v>
      </c>
      <c r="Q132">
        <v>5.8771958018980341E-3</v>
      </c>
      <c r="R132">
        <v>-3.6547919528318318E-2</v>
      </c>
      <c r="S132">
        <v>1.3971471315828686E-5</v>
      </c>
      <c r="T132">
        <v>207.0054635867134</v>
      </c>
      <c r="U132">
        <v>58.256186070848457</v>
      </c>
      <c r="V132">
        <v>205.57864727019765</v>
      </c>
      <c r="W132">
        <v>57.856722710942279</v>
      </c>
      <c r="X132">
        <v>194.6817140510687</v>
      </c>
      <c r="Y132">
        <v>194.83667813987989</v>
      </c>
      <c r="Z132">
        <v>10.095210815439884</v>
      </c>
      <c r="AA132" s="12">
        <v>22.954712298380453</v>
      </c>
      <c r="AB132" s="12">
        <v>4.0047122983804533</v>
      </c>
      <c r="AC132" s="12">
        <v>-1.386899125930894</v>
      </c>
      <c r="AD132" s="12">
        <v>78.694427117869381</v>
      </c>
      <c r="AE132">
        <v>0.13780487314801237</v>
      </c>
      <c r="AF132">
        <v>0</v>
      </c>
      <c r="AG132">
        <v>-0.4204201894884072</v>
      </c>
      <c r="AH132">
        <v>-8.1323883044254242</v>
      </c>
      <c r="AI132">
        <v>0.53709845651588783</v>
      </c>
      <c r="AJ132">
        <v>0.52481313444907096</v>
      </c>
      <c r="AK132">
        <v>15.412570079435524</v>
      </c>
      <c r="AL132">
        <v>0</v>
      </c>
      <c r="AM132">
        <v>0</v>
      </c>
      <c r="AN132">
        <v>-5.8695774017823545</v>
      </c>
      <c r="AO132">
        <f t="shared" si="25"/>
        <v>15.49281591220587</v>
      </c>
      <c r="AP132">
        <f t="shared" si="26"/>
        <v>0.92956895473235213</v>
      </c>
      <c r="AQ132">
        <f t="shared" si="27"/>
        <v>0</v>
      </c>
      <c r="AR132">
        <f t="shared" si="28"/>
        <v>0.92075657140480538</v>
      </c>
      <c r="AS132" s="9">
        <f t="shared" si="29"/>
        <v>-1.9209495599799882</v>
      </c>
      <c r="AT132" s="9">
        <f t="shared" si="30"/>
        <v>1.683038103556294</v>
      </c>
      <c r="AU132" s="9">
        <f t="shared" si="31"/>
        <v>9.3841945655111889</v>
      </c>
      <c r="AV132">
        <f t="shared" si="32"/>
        <v>0</v>
      </c>
      <c r="AW132">
        <f t="shared" si="33"/>
        <v>0.35347399397567708</v>
      </c>
      <c r="AX132">
        <v>15.641094661314519</v>
      </c>
      <c r="AZ132">
        <f t="shared" si="34"/>
        <v>-10.741969130317756</v>
      </c>
    </row>
    <row r="133" spans="1:52" x14ac:dyDescent="0.3">
      <c r="A133">
        <v>32.75</v>
      </c>
      <c r="B133" s="12">
        <v>1410.9555821437655</v>
      </c>
      <c r="C133" s="9">
        <v>0</v>
      </c>
      <c r="D133" s="9">
        <v>6.8229581163230357E-2</v>
      </c>
      <c r="E133" s="9">
        <v>0.51813524958503188</v>
      </c>
      <c r="F133" s="9">
        <v>2.9104314708664325</v>
      </c>
      <c r="G133" s="12">
        <v>175.97423959415261</v>
      </c>
      <c r="H133" s="12">
        <v>204.28278830193531</v>
      </c>
      <c r="I133" s="12">
        <v>12.256967298116118</v>
      </c>
      <c r="J133">
        <v>192.69604244281999</v>
      </c>
      <c r="K133">
        <v>61.061206781240458</v>
      </c>
      <c r="L133">
        <v>-2.0652292401531283E-3</v>
      </c>
      <c r="M133">
        <v>0</v>
      </c>
      <c r="N133">
        <v>8.3800532130885929E-6</v>
      </c>
      <c r="O133">
        <v>6.612073804967118E-5</v>
      </c>
      <c r="P133">
        <v>3.5152302182517168E-4</v>
      </c>
      <c r="Q133">
        <v>5.8771958018980341E-3</v>
      </c>
      <c r="R133">
        <v>2.1254235698292507E-2</v>
      </c>
      <c r="S133">
        <v>1.3454033775294128E-5</v>
      </c>
      <c r="T133">
        <v>196.51316504598955</v>
      </c>
      <c r="U133">
        <v>56.789563396852827</v>
      </c>
      <c r="V133">
        <v>204.36569538752457</v>
      </c>
      <c r="W133">
        <v>57.691717929354184</v>
      </c>
      <c r="X133">
        <v>194.40632695914221</v>
      </c>
      <c r="Y133">
        <v>194.34214883061784</v>
      </c>
      <c r="Z133">
        <v>10.089066876918663</v>
      </c>
      <c r="AA133" s="12">
        <v>22.935655766038703</v>
      </c>
      <c r="AB133" s="12">
        <v>3.9856557660387062</v>
      </c>
      <c r="AC133" s="12">
        <v>-1.3857910318918485</v>
      </c>
      <c r="AD133" s="12">
        <v>80.580598519394229</v>
      </c>
      <c r="AE133">
        <v>0.13777713289536542</v>
      </c>
      <c r="AF133">
        <v>0</v>
      </c>
      <c r="AG133">
        <v>0.17041513360115926</v>
      </c>
      <c r="AH133">
        <v>-7.7314238787550726</v>
      </c>
      <c r="AI133">
        <v>0.5011773278453362</v>
      </c>
      <c r="AJ133">
        <v>0.53739201152584026</v>
      </c>
      <c r="AK133">
        <v>15.3997748792008</v>
      </c>
      <c r="AL133">
        <v>0</v>
      </c>
      <c r="AM133">
        <v>0</v>
      </c>
      <c r="AN133">
        <v>-5.8648877717948338</v>
      </c>
      <c r="AO133">
        <f t="shared" si="25"/>
        <v>15.373073060008602</v>
      </c>
      <c r="AP133">
        <f t="shared" si="26"/>
        <v>0.92238438360051611</v>
      </c>
      <c r="AQ133">
        <f t="shared" si="27"/>
        <v>0</v>
      </c>
      <c r="AR133">
        <f t="shared" si="28"/>
        <v>0.91364362508207886</v>
      </c>
      <c r="AS133" s="9">
        <f t="shared" si="29"/>
        <v>-1.0370554276376349</v>
      </c>
      <c r="AT133" s="9">
        <f t="shared" si="30"/>
        <v>1.572709170803523</v>
      </c>
      <c r="AU133" s="9">
        <f t="shared" si="31"/>
        <v>9.3059977323710044</v>
      </c>
      <c r="AV133">
        <f t="shared" si="32"/>
        <v>0</v>
      </c>
      <c r="AW133">
        <f t="shared" si="33"/>
        <v>0.190196917750935</v>
      </c>
      <c r="AX133">
        <v>15.520146071426765</v>
      </c>
      <c r="AZ133">
        <f t="shared" si="34"/>
        <v>-10.023546556906723</v>
      </c>
    </row>
    <row r="134" spans="1:52" x14ac:dyDescent="0.3">
      <c r="A134">
        <v>33</v>
      </c>
      <c r="B134" s="12">
        <v>1400.4114600945747</v>
      </c>
      <c r="C134" s="9">
        <v>0</v>
      </c>
      <c r="D134" s="9">
        <v>6.7231184373920422E-2</v>
      </c>
      <c r="E134" s="9">
        <v>0.51565992753925716</v>
      </c>
      <c r="F134" s="9">
        <v>2.9088196158008479</v>
      </c>
      <c r="G134" s="12">
        <v>175.31095014850254</v>
      </c>
      <c r="H134" s="12">
        <v>203.33074136125276</v>
      </c>
      <c r="I134" s="12">
        <v>12.199844481675164</v>
      </c>
      <c r="J134">
        <v>199.03486327286998</v>
      </c>
      <c r="K134">
        <v>62.04331865129933</v>
      </c>
      <c r="L134">
        <v>-2.0571042728930477E-3</v>
      </c>
      <c r="M134">
        <v>0</v>
      </c>
      <c r="N134">
        <v>-1.4161435174777665E-5</v>
      </c>
      <c r="O134">
        <v>-1.0389399911433262E-4</v>
      </c>
      <c r="P134">
        <v>-6.1165086991456263E-4</v>
      </c>
      <c r="Q134">
        <v>5.8771958018980341E-3</v>
      </c>
      <c r="R134">
        <v>-3.6863439238860499E-2</v>
      </c>
      <c r="S134">
        <v>1.3769765119306126E-5</v>
      </c>
      <c r="T134">
        <v>207.55715807169594</v>
      </c>
      <c r="U134">
        <v>58.367844342314356</v>
      </c>
      <c r="V134">
        <v>206.67774433044116</v>
      </c>
      <c r="W134">
        <v>58.005707672908215</v>
      </c>
      <c r="X134">
        <v>194.68617460926606</v>
      </c>
      <c r="Y134">
        <v>194.85209167167605</v>
      </c>
      <c r="Z134">
        <v>10.082924238212785</v>
      </c>
      <c r="AA134" s="12">
        <v>22.916614827225054</v>
      </c>
      <c r="AB134" s="12">
        <v>3.966614827225055</v>
      </c>
      <c r="AC134" s="12">
        <v>-1.384657070528716</v>
      </c>
      <c r="AD134" s="12">
        <v>82.461670326991737</v>
      </c>
      <c r="AE134">
        <v>0.13774675295748096</v>
      </c>
      <c r="AF134">
        <v>0</v>
      </c>
      <c r="AG134">
        <v>-0.4312393233009208</v>
      </c>
      <c r="AH134">
        <v>-8.1777843069663518</v>
      </c>
      <c r="AI134">
        <v>0.59128263293825534</v>
      </c>
      <c r="AJ134">
        <v>0.54993687941070801</v>
      </c>
      <c r="AK134">
        <v>15.386990148988158</v>
      </c>
      <c r="AL134">
        <v>0</v>
      </c>
      <c r="AM134">
        <v>0</v>
      </c>
      <c r="AN134">
        <v>-5.8600886671829038</v>
      </c>
      <c r="AO134">
        <f t="shared" si="25"/>
        <v>15.500320134570289</v>
      </c>
      <c r="AP134">
        <f t="shared" si="26"/>
        <v>0.93001920807421734</v>
      </c>
      <c r="AQ134">
        <f t="shared" si="27"/>
        <v>0</v>
      </c>
      <c r="AR134">
        <f t="shared" si="28"/>
        <v>0.92120997995435383</v>
      </c>
      <c r="AS134" s="9">
        <f t="shared" si="29"/>
        <v>-1.9697008863765277</v>
      </c>
      <c r="AT134" s="9">
        <f t="shared" si="30"/>
        <v>1.7004440566621941</v>
      </c>
      <c r="AU134" s="9">
        <f t="shared" si="31"/>
        <v>9.3773132150949845</v>
      </c>
      <c r="AV134">
        <f t="shared" si="32"/>
        <v>0</v>
      </c>
      <c r="AW134">
        <f t="shared" si="33"/>
        <v>0.36004114370871232</v>
      </c>
      <c r="AX134">
        <v>15.648544599098029</v>
      </c>
      <c r="AZ134">
        <f t="shared" si="34"/>
        <v>-11.825652658765108</v>
      </c>
    </row>
    <row r="135" spans="1:52" x14ac:dyDescent="0.3">
      <c r="A135">
        <v>33.25</v>
      </c>
      <c r="B135" s="12">
        <v>1389.9072062001708</v>
      </c>
      <c r="C135" s="9">
        <v>0</v>
      </c>
      <c r="D135" s="9">
        <v>6.624160418059595E-2</v>
      </c>
      <c r="E135" s="9">
        <v>0.51318667876843527</v>
      </c>
      <c r="F135" s="9">
        <v>2.9072124707377816</v>
      </c>
      <c r="G135" s="12">
        <v>174.30023691024383</v>
      </c>
      <c r="H135" s="12">
        <v>202.37949183401355</v>
      </c>
      <c r="I135" s="12">
        <v>12.142769510040813</v>
      </c>
      <c r="J135">
        <v>192.63584338987502</v>
      </c>
      <c r="K135">
        <v>61.138183489192102</v>
      </c>
      <c r="L135">
        <v>-2.0496474760243093E-3</v>
      </c>
      <c r="M135">
        <v>0</v>
      </c>
      <c r="N135">
        <v>7.8663024081784112E-6</v>
      </c>
      <c r="O135">
        <v>6.6556473638901311E-5</v>
      </c>
      <c r="P135">
        <v>3.5764765711554297E-4</v>
      </c>
      <c r="Q135">
        <v>5.8771958018980341E-3</v>
      </c>
      <c r="R135">
        <v>2.1442557774187333E-2</v>
      </c>
      <c r="S135">
        <v>1.3245309879887224E-5</v>
      </c>
      <c r="T135">
        <v>197.19631791599221</v>
      </c>
      <c r="U135">
        <v>56.923956197165182</v>
      </c>
      <c r="V135">
        <v>205.17792453750889</v>
      </c>
      <c r="W135">
        <v>57.802454400441377</v>
      </c>
      <c r="X135">
        <v>194.40321093505744</v>
      </c>
      <c r="Y135">
        <v>194.3346576917067</v>
      </c>
      <c r="Z135">
        <v>10.076783022960019</v>
      </c>
      <c r="AA135" s="12">
        <v>22.897589836680272</v>
      </c>
      <c r="AB135" s="12">
        <v>3.9475898366802711</v>
      </c>
      <c r="AC135" s="12">
        <v>-1.3834973124166856</v>
      </c>
      <c r="AD135" s="12">
        <v>84.337609906852961</v>
      </c>
      <c r="AE135">
        <v>0.13771373394607278</v>
      </c>
      <c r="AF135">
        <v>0</v>
      </c>
      <c r="AG135">
        <v>0.1744210539760174</v>
      </c>
      <c r="AH135">
        <v>-7.780820567782575</v>
      </c>
      <c r="AI135">
        <v>0.54216334229010954</v>
      </c>
      <c r="AJ135">
        <v>0.56244752046880253</v>
      </c>
      <c r="AK135">
        <v>15.374216126982544</v>
      </c>
      <c r="AL135">
        <v>0</v>
      </c>
      <c r="AM135">
        <v>0</v>
      </c>
      <c r="AN135">
        <v>-5.8551803866319752</v>
      </c>
      <c r="AO135">
        <f t="shared" si="25"/>
        <v>15.366924427029732</v>
      </c>
      <c r="AP135">
        <f t="shared" si="26"/>
        <v>0.92201546562178383</v>
      </c>
      <c r="AQ135">
        <f t="shared" si="27"/>
        <v>0</v>
      </c>
      <c r="AR135">
        <f t="shared" si="28"/>
        <v>0.91328622951279059</v>
      </c>
      <c r="AS135" s="9">
        <f t="shared" si="29"/>
        <v>-1.070932640359886</v>
      </c>
      <c r="AT135" s="9">
        <f t="shared" si="30"/>
        <v>1.5935727163274871</v>
      </c>
      <c r="AU135" s="9">
        <f t="shared" si="31"/>
        <v>9.2909497908841683</v>
      </c>
      <c r="AV135">
        <f t="shared" si="32"/>
        <v>0</v>
      </c>
      <c r="AW135">
        <f t="shared" si="33"/>
        <v>0.19509882850296015</v>
      </c>
      <c r="AX135">
        <v>15.513802270205094</v>
      </c>
      <c r="AZ135">
        <f t="shared" si="34"/>
        <v>-10.843266845802191</v>
      </c>
    </row>
    <row r="136" spans="1:52" x14ac:dyDescent="0.3">
      <c r="A136">
        <v>33.5</v>
      </c>
      <c r="B136" s="12">
        <v>1379.4429283775678</v>
      </c>
      <c r="C136" s="9">
        <v>0</v>
      </c>
      <c r="D136" s="9">
        <v>6.5260851594095587E-2</v>
      </c>
      <c r="E136" s="9">
        <v>0.51071554926190432</v>
      </c>
      <c r="F136" s="9">
        <v>2.9056100658262523</v>
      </c>
      <c r="G136" s="12">
        <v>173.22112660039915</v>
      </c>
      <c r="H136" s="12">
        <v>201.42905740842471</v>
      </c>
      <c r="I136" s="12">
        <v>12.085743444505482</v>
      </c>
      <c r="J136">
        <v>199.1059491678576</v>
      </c>
      <c r="K136">
        <v>62.138923464025368</v>
      </c>
      <c r="L136">
        <v>-2.0418523831268057E-3</v>
      </c>
      <c r="M136">
        <v>0</v>
      </c>
      <c r="N136">
        <v>-1.3968045999490815E-5</v>
      </c>
      <c r="O136">
        <v>-1.0365491149324741E-4</v>
      </c>
      <c r="P136">
        <v>-6.1538287899405857E-4</v>
      </c>
      <c r="Q136">
        <v>5.8771958018980341E-3</v>
      </c>
      <c r="R136">
        <v>-3.6686724362525715E-2</v>
      </c>
      <c r="S136">
        <v>1.3564069458010384E-5</v>
      </c>
      <c r="T136">
        <v>207.87352606210399</v>
      </c>
      <c r="U136">
        <v>58.441349937486166</v>
      </c>
      <c r="V136">
        <v>207.43768357021162</v>
      </c>
      <c r="W136">
        <v>58.108307545537514</v>
      </c>
      <c r="X136">
        <v>194.69108232458885</v>
      </c>
      <c r="Y136">
        <v>194.86515942876201</v>
      </c>
      <c r="Z136">
        <v>10.070643354769272</v>
      </c>
      <c r="AA136" s="12">
        <v>22.878581148168493</v>
      </c>
      <c r="AB136" s="12">
        <v>3.9285811481684942</v>
      </c>
      <c r="AC136" s="12">
        <v>-1.3823118285764118</v>
      </c>
      <c r="AD136" s="12">
        <v>86.208384864708961</v>
      </c>
      <c r="AE136">
        <v>0.13767807652596953</v>
      </c>
      <c r="AF136">
        <v>0</v>
      </c>
      <c r="AG136">
        <v>-0.43360406630349446</v>
      </c>
      <c r="AH136">
        <v>-8.2139678399132539</v>
      </c>
      <c r="AI136">
        <v>0.62862620707248029</v>
      </c>
      <c r="AJ136">
        <v>0.57492371866274417</v>
      </c>
      <c r="AK136">
        <v>15.361453050713163</v>
      </c>
      <c r="AL136">
        <v>0</v>
      </c>
      <c r="AM136">
        <v>0</v>
      </c>
      <c r="AN136">
        <v>-5.8501632307127371</v>
      </c>
      <c r="AO136">
        <f t="shared" si="25"/>
        <v>15.490257903518392</v>
      </c>
      <c r="AP136">
        <f t="shared" si="26"/>
        <v>0.92941547421110349</v>
      </c>
      <c r="AQ136">
        <f t="shared" si="27"/>
        <v>0</v>
      </c>
      <c r="AR136">
        <f t="shared" si="28"/>
        <v>0.92062072699445641</v>
      </c>
      <c r="AS136" s="9">
        <f t="shared" si="29"/>
        <v>-2.002929956653356</v>
      </c>
      <c r="AT136" s="9">
        <f t="shared" si="30"/>
        <v>1.7150994458451132</v>
      </c>
      <c r="AU136" s="9">
        <f t="shared" si="31"/>
        <v>9.3598117691837803</v>
      </c>
      <c r="AV136">
        <f t="shared" si="32"/>
        <v>0</v>
      </c>
      <c r="AW136">
        <f t="shared" si="33"/>
        <v>0.36365468829173075</v>
      </c>
      <c r="AX136">
        <v>15.638237303272808</v>
      </c>
      <c r="AZ136">
        <f t="shared" si="34"/>
        <v>-12.572524141449605</v>
      </c>
    </row>
    <row r="137" spans="1:52" x14ac:dyDescent="0.3">
      <c r="A137">
        <v>33.75</v>
      </c>
      <c r="B137" s="12">
        <v>1369.0187335693261</v>
      </c>
      <c r="C137" s="9">
        <v>0</v>
      </c>
      <c r="D137" s="9">
        <v>6.4288937508880775E-2</v>
      </c>
      <c r="E137" s="9">
        <v>0.5082465848812544</v>
      </c>
      <c r="F137" s="9">
        <v>2.9040124311059516</v>
      </c>
      <c r="G137" s="12">
        <v>172.14377100234145</v>
      </c>
      <c r="H137" s="12">
        <v>200.47945572355937</v>
      </c>
      <c r="I137" s="12">
        <v>12.028767343413563</v>
      </c>
      <c r="J137">
        <v>192.64658821036656</v>
      </c>
      <c r="K137">
        <v>61.225308355782886</v>
      </c>
      <c r="L137">
        <v>-2.0341260580025002E-3</v>
      </c>
      <c r="M137">
        <v>0</v>
      </c>
      <c r="N137">
        <v>7.2232936949460072E-6</v>
      </c>
      <c r="O137">
        <v>6.5655455999019883E-5</v>
      </c>
      <c r="P137">
        <v>3.5610184076217358E-4</v>
      </c>
      <c r="Q137">
        <v>5.8771958018980341E-3</v>
      </c>
      <c r="R137">
        <v>2.1108970840848076E-2</v>
      </c>
      <c r="S137">
        <v>1.3042957251340111E-5</v>
      </c>
      <c r="T137">
        <v>197.88676110278138</v>
      </c>
      <c r="U137">
        <v>57.053738024588938</v>
      </c>
      <c r="V137">
        <v>205.93561772360385</v>
      </c>
      <c r="W137">
        <v>57.905400411108815</v>
      </c>
      <c r="X137">
        <v>194.39997147236951</v>
      </c>
      <c r="Y137">
        <v>194.3297000877468</v>
      </c>
      <c r="Z137">
        <v>10.06450535719897</v>
      </c>
      <c r="AA137" s="12">
        <v>22.859589114471188</v>
      </c>
      <c r="AB137" s="12">
        <v>3.9095891144711881</v>
      </c>
      <c r="AC137" s="12">
        <v>-1.3811006904681051</v>
      </c>
      <c r="AD137" s="12">
        <v>88.073963236053842</v>
      </c>
      <c r="AE137">
        <v>0.13763978141509314</v>
      </c>
      <c r="AF137">
        <v>0</v>
      </c>
      <c r="AG137">
        <v>0.17137520286556848</v>
      </c>
      <c r="AH137">
        <v>-7.8306230632565015</v>
      </c>
      <c r="AI137">
        <v>0.58029588179285274</v>
      </c>
      <c r="AJ137">
        <v>0.58736526082124318</v>
      </c>
      <c r="AK137">
        <v>15.348701157049421</v>
      </c>
      <c r="AL137">
        <v>0</v>
      </c>
      <c r="AM137">
        <v>0</v>
      </c>
      <c r="AN137">
        <v>-5.8450375018561536</v>
      </c>
      <c r="AO137">
        <f t="shared" si="25"/>
        <v>15.358612967984948</v>
      </c>
      <c r="AP137">
        <f t="shared" si="26"/>
        <v>0.92151677807909682</v>
      </c>
      <c r="AQ137">
        <f t="shared" si="27"/>
        <v>0</v>
      </c>
      <c r="AR137">
        <f t="shared" si="28"/>
        <v>0.91280161617573063</v>
      </c>
      <c r="AS137" s="9">
        <f t="shared" si="29"/>
        <v>-1.1131489621505859</v>
      </c>
      <c r="AT137" s="9">
        <f t="shared" si="30"/>
        <v>1.613863012559924</v>
      </c>
      <c r="AU137" s="9">
        <f t="shared" si="31"/>
        <v>9.2746105497258036</v>
      </c>
      <c r="AV137">
        <f t="shared" si="32"/>
        <v>0</v>
      </c>
      <c r="AW137">
        <f t="shared" si="33"/>
        <v>0.20141780865074671</v>
      </c>
      <c r="AX137">
        <v>15.505252496503662</v>
      </c>
      <c r="AZ137">
        <f t="shared" si="34"/>
        <v>-11.605917635857054</v>
      </c>
    </row>
    <row r="138" spans="1:52" x14ac:dyDescent="0.3">
      <c r="A138">
        <v>34</v>
      </c>
      <c r="B138" s="12">
        <v>1358.6347277483574</v>
      </c>
      <c r="C138" s="9">
        <v>0</v>
      </c>
      <c r="D138" s="9">
        <v>6.3325872703397984E-2</v>
      </c>
      <c r="E138" s="9">
        <v>0.50577983135955051</v>
      </c>
      <c r="F138" s="9">
        <v>2.9024195965067259</v>
      </c>
      <c r="G138" s="12">
        <v>171.06818804303285</v>
      </c>
      <c r="H138" s="12">
        <v>199.53070436905787</v>
      </c>
      <c r="I138" s="12">
        <v>11.971842262143474</v>
      </c>
      <c r="J138">
        <v>199.13401998130763</v>
      </c>
      <c r="K138">
        <v>62.226598788211163</v>
      </c>
      <c r="L138">
        <v>-2.0262873277631355E-3</v>
      </c>
      <c r="M138">
        <v>0</v>
      </c>
      <c r="N138">
        <v>-1.3803718366039786E-5</v>
      </c>
      <c r="O138">
        <v>-1.0290162066772687E-4</v>
      </c>
      <c r="P138">
        <v>-6.1638074938006411E-4</v>
      </c>
      <c r="Q138">
        <v>5.8771958018980341E-3</v>
      </c>
      <c r="R138">
        <v>-3.6329391542133618E-2</v>
      </c>
      <c r="S138">
        <v>1.3357262967540317E-5</v>
      </c>
      <c r="T138">
        <v>208.05053894158507</v>
      </c>
      <c r="U138">
        <v>58.488886344487639</v>
      </c>
      <c r="V138">
        <v>208.08719954985733</v>
      </c>
      <c r="W138">
        <v>58.195555729766625</v>
      </c>
      <c r="X138">
        <v>194.69629868067577</v>
      </c>
      <c r="Y138">
        <v>194.87705528828258</v>
      </c>
      <c r="Z138">
        <v>10.058369153755917</v>
      </c>
      <c r="AA138" s="12">
        <v>22.840614087381159</v>
      </c>
      <c r="AB138" s="12">
        <v>3.8906140873811577</v>
      </c>
      <c r="AC138" s="12">
        <v>-1.3798639699869788</v>
      </c>
      <c r="AD138" s="12">
        <v>89.934313389859028</v>
      </c>
      <c r="AE138">
        <v>0.13759884938444777</v>
      </c>
      <c r="AF138">
        <v>0</v>
      </c>
      <c r="AG138">
        <v>-0.43163652520274409</v>
      </c>
      <c r="AH138">
        <v>-8.2446595746231957</v>
      </c>
      <c r="AI138">
        <v>0.66050721307873783</v>
      </c>
      <c r="AJ138">
        <v>0.59977193599696998</v>
      </c>
      <c r="AK138">
        <v>15.335960682196905</v>
      </c>
      <c r="AL138">
        <v>0</v>
      </c>
      <c r="AM138">
        <v>0</v>
      </c>
      <c r="AN138">
        <v>-5.8398035043341867</v>
      </c>
      <c r="AO138">
        <f t="shared" si="25"/>
        <v>15.474410285041811</v>
      </c>
      <c r="AP138">
        <f t="shared" si="26"/>
        <v>0.9284646171025086</v>
      </c>
      <c r="AQ138">
        <f t="shared" si="27"/>
        <v>0</v>
      </c>
      <c r="AR138">
        <f t="shared" si="28"/>
        <v>0.91968896022087909</v>
      </c>
      <c r="AS138" s="9">
        <f t="shared" si="29"/>
        <v>-2.0281885518981686</v>
      </c>
      <c r="AT138" s="9">
        <f t="shared" si="30"/>
        <v>1.7279930038144649</v>
      </c>
      <c r="AU138" s="9">
        <f t="shared" si="31"/>
        <v>9.3388398650176718</v>
      </c>
      <c r="AV138">
        <f t="shared" si="32"/>
        <v>0</v>
      </c>
      <c r="AW138">
        <f t="shared" si="33"/>
        <v>0.3657330857995269</v>
      </c>
      <c r="AX138">
        <v>15.622066852621431</v>
      </c>
      <c r="AZ138">
        <f t="shared" si="34"/>
        <v>-13.210144261574754</v>
      </c>
    </row>
    <row r="139" spans="1:52" x14ac:dyDescent="0.3">
      <c r="A139">
        <v>34.25</v>
      </c>
      <c r="B139" s="12">
        <v>1348.2910159227358</v>
      </c>
      <c r="C139" s="9">
        <v>0</v>
      </c>
      <c r="D139" s="9">
        <v>6.2371667840434027E-2</v>
      </c>
      <c r="E139" s="9">
        <v>0.50331533430056641</v>
      </c>
      <c r="F139" s="9">
        <v>2.9008315918480889</v>
      </c>
      <c r="G139" s="12">
        <v>169.99439554328242</v>
      </c>
      <c r="H139" s="12">
        <v>198.58282088483321</v>
      </c>
      <c r="I139" s="12">
        <v>11.914969253089993</v>
      </c>
      <c r="J139">
        <v>192.65712074710851</v>
      </c>
      <c r="K139">
        <v>61.310649141325484</v>
      </c>
      <c r="L139">
        <v>-2.0185129026491417E-3</v>
      </c>
      <c r="M139">
        <v>0</v>
      </c>
      <c r="N139">
        <v>6.4765045858677748E-6</v>
      </c>
      <c r="O139">
        <v>6.4761477301870417E-5</v>
      </c>
      <c r="P139">
        <v>3.5457984100178719E-4</v>
      </c>
      <c r="Q139">
        <v>5.8771958018980341E-3</v>
      </c>
      <c r="R139">
        <v>2.0779071047185623E-2</v>
      </c>
      <c r="S139">
        <v>1.2842305600447592E-5</v>
      </c>
      <c r="T139">
        <v>198.55706289549516</v>
      </c>
      <c r="U139">
        <v>57.173579381963521</v>
      </c>
      <c r="V139">
        <v>206.59661839448276</v>
      </c>
      <c r="W139">
        <v>57.994755032244257</v>
      </c>
      <c r="X139">
        <v>194.39662322595248</v>
      </c>
      <c r="Y139">
        <v>194.32462085213908</v>
      </c>
      <c r="Z139">
        <v>10.052234867899211</v>
      </c>
      <c r="AA139" s="12">
        <v>22.821656417696666</v>
      </c>
      <c r="AB139" s="12">
        <v>3.8716564176966641</v>
      </c>
      <c r="AC139" s="12">
        <v>-1.3786017394563694</v>
      </c>
      <c r="AD139" s="12">
        <v>91.789404185918201</v>
      </c>
      <c r="AE139">
        <v>0.13755528125808691</v>
      </c>
      <c r="AF139">
        <v>0</v>
      </c>
      <c r="AG139">
        <v>0.16836889839538821</v>
      </c>
      <c r="AH139">
        <v>-7.8797431460238707</v>
      </c>
      <c r="AI139">
        <v>0.61359987711718422</v>
      </c>
      <c r="AJ139">
        <v>0.6121435365158886</v>
      </c>
      <c r="AK139">
        <v>15.323231861693428</v>
      </c>
      <c r="AL139">
        <v>0</v>
      </c>
      <c r="AM139">
        <v>0</v>
      </c>
      <c r="AN139">
        <v>-5.8344615442306846</v>
      </c>
      <c r="AO139">
        <f t="shared" si="25"/>
        <v>15.345690743311483</v>
      </c>
      <c r="AP139">
        <f t="shared" si="26"/>
        <v>0.9207414445986889</v>
      </c>
      <c r="AQ139">
        <f t="shared" si="27"/>
        <v>0</v>
      </c>
      <c r="AR139">
        <f t="shared" si="28"/>
        <v>0.91204428706530483</v>
      </c>
      <c r="AS139" s="9">
        <f t="shared" si="29"/>
        <v>-1.1548015024706222</v>
      </c>
      <c r="AT139" s="9">
        <f t="shared" si="30"/>
        <v>1.63415548799248</v>
      </c>
      <c r="AU139" s="9">
        <f t="shared" si="31"/>
        <v>9.2555092537148305</v>
      </c>
      <c r="AV139">
        <f t="shared" si="32"/>
        <v>0</v>
      </c>
      <c r="AW139">
        <f t="shared" si="33"/>
        <v>0.20752229249512341</v>
      </c>
      <c r="AX139">
        <v>15.49202562172251</v>
      </c>
      <c r="AZ139">
        <f t="shared" si="34"/>
        <v>-12.271997542343684</v>
      </c>
    </row>
    <row r="140" spans="1:52" x14ac:dyDescent="0.3">
      <c r="A140">
        <v>34.5</v>
      </c>
      <c r="B140" s="12">
        <v>1337.9877021405539</v>
      </c>
      <c r="C140" s="9">
        <v>0</v>
      </c>
      <c r="D140" s="9">
        <v>6.1426333467472123E-2</v>
      </c>
      <c r="E140" s="9">
        <v>0.5008531391780261</v>
      </c>
      <c r="F140" s="9">
        <v>2.899248446838687</v>
      </c>
      <c r="G140" s="12">
        <v>168.92241121772511</v>
      </c>
      <c r="H140" s="12">
        <v>197.63582276077926</v>
      </c>
      <c r="I140" s="12">
        <v>11.858149365646756</v>
      </c>
      <c r="J140">
        <v>199.16107392728136</v>
      </c>
      <c r="K140">
        <v>62.312415995174263</v>
      </c>
      <c r="L140">
        <v>-2.0106637075336929E-3</v>
      </c>
      <c r="M140">
        <v>0</v>
      </c>
      <c r="N140">
        <v>-1.3706610980865621E-5</v>
      </c>
      <c r="O140">
        <v>-1.0212974351817376E-4</v>
      </c>
      <c r="P140">
        <v>-6.1731160466161434E-4</v>
      </c>
      <c r="Q140">
        <v>5.8771958018980341E-3</v>
      </c>
      <c r="R140">
        <v>-3.5967171025244993E-2</v>
      </c>
      <c r="S140">
        <v>1.3152126233356476E-5</v>
      </c>
      <c r="T140">
        <v>208.03855240103925</v>
      </c>
      <c r="U140">
        <v>58.501992284996732</v>
      </c>
      <c r="V140">
        <v>208.6096268397518</v>
      </c>
      <c r="W140">
        <v>58.265291466384951</v>
      </c>
      <c r="X140">
        <v>194.70184195677695</v>
      </c>
      <c r="Y140">
        <v>194.88939527573723</v>
      </c>
      <c r="Z140">
        <v>10.04610262303742</v>
      </c>
      <c r="AA140" s="12">
        <v>22.802716455215585</v>
      </c>
      <c r="AB140" s="12">
        <v>3.8527164552155853</v>
      </c>
      <c r="AC140" s="12">
        <v>-1.3773140716240559</v>
      </c>
      <c r="AD140" s="12">
        <v>93.639204765836865</v>
      </c>
      <c r="AE140">
        <v>0.13750907791309763</v>
      </c>
      <c r="AF140">
        <v>0</v>
      </c>
      <c r="AG140">
        <v>-0.42950390975964486</v>
      </c>
      <c r="AH140">
        <v>-8.2678370757091741</v>
      </c>
      <c r="AI140">
        <v>0.68601157820072844</v>
      </c>
      <c r="AJ140">
        <v>0.62447985658336613</v>
      </c>
      <c r="AK140">
        <v>15.310514930405112</v>
      </c>
      <c r="AL140">
        <v>0</v>
      </c>
      <c r="AM140">
        <v>0</v>
      </c>
      <c r="AN140">
        <v>-5.8290119294258043</v>
      </c>
      <c r="AO140">
        <f t="shared" si="25"/>
        <v>15.451999627940728</v>
      </c>
      <c r="AP140">
        <f t="shared" si="26"/>
        <v>0.92711997767644361</v>
      </c>
      <c r="AQ140">
        <f t="shared" si="27"/>
        <v>0</v>
      </c>
      <c r="AR140">
        <f t="shared" si="28"/>
        <v>0.91836844245019067</v>
      </c>
      <c r="AS140" s="9">
        <f t="shared" si="29"/>
        <v>-2.0492033529795224</v>
      </c>
      <c r="AT140" s="9">
        <f t="shared" si="30"/>
        <v>1.7374941455136828</v>
      </c>
      <c r="AU140" s="9">
        <f t="shared" si="31"/>
        <v>9.3139424396057144</v>
      </c>
      <c r="AV140">
        <f t="shared" si="32"/>
        <v>0</v>
      </c>
      <c r="AW140">
        <f t="shared" si="33"/>
        <v>0.36697297078038765</v>
      </c>
      <c r="AX140">
        <v>15.599248501932067</v>
      </c>
      <c r="AZ140">
        <f t="shared" si="34"/>
        <v>-13.720231564014568</v>
      </c>
    </row>
    <row r="141" spans="1:52" x14ac:dyDescent="0.3">
      <c r="A141">
        <v>34.75</v>
      </c>
      <c r="B141" s="12">
        <v>1327.7248894947793</v>
      </c>
      <c r="C141" s="9">
        <v>0</v>
      </c>
      <c r="D141" s="9">
        <v>6.0489880017046305E-2</v>
      </c>
      <c r="E141" s="9">
        <v>0.49839329133485816</v>
      </c>
      <c r="F141" s="9">
        <v>2.8976701910758376</v>
      </c>
      <c r="G141" s="12">
        <v>167.85225267480996</v>
      </c>
      <c r="H141" s="12">
        <v>196.68972743648391</v>
      </c>
      <c r="I141" s="12">
        <v>11.801383646189034</v>
      </c>
      <c r="J141">
        <v>192.67375282686814</v>
      </c>
      <c r="K141">
        <v>61.395184105187241</v>
      </c>
      <c r="L141">
        <v>-2.0028256032898397E-3</v>
      </c>
      <c r="M141">
        <v>0</v>
      </c>
      <c r="N141">
        <v>5.5359585844609635E-6</v>
      </c>
      <c r="O141">
        <v>6.3758654963742552E-5</v>
      </c>
      <c r="P141">
        <v>3.524001210055135E-4</v>
      </c>
      <c r="Q141">
        <v>5.8771958018980341E-3</v>
      </c>
      <c r="R141">
        <v>2.0413349433563249E-2</v>
      </c>
      <c r="S141">
        <v>1.2643751674789614E-5</v>
      </c>
      <c r="T141">
        <v>199.26472908311305</v>
      </c>
      <c r="U141">
        <v>57.289991947707563</v>
      </c>
      <c r="V141">
        <v>207.14319825866318</v>
      </c>
      <c r="W141">
        <v>58.068188141768076</v>
      </c>
      <c r="X141">
        <v>194.39313961993449</v>
      </c>
      <c r="Y141">
        <v>194.31966510065632</v>
      </c>
      <c r="Z141">
        <v>10.039972542516256</v>
      </c>
      <c r="AA141" s="12">
        <v>22.783794548729674</v>
      </c>
      <c r="AB141" s="12">
        <v>3.8337945487296778</v>
      </c>
      <c r="AC141" s="12">
        <v>-1.3760010396551872</v>
      </c>
      <c r="AD141" s="12">
        <v>95.483684776133387</v>
      </c>
      <c r="AE141">
        <v>0.13746024027957282</v>
      </c>
      <c r="AF141">
        <v>0</v>
      </c>
      <c r="AG141">
        <v>0.16479439286038927</v>
      </c>
      <c r="AH141">
        <v>-7.9304605056248958</v>
      </c>
      <c r="AI141">
        <v>0.64117665790034273</v>
      </c>
      <c r="AJ141">
        <v>0.63678069377203372</v>
      </c>
      <c r="AK141">
        <v>15.297810122522542</v>
      </c>
      <c r="AL141">
        <v>0</v>
      </c>
      <c r="AM141">
        <v>0</v>
      </c>
      <c r="AN141">
        <v>-5.8234549695660762</v>
      </c>
      <c r="AO141">
        <f t="shared" si="25"/>
        <v>15.327439715151684</v>
      </c>
      <c r="AP141">
        <f t="shared" si="26"/>
        <v>0.91964638290910095</v>
      </c>
      <c r="AQ141">
        <f t="shared" si="27"/>
        <v>0</v>
      </c>
      <c r="AR141">
        <f t="shared" si="28"/>
        <v>0.91097155003177577</v>
      </c>
      <c r="AS141" s="9">
        <f t="shared" si="29"/>
        <v>-1.1976704698348022</v>
      </c>
      <c r="AT141" s="9">
        <f t="shared" si="30"/>
        <v>1.6555122233954043</v>
      </c>
      <c r="AU141" s="9">
        <f t="shared" si="31"/>
        <v>9.233224433231765</v>
      </c>
      <c r="AV141">
        <f t="shared" si="32"/>
        <v>0</v>
      </c>
      <c r="AW141">
        <f t="shared" si="33"/>
        <v>0.21373125503204973</v>
      </c>
      <c r="AX141">
        <v>15.473397048244664</v>
      </c>
      <c r="AZ141">
        <f t="shared" si="34"/>
        <v>-12.823533158006853</v>
      </c>
    </row>
    <row r="142" spans="1:52" x14ac:dyDescent="0.3">
      <c r="A142">
        <v>35</v>
      </c>
      <c r="B142" s="12">
        <v>1317.5026801281263</v>
      </c>
      <c r="C142" s="9">
        <v>0</v>
      </c>
      <c r="D142" s="9">
        <v>5.9562317807091376E-2</v>
      </c>
      <c r="E142" s="9">
        <v>0.49593583598245539</v>
      </c>
      <c r="F142" s="9">
        <v>2.8960968540450196</v>
      </c>
      <c r="G142" s="12">
        <v>166.78393741679542</v>
      </c>
      <c r="H142" s="12">
        <v>195.74455230094438</v>
      </c>
      <c r="I142" s="12">
        <v>11.744673138056664</v>
      </c>
      <c r="J142">
        <v>199.1839232296353</v>
      </c>
      <c r="K142">
        <v>62.395860118514577</v>
      </c>
      <c r="L142">
        <v>-1.9952184007255586E-3</v>
      </c>
      <c r="M142">
        <v>0</v>
      </c>
      <c r="N142">
        <v>-1.3653046525229364E-5</v>
      </c>
      <c r="O142">
        <v>-1.0130358085649146E-4</v>
      </c>
      <c r="P142">
        <v>-6.1797785268836406E-4</v>
      </c>
      <c r="Q142">
        <v>5.8771958018980341E-3</v>
      </c>
      <c r="R142">
        <v>-3.5588857936081832E-2</v>
      </c>
      <c r="S142">
        <v>1.2948470388037438E-5</v>
      </c>
      <c r="T142">
        <v>206.78172440766411</v>
      </c>
      <c r="U142">
        <v>58.327945648891159</v>
      </c>
      <c r="V142">
        <v>208.95654372471429</v>
      </c>
      <c r="W142">
        <v>58.311094689989716</v>
      </c>
      <c r="X142">
        <v>194.70777692709018</v>
      </c>
      <c r="Y142">
        <v>194.90209881004449</v>
      </c>
      <c r="Z142">
        <v>10.033844749613626</v>
      </c>
      <c r="AA142" s="12">
        <v>22.764891046018885</v>
      </c>
      <c r="AB142" s="12">
        <v>3.8148910460188876</v>
      </c>
      <c r="AC142" s="12">
        <v>-1.3746627171286649</v>
      </c>
      <c r="AD142" s="12">
        <v>97.322814128698894</v>
      </c>
      <c r="AE142">
        <v>0.13740876934057988</v>
      </c>
      <c r="AF142">
        <v>0</v>
      </c>
      <c r="AG142">
        <v>-0.42690026125624803</v>
      </c>
      <c r="AH142">
        <v>-8.2413532153437412</v>
      </c>
      <c r="AI142">
        <v>0.70272224573349018</v>
      </c>
      <c r="AJ142">
        <v>0.64904584742429305</v>
      </c>
      <c r="AK142">
        <v>15.285117671556934</v>
      </c>
      <c r="AL142">
        <v>0</v>
      </c>
      <c r="AM142">
        <v>0</v>
      </c>
      <c r="AN142">
        <v>-5.8177909760491007</v>
      </c>
      <c r="AO142">
        <f t="shared" si="25"/>
        <v>15.418093984772966</v>
      </c>
      <c r="AP142">
        <f t="shared" si="26"/>
        <v>0.92508563908637798</v>
      </c>
      <c r="AQ142">
        <f t="shared" si="27"/>
        <v>0</v>
      </c>
      <c r="AR142">
        <f t="shared" si="28"/>
        <v>0.9163660222043023</v>
      </c>
      <c r="AS142" s="9">
        <f t="shared" si="29"/>
        <v>-2.0441751287824252</v>
      </c>
      <c r="AT142" s="9">
        <f t="shared" si="30"/>
        <v>1.7226533939727657</v>
      </c>
      <c r="AU142" s="9">
        <f t="shared" si="31"/>
        <v>9.2821656826898202</v>
      </c>
      <c r="AV142">
        <f t="shared" si="32"/>
        <v>0</v>
      </c>
      <c r="AW142">
        <f t="shared" si="33"/>
        <v>0.36351346257123146</v>
      </c>
      <c r="AX142">
        <v>15.564803781231442</v>
      </c>
      <c r="AZ142">
        <f t="shared" si="34"/>
        <v>-14.054444914669801</v>
      </c>
    </row>
    <row r="143" spans="1:52" x14ac:dyDescent="0.3">
      <c r="A143">
        <v>35.25</v>
      </c>
      <c r="B143" s="12">
        <v>1307.3211752379716</v>
      </c>
      <c r="C143" s="9">
        <v>0</v>
      </c>
      <c r="D143" s="9">
        <v>5.8643657041294858E-2</v>
      </c>
      <c r="E143" s="9">
        <v>0.49348081819994916</v>
      </c>
      <c r="F143" s="9">
        <v>2.8945284651193925</v>
      </c>
      <c r="G143" s="12">
        <v>165.71748283974966</v>
      </c>
      <c r="H143" s="12">
        <v>194.80031469228814</v>
      </c>
      <c r="I143" s="12">
        <v>11.688018881537287</v>
      </c>
      <c r="J143">
        <v>192.74603648681122</v>
      </c>
      <c r="K143">
        <v>61.48561423267256</v>
      </c>
      <c r="L143">
        <v>-1.9871495871143872E-3</v>
      </c>
      <c r="M143">
        <v>0</v>
      </c>
      <c r="N143">
        <v>4.127778804485207E-6</v>
      </c>
      <c r="O143">
        <v>6.1735967661628998E-5</v>
      </c>
      <c r="P143">
        <v>3.4411912591653923E-4</v>
      </c>
      <c r="Q143">
        <v>5.8771958018980341E-3</v>
      </c>
      <c r="R143">
        <v>1.9701500963318918E-2</v>
      </c>
      <c r="S143">
        <v>1.2450362817296041E-5</v>
      </c>
      <c r="T143">
        <v>203.07498538417235</v>
      </c>
      <c r="U143">
        <v>57.821370566925111</v>
      </c>
      <c r="V143">
        <v>207.539874479947</v>
      </c>
      <c r="W143">
        <v>58.12097878056494</v>
      </c>
      <c r="X143">
        <v>194.38950915662264</v>
      </c>
      <c r="Y143">
        <v>194.31703382094102</v>
      </c>
      <c r="Z143">
        <v>10.027719367554093</v>
      </c>
      <c r="AA143" s="12">
        <v>22.746006293845763</v>
      </c>
      <c r="AB143" s="12">
        <v>3.7960062938457626</v>
      </c>
      <c r="AC143" s="12">
        <v>-1.3732991780296515</v>
      </c>
      <c r="AD143" s="12">
        <v>99.156563280260741</v>
      </c>
      <c r="AE143">
        <v>0.13735466613214586</v>
      </c>
      <c r="AF143">
        <v>0</v>
      </c>
      <c r="AG143">
        <v>0.15596581495919087</v>
      </c>
      <c r="AH143">
        <v>-8.1051249822851794</v>
      </c>
      <c r="AI143">
        <v>0.66114203295029916</v>
      </c>
      <c r="AJ143">
        <v>0.66127512051605897</v>
      </c>
      <c r="AK143">
        <v>15.272437810336388</v>
      </c>
      <c r="AL143">
        <v>0</v>
      </c>
      <c r="AM143">
        <v>0</v>
      </c>
      <c r="AN143">
        <v>-5.8120202619918375</v>
      </c>
      <c r="AO143">
        <f t="shared" si="25"/>
        <v>15.309566900716217</v>
      </c>
      <c r="AP143">
        <f t="shared" si="26"/>
        <v>0.91857401404297301</v>
      </c>
      <c r="AQ143">
        <f t="shared" si="27"/>
        <v>0</v>
      </c>
      <c r="AR143">
        <f t="shared" si="28"/>
        <v>0.90992258015934946</v>
      </c>
      <c r="AS143" s="9">
        <f t="shared" si="29"/>
        <v>-1.3087180671470873</v>
      </c>
      <c r="AT143" s="9">
        <f t="shared" si="30"/>
        <v>1.738343418346413</v>
      </c>
      <c r="AU143" s="9">
        <f t="shared" si="31"/>
        <v>9.2112024311506264</v>
      </c>
      <c r="AV143">
        <f t="shared" si="32"/>
        <v>0</v>
      </c>
      <c r="AW143">
        <f t="shared" si="33"/>
        <v>0.23190504281992289</v>
      </c>
      <c r="AX143">
        <v>15.455128411900237</v>
      </c>
      <c r="AZ143">
        <f t="shared" si="34"/>
        <v>-13.222840659005982</v>
      </c>
    </row>
    <row r="144" spans="1:52" x14ac:dyDescent="0.3">
      <c r="A144">
        <v>35.5</v>
      </c>
      <c r="B144" s="12">
        <v>1297.1804750812532</v>
      </c>
      <c r="C144" s="9">
        <v>0</v>
      </c>
      <c r="D144" s="9">
        <v>5.7733907809440814E-2</v>
      </c>
      <c r="E144" s="9">
        <v>0.49102828293348544</v>
      </c>
      <c r="F144" s="9">
        <v>2.8929650535593203</v>
      </c>
      <c r="G144" s="12">
        <v>164.65290623356</v>
      </c>
      <c r="H144" s="12">
        <v>193.85703189749438</v>
      </c>
      <c r="I144" s="12">
        <v>11.631421913849664</v>
      </c>
      <c r="J144">
        <v>199.16962148634573</v>
      </c>
      <c r="K144">
        <v>62.470887936522558</v>
      </c>
      <c r="L144">
        <v>-1.9797198028553707E-3</v>
      </c>
      <c r="M144">
        <v>0</v>
      </c>
      <c r="N144">
        <v>-1.3594443743569627E-5</v>
      </c>
      <c r="O144">
        <v>-1.0005957875757301E-4</v>
      </c>
      <c r="P144">
        <v>-6.1633406459416016E-4</v>
      </c>
      <c r="Q144">
        <v>5.8771958018980341E-3</v>
      </c>
      <c r="R144">
        <v>-3.5078610722004806E-2</v>
      </c>
      <c r="S144">
        <v>1.2744356816668391E-5</v>
      </c>
      <c r="T144">
        <v>205.47631573761561</v>
      </c>
      <c r="U144">
        <v>58.151089077967697</v>
      </c>
      <c r="V144">
        <v>207.879729842383</v>
      </c>
      <c r="W144">
        <v>58.166195469523586</v>
      </c>
      <c r="X144">
        <v>194.71414871647471</v>
      </c>
      <c r="Y144">
        <v>194.91371545248816</v>
      </c>
      <c r="Z144">
        <v>10.021596519487314</v>
      </c>
      <c r="AA144" s="12">
        <v>22.727140637949887</v>
      </c>
      <c r="AB144" s="12">
        <v>3.7771406379498877</v>
      </c>
      <c r="AC144" s="12">
        <v>-1.3719104967480196</v>
      </c>
      <c r="AD144" s="12">
        <v>100.984902800271</v>
      </c>
      <c r="AE144">
        <v>0.13729793174321014</v>
      </c>
      <c r="AF144">
        <v>0</v>
      </c>
      <c r="AG144">
        <v>-0.42072368150897466</v>
      </c>
      <c r="AH144">
        <v>-8.2125961704133719</v>
      </c>
      <c r="AI144">
        <v>0.64830071949474188</v>
      </c>
      <c r="AJ144">
        <v>0.6734683167750074</v>
      </c>
      <c r="AK144">
        <v>15.259770771002149</v>
      </c>
      <c r="AL144">
        <v>0</v>
      </c>
      <c r="AM144">
        <v>0</v>
      </c>
      <c r="AN144">
        <v>-5.8061431422240428</v>
      </c>
      <c r="AO144">
        <f t="shared" si="25"/>
        <v>15.313366675750014</v>
      </c>
      <c r="AP144">
        <f t="shared" si="26"/>
        <v>0.91880200054500083</v>
      </c>
      <c r="AQ144">
        <f t="shared" si="27"/>
        <v>0</v>
      </c>
      <c r="AR144">
        <f t="shared" si="28"/>
        <v>0.91015555543052351</v>
      </c>
      <c r="AS144" s="9">
        <f t="shared" si="29"/>
        <v>-2.0287369236304342</v>
      </c>
      <c r="AT144" s="9">
        <f t="shared" si="30"/>
        <v>1.708595341498393</v>
      </c>
      <c r="AU144" s="9">
        <f t="shared" si="31"/>
        <v>9.2078629307597613</v>
      </c>
      <c r="AV144">
        <f t="shared" si="32"/>
        <v>0</v>
      </c>
      <c r="AW144">
        <f t="shared" si="33"/>
        <v>0.35821310701904363</v>
      </c>
      <c r="AX144">
        <v>15.458843109629614</v>
      </c>
      <c r="AZ144">
        <f t="shared" si="34"/>
        <v>-12.966014389894838</v>
      </c>
    </row>
    <row r="145" spans="1:52" x14ac:dyDescent="0.3">
      <c r="A145">
        <v>35.75</v>
      </c>
      <c r="B145" s="12">
        <v>1287.0806789794174</v>
      </c>
      <c r="C145" s="9">
        <v>0</v>
      </c>
      <c r="D145" s="9">
        <v>5.6833080087759398E-2</v>
      </c>
      <c r="E145" s="9">
        <v>0.48857827499552398</v>
      </c>
      <c r="F145" s="9">
        <v>2.8914066485118952</v>
      </c>
      <c r="G145" s="12">
        <v>163.59022478194936</v>
      </c>
      <c r="H145" s="12">
        <v>192.9147211521246</v>
      </c>
      <c r="I145" s="12">
        <v>11.574883269127476</v>
      </c>
      <c r="J145">
        <v>192.86201616137126</v>
      </c>
      <c r="K145">
        <v>61.576874951051082</v>
      </c>
      <c r="L145">
        <v>-1.9714723918476144E-3</v>
      </c>
      <c r="M145">
        <v>0</v>
      </c>
      <c r="N145">
        <v>1.4326524274973301E-6</v>
      </c>
      <c r="O145">
        <v>5.8877434524024013E-5</v>
      </c>
      <c r="P145">
        <v>3.3067577776588523E-4</v>
      </c>
      <c r="Q145">
        <v>5.8771958018980341E-3</v>
      </c>
      <c r="R145">
        <v>1.8708999248690267E-2</v>
      </c>
      <c r="S145">
        <v>1.2261396818892087E-5</v>
      </c>
      <c r="T145">
        <v>203.1551209490195</v>
      </c>
      <c r="U145">
        <v>57.833469261872551</v>
      </c>
      <c r="V145">
        <v>207.17079232460185</v>
      </c>
      <c r="W145">
        <v>58.070746873981875</v>
      </c>
      <c r="X145">
        <v>194.3857209364464</v>
      </c>
      <c r="Y145">
        <v>194.31640735096141</v>
      </c>
      <c r="Z145">
        <v>10.015476328483992</v>
      </c>
      <c r="AA145" s="12">
        <v>22.708294423042492</v>
      </c>
      <c r="AB145" s="12">
        <v>3.7582944230424919</v>
      </c>
      <c r="AC145" s="12">
        <v>-1.3704967480658226</v>
      </c>
      <c r="AD145" s="12">
        <v>102.80780416937328</v>
      </c>
      <c r="AE145">
        <v>0.13723856731560624</v>
      </c>
      <c r="AF145">
        <v>0</v>
      </c>
      <c r="AG145">
        <v>0.14316327896320338</v>
      </c>
      <c r="AH145">
        <v>-8.1313074304590316</v>
      </c>
      <c r="AI145">
        <v>0.64271924868202179</v>
      </c>
      <c r="AJ145">
        <v>0.68562524600555053</v>
      </c>
      <c r="AK145">
        <v>15.247116785005</v>
      </c>
      <c r="AL145">
        <v>0</v>
      </c>
      <c r="AM145">
        <v>0</v>
      </c>
      <c r="AN145">
        <v>-5.8001599332352471</v>
      </c>
      <c r="AO145">
        <f t="shared" si="25"/>
        <v>15.245154152224202</v>
      </c>
      <c r="AP145">
        <f t="shared" si="26"/>
        <v>0.91470924913345208</v>
      </c>
      <c r="AQ145">
        <f t="shared" si="27"/>
        <v>0</v>
      </c>
      <c r="AR145">
        <f t="shared" si="28"/>
        <v>0.90610874956170617</v>
      </c>
      <c r="AS145" s="9">
        <f t="shared" si="29"/>
        <v>-1.3466628938368337</v>
      </c>
      <c r="AT145" s="9">
        <f t="shared" si="30"/>
        <v>1.7474300739854529</v>
      </c>
      <c r="AU145" s="9">
        <f t="shared" si="31"/>
        <v>9.1612488321414549</v>
      </c>
      <c r="AV145">
        <f t="shared" si="32"/>
        <v>0</v>
      </c>
      <c r="AW145">
        <f t="shared" si="33"/>
        <v>0.23692788939089388</v>
      </c>
      <c r="AX145">
        <v>15.389856365750809</v>
      </c>
      <c r="AZ145">
        <f t="shared" si="34"/>
        <v>-12.854384973640435</v>
      </c>
    </row>
    <row r="146" spans="1:52" x14ac:dyDescent="0.3">
      <c r="A146">
        <v>36</v>
      </c>
      <c r="B146" s="12">
        <v>1277.0218853233591</v>
      </c>
      <c r="C146" s="9">
        <v>0</v>
      </c>
      <c r="D146" s="9">
        <v>5.5941183739266501E-2</v>
      </c>
      <c r="E146" s="9">
        <v>0.48613083906412713</v>
      </c>
      <c r="F146" s="9">
        <v>2.8898532790104667</v>
      </c>
      <c r="G146" s="12">
        <v>162.52945556249745</v>
      </c>
      <c r="H146" s="12">
        <v>191.97339964004888</v>
      </c>
      <c r="I146" s="12">
        <v>11.518403978402933</v>
      </c>
      <c r="J146">
        <v>199.12781070225665</v>
      </c>
      <c r="K146">
        <v>62.535886795968224</v>
      </c>
      <c r="L146">
        <v>-1.963339623659167E-3</v>
      </c>
      <c r="M146">
        <v>0</v>
      </c>
      <c r="N146">
        <v>-1.3537742381406831E-5</v>
      </c>
      <c r="O146">
        <v>-9.8514089780078133E-5</v>
      </c>
      <c r="P146">
        <v>-6.12984638081763E-4</v>
      </c>
      <c r="Q146">
        <v>5.8771958018980341E-3</v>
      </c>
      <c r="R146">
        <v>-3.4475127238887973E-2</v>
      </c>
      <c r="S146">
        <v>1.2540607702973188E-5</v>
      </c>
      <c r="T146">
        <v>204.97581065260678</v>
      </c>
      <c r="U146">
        <v>58.082730690136714</v>
      </c>
      <c r="V146">
        <v>207.1695737045878</v>
      </c>
      <c r="W146">
        <v>58.070300425678454</v>
      </c>
      <c r="X146">
        <v>194.72100860391521</v>
      </c>
      <c r="Y146">
        <v>194.92458203455183</v>
      </c>
      <c r="Z146">
        <v>10.009358917551491</v>
      </c>
      <c r="AA146" s="12">
        <v>22.689467992800978</v>
      </c>
      <c r="AB146" s="12">
        <v>3.7394679928009777</v>
      </c>
      <c r="AC146" s="12">
        <v>-1.3690580071629128</v>
      </c>
      <c r="AD146" s="12">
        <v>104.62523845958408</v>
      </c>
      <c r="AE146">
        <v>0.13717657404402561</v>
      </c>
      <c r="AF146">
        <v>0</v>
      </c>
      <c r="AG146">
        <v>-0.41197738493390046</v>
      </c>
      <c r="AH146">
        <v>-8.215757636777159</v>
      </c>
      <c r="AI146">
        <v>0.61224958350179859</v>
      </c>
      <c r="AJ146">
        <v>0.69774571528696638</v>
      </c>
      <c r="AK146">
        <v>15.234476083101564</v>
      </c>
      <c r="AL146">
        <v>0</v>
      </c>
      <c r="AM146">
        <v>0</v>
      </c>
      <c r="AN146">
        <v>-5.7940709531985259</v>
      </c>
      <c r="AO146">
        <f t="shared" si="25"/>
        <v>15.228892522507103</v>
      </c>
      <c r="AP146">
        <f t="shared" si="26"/>
        <v>0.91373355135042611</v>
      </c>
      <c r="AQ146">
        <f t="shared" si="27"/>
        <v>0</v>
      </c>
      <c r="AR146">
        <f t="shared" si="28"/>
        <v>0.90514997352433002</v>
      </c>
      <c r="AS146" s="9">
        <f t="shared" si="29"/>
        <v>-2.0281175538222809</v>
      </c>
      <c r="AT146" s="9">
        <f t="shared" si="30"/>
        <v>1.7106964882145821</v>
      </c>
      <c r="AU146" s="9">
        <f t="shared" si="31"/>
        <v>9.1458870704753821</v>
      </c>
      <c r="AV146">
        <f t="shared" si="32"/>
        <v>0</v>
      </c>
      <c r="AW146">
        <f t="shared" si="33"/>
        <v>0.35553457068661759</v>
      </c>
      <c r="AX146">
        <v>15.373308793838607</v>
      </c>
      <c r="AZ146">
        <f t="shared" si="34"/>
        <v>-12.244991670035972</v>
      </c>
    </row>
    <row r="147" spans="1:52" x14ac:dyDescent="0.3">
      <c r="A147">
        <v>36.25</v>
      </c>
      <c r="B147" s="12">
        <v>1267.0041915783945</v>
      </c>
      <c r="C147" s="9">
        <v>0</v>
      </c>
      <c r="D147" s="9">
        <v>5.5058228514105509E-2</v>
      </c>
      <c r="E147" s="9">
        <v>0.4836860196822792</v>
      </c>
      <c r="F147" s="9">
        <v>2.8883049739741828</v>
      </c>
      <c r="G147" s="12">
        <v>161.47061554667113</v>
      </c>
      <c r="H147" s="12">
        <v>191.0330844931843</v>
      </c>
      <c r="I147" s="12">
        <v>11.461985069591059</v>
      </c>
      <c r="J147">
        <v>192.8465645667093</v>
      </c>
      <c r="K147">
        <v>61.645597189311673</v>
      </c>
      <c r="L147">
        <v>-1.9554224586193925E-3</v>
      </c>
      <c r="M147">
        <v>0</v>
      </c>
      <c r="N147">
        <v>-3.0700820621008685E-6</v>
      </c>
      <c r="O147">
        <v>5.8502484767818732E-5</v>
      </c>
      <c r="P147">
        <v>3.3209173611664677E-4</v>
      </c>
      <c r="Q147">
        <v>5.8771958018980341E-3</v>
      </c>
      <c r="R147">
        <v>1.8565579996538462E-2</v>
      </c>
      <c r="S147">
        <v>1.2066158657516411E-5</v>
      </c>
      <c r="T147">
        <v>202.67085324859309</v>
      </c>
      <c r="U147">
        <v>57.766617099179996</v>
      </c>
      <c r="V147">
        <v>206.61514945196058</v>
      </c>
      <c r="W147">
        <v>57.995407939315271</v>
      </c>
      <c r="X147">
        <v>194.38176277647901</v>
      </c>
      <c r="Y147">
        <v>194.30975172893781</v>
      </c>
      <c r="Z147">
        <v>10.003244409611355</v>
      </c>
      <c r="AA147" s="12">
        <v>22.670661689863685</v>
      </c>
      <c r="AB147" s="12">
        <v>3.720661689863686</v>
      </c>
      <c r="AC147" s="12">
        <v>-1.3675943495998595</v>
      </c>
      <c r="AD147" s="12">
        <v>106.43717798524034</v>
      </c>
      <c r="AE147">
        <v>0.13711195317598235</v>
      </c>
      <c r="AF147">
        <v>0</v>
      </c>
      <c r="AG147">
        <v>0.14279882913593625</v>
      </c>
      <c r="AH147">
        <v>-8.1348057336507491</v>
      </c>
      <c r="AI147">
        <v>0.61526988615113831</v>
      </c>
      <c r="AJ147">
        <v>0.70982953998356801</v>
      </c>
      <c r="AK147">
        <v>15.221848895350814</v>
      </c>
      <c r="AL147">
        <v>0</v>
      </c>
      <c r="AM147">
        <v>0</v>
      </c>
      <c r="AN147">
        <v>-5.7878765218982116</v>
      </c>
      <c r="AO147">
        <f t="shared" si="25"/>
        <v>15.169915804412069</v>
      </c>
      <c r="AP147">
        <f t="shared" si="26"/>
        <v>0.91019494826472414</v>
      </c>
      <c r="AQ147">
        <f t="shared" si="27"/>
        <v>0</v>
      </c>
      <c r="AR147">
        <f t="shared" si="28"/>
        <v>0.90165265317187238</v>
      </c>
      <c r="AS147" s="9">
        <f t="shared" si="29"/>
        <v>-1.3584280308056851</v>
      </c>
      <c r="AT147" s="9">
        <f t="shared" si="30"/>
        <v>1.7473550049827891</v>
      </c>
      <c r="AU147" s="9">
        <f t="shared" si="31"/>
        <v>9.1049025278855975</v>
      </c>
      <c r="AV147">
        <f t="shared" si="32"/>
        <v>0</v>
      </c>
      <c r="AW147">
        <f t="shared" si="33"/>
        <v>0.23727205546733326</v>
      </c>
      <c r="AX147">
        <v>15.313636223665693</v>
      </c>
      <c r="AZ147">
        <f t="shared" si="34"/>
        <v>-12.305397723022764</v>
      </c>
    </row>
    <row r="148" spans="1:52" x14ac:dyDescent="0.3">
      <c r="A148">
        <v>36.5</v>
      </c>
      <c r="B148" s="12">
        <v>1257.0276942892378</v>
      </c>
      <c r="C148" s="9">
        <v>0</v>
      </c>
      <c r="D148" s="9">
        <v>5.4184224049888666E-2</v>
      </c>
      <c r="E148" s="9">
        <v>0.48124386125720187</v>
      </c>
      <c r="F148" s="9">
        <v>2.8867617622075272</v>
      </c>
      <c r="G148" s="12">
        <v>160.41372159986133</v>
      </c>
      <c r="H148" s="12">
        <v>190.09379279123149</v>
      </c>
      <c r="I148" s="12">
        <v>11.405627567473889</v>
      </c>
      <c r="J148">
        <v>199.15924708117575</v>
      </c>
      <c r="K148">
        <v>62.610384041323357</v>
      </c>
      <c r="L148">
        <v>-1.9472551743352638E-3</v>
      </c>
      <c r="M148">
        <v>0</v>
      </c>
      <c r="N148">
        <v>-1.3575430109401096E-5</v>
      </c>
      <c r="O148">
        <v>-9.7776001619294834E-5</v>
      </c>
      <c r="P148">
        <v>-6.1421262175381157E-4</v>
      </c>
      <c r="Q148">
        <v>5.8771958018980341E-3</v>
      </c>
      <c r="R148">
        <v>-3.4131023141234798E-2</v>
      </c>
      <c r="S148">
        <v>1.234303692089471E-5</v>
      </c>
      <c r="T148">
        <v>204.62178996538063</v>
      </c>
      <c r="U148">
        <v>58.033730815404851</v>
      </c>
      <c r="V148">
        <v>206.63780578952901</v>
      </c>
      <c r="W148">
        <v>57.998169644289135</v>
      </c>
      <c r="X148">
        <v>194.72841725150289</v>
      </c>
      <c r="Y148">
        <v>194.93943270744262</v>
      </c>
      <c r="Z148">
        <v>9.9971329274963896</v>
      </c>
      <c r="AA148" s="12">
        <v>22.651875855824631</v>
      </c>
      <c r="AB148" s="12">
        <v>3.7018758558246296</v>
      </c>
      <c r="AC148" s="12">
        <v>-1.3661058513201754</v>
      </c>
      <c r="AD148" s="12">
        <v>108.24359489863717</v>
      </c>
      <c r="AE148">
        <v>0.13704470601177587</v>
      </c>
      <c r="AF148">
        <v>0</v>
      </c>
      <c r="AG148">
        <v>-0.41005954919333787</v>
      </c>
      <c r="AH148">
        <v>-8.2246444336786446</v>
      </c>
      <c r="AI148">
        <v>0.58491865410431954</v>
      </c>
      <c r="AJ148">
        <v>0.72187653437901145</v>
      </c>
      <c r="AK148">
        <v>15.209235451110521</v>
      </c>
      <c r="AL148">
        <v>0</v>
      </c>
      <c r="AM148">
        <v>0</v>
      </c>
      <c r="AN148">
        <v>-5.7815769607393115</v>
      </c>
      <c r="AO148">
        <f t="shared" si="25"/>
        <v>15.154079894254265</v>
      </c>
      <c r="AP148">
        <f t="shared" si="26"/>
        <v>0.9092447936552559</v>
      </c>
      <c r="AQ148">
        <f t="shared" si="27"/>
        <v>0</v>
      </c>
      <c r="AR148">
        <f t="shared" si="28"/>
        <v>0.90071977119555191</v>
      </c>
      <c r="AS148" s="9">
        <f t="shared" si="29"/>
        <v>-2.0391102426054992</v>
      </c>
      <c r="AT148" s="9">
        <f t="shared" si="30"/>
        <v>1.7147365507227246</v>
      </c>
      <c r="AU148" s="9">
        <f t="shared" si="31"/>
        <v>9.0898410658056186</v>
      </c>
      <c r="AV148">
        <f t="shared" si="32"/>
        <v>0</v>
      </c>
      <c r="AW148">
        <f t="shared" si="33"/>
        <v>0.35486379613437485</v>
      </c>
      <c r="AX148">
        <v>15.297508378435522</v>
      </c>
      <c r="AZ148">
        <f t="shared" si="34"/>
        <v>-11.698373082086391</v>
      </c>
    </row>
    <row r="149" spans="1:52" x14ac:dyDescent="0.3">
      <c r="A149">
        <v>36.75</v>
      </c>
      <c r="B149" s="12">
        <v>1247.0924890849947</v>
      </c>
      <c r="C149" s="9">
        <v>0</v>
      </c>
      <c r="D149" s="9">
        <v>5.3319179872029124E-2</v>
      </c>
      <c r="E149" s="9">
        <v>0.47880440805968305</v>
      </c>
      <c r="F149" s="9">
        <v>2.885223672399869</v>
      </c>
      <c r="G149" s="12">
        <v>159.35879048142493</v>
      </c>
      <c r="H149" s="12">
        <v>189.15554156141656</v>
      </c>
      <c r="I149" s="12">
        <v>11.349332493684994</v>
      </c>
      <c r="J149">
        <v>192.83168502430723</v>
      </c>
      <c r="K149">
        <v>61.713657042314367</v>
      </c>
      <c r="L149">
        <v>-1.9393100075239525E-3</v>
      </c>
      <c r="M149">
        <v>0</v>
      </c>
      <c r="N149">
        <v>-3.6690858151111498E-6</v>
      </c>
      <c r="O149">
        <v>5.8109501002803116E-5</v>
      </c>
      <c r="P149">
        <v>3.3343150824248144E-4</v>
      </c>
      <c r="Q149">
        <v>5.8771958018980341E-3</v>
      </c>
      <c r="R149">
        <v>1.8416333669452504E-2</v>
      </c>
      <c r="S149">
        <v>1.1872682920478257E-5</v>
      </c>
      <c r="T149">
        <v>202.19568415465557</v>
      </c>
      <c r="U149">
        <v>57.700293299606471</v>
      </c>
      <c r="V149">
        <v>206.10022071116754</v>
      </c>
      <c r="W149">
        <v>57.925376784643447</v>
      </c>
      <c r="X149">
        <v>194.37761701183879</v>
      </c>
      <c r="Y149">
        <v>194.30287379476783</v>
      </c>
      <c r="Z149">
        <v>9.9910245939646707</v>
      </c>
      <c r="AA149" s="12">
        <v>22.633110831228333</v>
      </c>
      <c r="AB149" s="12">
        <v>3.6831108312283312</v>
      </c>
      <c r="AC149" s="12">
        <v>-1.3645925886428252</v>
      </c>
      <c r="AD149" s="12">
        <v>110.0444618969059</v>
      </c>
      <c r="AE149">
        <v>0.13697483390446097</v>
      </c>
      <c r="AF149">
        <v>0</v>
      </c>
      <c r="AG149">
        <v>0.14234597119049575</v>
      </c>
      <c r="AH149">
        <v>-8.1385112541209281</v>
      </c>
      <c r="AI149">
        <v>0.58986734581998523</v>
      </c>
      <c r="AJ149">
        <v>0.73388651639046565</v>
      </c>
      <c r="AK149">
        <v>15.196635979033793</v>
      </c>
      <c r="AL149">
        <v>0</v>
      </c>
      <c r="AM149">
        <v>0</v>
      </c>
      <c r="AN149">
        <v>-5.7751725927158093</v>
      </c>
      <c r="AO149">
        <f t="shared" si="25"/>
        <v>15.096975231318998</v>
      </c>
      <c r="AP149">
        <f t="shared" si="26"/>
        <v>0.90581851387913981</v>
      </c>
      <c r="AQ149">
        <f t="shared" si="27"/>
        <v>0</v>
      </c>
      <c r="AR149">
        <f t="shared" si="28"/>
        <v>0.89733426044718412</v>
      </c>
      <c r="AS149" s="9">
        <f t="shared" si="29"/>
        <v>-1.3707696015842088</v>
      </c>
      <c r="AT149" s="9">
        <f t="shared" si="30"/>
        <v>1.7475573490775984</v>
      </c>
      <c r="AU149" s="9">
        <f t="shared" si="31"/>
        <v>9.0500550498350147</v>
      </c>
      <c r="AV149">
        <f t="shared" si="32"/>
        <v>0</v>
      </c>
      <c r="AW149">
        <f t="shared" si="33"/>
        <v>0.23767648982095835</v>
      </c>
      <c r="AX149">
        <v>15.239716425503021</v>
      </c>
      <c r="AZ149">
        <f t="shared" si="34"/>
        <v>-11.797346916399704</v>
      </c>
    </row>
    <row r="150" spans="1:52" x14ac:dyDescent="0.3">
      <c r="A150">
        <v>37</v>
      </c>
      <c r="B150" s="12">
        <v>1237.1986706841822</v>
      </c>
      <c r="C150" s="9">
        <v>0</v>
      </c>
      <c r="D150" s="9">
        <v>5.246310539407862E-2</v>
      </c>
      <c r="E150" s="9">
        <v>0.47636770422341507</v>
      </c>
      <c r="F150" s="9">
        <v>2.8836907331250154</v>
      </c>
      <c r="G150" s="12">
        <v>158.30583884473558</v>
      </c>
      <c r="H150" s="12">
        <v>188.21834777823656</v>
      </c>
      <c r="I150" s="12">
        <v>11.293100866694193</v>
      </c>
      <c r="J150">
        <v>199.1928961757462</v>
      </c>
      <c r="K150">
        <v>62.684408563036072</v>
      </c>
      <c r="L150">
        <v>-1.9311150979608224E-3</v>
      </c>
      <c r="M150">
        <v>0</v>
      </c>
      <c r="N150">
        <v>-3.4208178991985337E-6</v>
      </c>
      <c r="O150">
        <v>-9.7051567977875537E-5</v>
      </c>
      <c r="P150">
        <v>-6.1557193009166545E-4</v>
      </c>
      <c r="Q150">
        <v>5.8771958018980341E-3</v>
      </c>
      <c r="R150">
        <v>-3.3793024211313499E-2</v>
      </c>
      <c r="S150">
        <v>1.2147290736647247E-5</v>
      </c>
      <c r="T150">
        <v>204.33279570751853</v>
      </c>
      <c r="U150">
        <v>57.993027757327638</v>
      </c>
      <c r="V150">
        <v>206.18143128138055</v>
      </c>
      <c r="W150">
        <v>57.936035714168042</v>
      </c>
      <c r="X150">
        <v>194.73645467000452</v>
      </c>
      <c r="Y150">
        <v>194.95517028925991</v>
      </c>
      <c r="Z150">
        <v>9.9849195316772317</v>
      </c>
      <c r="AA150" s="12">
        <v>22.61436695556473</v>
      </c>
      <c r="AB150" s="12">
        <v>3.6643669555647311</v>
      </c>
      <c r="AC150" s="12">
        <v>-1.3630546382569941</v>
      </c>
      <c r="AD150" s="12">
        <v>111.83975205762383</v>
      </c>
      <c r="AE150">
        <v>0.13690233825979847</v>
      </c>
      <c r="AF150">
        <v>0</v>
      </c>
      <c r="AG150">
        <v>-0.40825092482617364</v>
      </c>
      <c r="AH150">
        <v>-8.2360213862093321</v>
      </c>
      <c r="AI150">
        <v>0.56131304960603212</v>
      </c>
      <c r="AJ150">
        <v>0.74585930647229348</v>
      </c>
      <c r="AK150">
        <v>15.184050707065653</v>
      </c>
      <c r="AL150">
        <v>0</v>
      </c>
      <c r="AM150">
        <v>0</v>
      </c>
      <c r="AN150">
        <v>-5.768663742388517</v>
      </c>
      <c r="AO150">
        <f t="shared" si="25"/>
        <v>15.08337257118067</v>
      </c>
      <c r="AP150">
        <f t="shared" si="26"/>
        <v>0.90500235427084019</v>
      </c>
      <c r="AQ150">
        <f t="shared" si="27"/>
        <v>0</v>
      </c>
      <c r="AR150">
        <f t="shared" si="28"/>
        <v>0.89653470162515381</v>
      </c>
      <c r="AS150" s="9">
        <f t="shared" si="29"/>
        <v>-2.0519948014413534</v>
      </c>
      <c r="AT150" s="9">
        <f t="shared" si="30"/>
        <v>1.7201484688307893</v>
      </c>
      <c r="AU150" s="9">
        <f t="shared" si="31"/>
        <v>9.0363756833727891</v>
      </c>
      <c r="AV150">
        <f t="shared" si="32"/>
        <v>0</v>
      </c>
      <c r="AW150">
        <f t="shared" si="33"/>
        <v>0.35447734819791665</v>
      </c>
      <c r="AX150">
        <v>15.225833046415719</v>
      </c>
      <c r="AZ150">
        <f t="shared" si="34"/>
        <v>-11.226260992120643</v>
      </c>
    </row>
    <row r="151" spans="1:52" x14ac:dyDescent="0.3">
      <c r="A151">
        <v>37.25</v>
      </c>
      <c r="B151" s="12">
        <v>1227.3463328997434</v>
      </c>
      <c r="C151" s="9">
        <v>0</v>
      </c>
      <c r="D151" s="9">
        <v>5.1616009918056913E-2</v>
      </c>
      <c r="E151" s="9">
        <v>0.47393379374434386</v>
      </c>
      <c r="F151" s="9">
        <v>2.8821629728407592</v>
      </c>
      <c r="G151" s="12">
        <v>157.25488323723977</v>
      </c>
      <c r="H151" s="12">
        <v>187.28222836320919</v>
      </c>
      <c r="I151" s="12">
        <v>11.23693370179255</v>
      </c>
      <c r="J151">
        <v>192.81865280117083</v>
      </c>
      <c r="K151">
        <v>61.781238896257548</v>
      </c>
      <c r="L151">
        <v>-1.9231580667904578E-3</v>
      </c>
      <c r="M151">
        <v>0</v>
      </c>
      <c r="N151">
        <v>1.8763401580856418E-5</v>
      </c>
      <c r="O151">
        <v>5.7673125287652318E-5</v>
      </c>
      <c r="P151">
        <v>3.3455261804525967E-4</v>
      </c>
      <c r="Q151">
        <v>5.8771958018980341E-3</v>
      </c>
      <c r="R151">
        <v>1.8253663440678348E-2</v>
      </c>
      <c r="S151">
        <v>1.1681045898748109E-5</v>
      </c>
      <c r="T151">
        <v>201.76437169916582</v>
      </c>
      <c r="U151">
        <v>57.639406544164331</v>
      </c>
      <c r="V151">
        <v>205.64779579660186</v>
      </c>
      <c r="W151">
        <v>57.863629035523331</v>
      </c>
      <c r="X151">
        <v>194.3731398137956</v>
      </c>
      <c r="Y151">
        <v>194.295703058897</v>
      </c>
      <c r="Z151">
        <v>9.9788178632046662</v>
      </c>
      <c r="AA151" s="12">
        <v>22.595644567264184</v>
      </c>
      <c r="AB151" s="12">
        <v>3.6456445672641835</v>
      </c>
      <c r="AC151" s="12">
        <v>-1.361492077215823</v>
      </c>
      <c r="AD151" s="12">
        <v>113.62943891396401</v>
      </c>
      <c r="AE151">
        <v>0.13682722053622465</v>
      </c>
      <c r="AF151">
        <v>0</v>
      </c>
      <c r="AG151">
        <v>0.14167767831145611</v>
      </c>
      <c r="AH151">
        <v>-8.1438287115096024</v>
      </c>
      <c r="AI151">
        <v>0.56760463688524265</v>
      </c>
      <c r="AJ151">
        <v>0.75779472811722615</v>
      </c>
      <c r="AK151">
        <v>15.171479862439693</v>
      </c>
      <c r="AL151">
        <v>0</v>
      </c>
      <c r="AM151">
        <v>0</v>
      </c>
      <c r="AN151">
        <v>-5.7620507358585664</v>
      </c>
      <c r="AO151">
        <f t="shared" si="25"/>
        <v>15.02751325921105</v>
      </c>
      <c r="AP151">
        <f t="shared" si="26"/>
        <v>0.90165079555266292</v>
      </c>
      <c r="AQ151">
        <f t="shared" si="27"/>
        <v>0</v>
      </c>
      <c r="AR151">
        <f t="shared" si="28"/>
        <v>0.89322374269121674</v>
      </c>
      <c r="AS151" s="9">
        <f t="shared" si="29"/>
        <v>-1.3846178113505552</v>
      </c>
      <c r="AT151" s="9">
        <f t="shared" si="30"/>
        <v>1.7487062286802404</v>
      </c>
      <c r="AU151" s="9">
        <f t="shared" si="31"/>
        <v>8.9974090650336116</v>
      </c>
      <c r="AV151">
        <f t="shared" si="32"/>
        <v>0</v>
      </c>
      <c r="AW151">
        <f t="shared" si="33"/>
        <v>0.2382990303941718</v>
      </c>
      <c r="AX151">
        <v>15.169289213609558</v>
      </c>
      <c r="AZ151">
        <f t="shared" si="34"/>
        <v>-11.352092737704851</v>
      </c>
    </row>
    <row r="152" spans="1:52" x14ac:dyDescent="0.3">
      <c r="A152">
        <v>37.5</v>
      </c>
      <c r="B152" s="12">
        <v>1217.5355686440857</v>
      </c>
      <c r="C152" s="9">
        <v>0</v>
      </c>
      <c r="D152" s="9">
        <v>5.0777902634781685E-2</v>
      </c>
      <c r="E152" s="9">
        <v>0.47150272048002706</v>
      </c>
      <c r="F152" s="9">
        <v>2.8806404198884628</v>
      </c>
      <c r="G152" s="12">
        <v>156.20594010052108</v>
      </c>
      <c r="H152" s="12">
        <v>186.34720018462579</v>
      </c>
      <c r="I152" s="12">
        <v>11.180832011077547</v>
      </c>
      <c r="J152">
        <v>199.23195950080421</v>
      </c>
      <c r="K152">
        <v>62.758440226970094</v>
      </c>
      <c r="L152">
        <v>-1.9149487135622478E-3</v>
      </c>
      <c r="M152">
        <v>0</v>
      </c>
      <c r="N152">
        <v>2.2954629196731596E-5</v>
      </c>
      <c r="O152">
        <v>-9.6370654466440515E-5</v>
      </c>
      <c r="P152">
        <v>-6.1725810982842411E-4</v>
      </c>
      <c r="Q152">
        <v>5.8771958018980341E-3</v>
      </c>
      <c r="R152">
        <v>-3.3471509552085298E-2</v>
      </c>
      <c r="S152">
        <v>1.1953550729483268E-5</v>
      </c>
      <c r="T152">
        <v>204.10302959592613</v>
      </c>
      <c r="U152">
        <v>57.959906570329906</v>
      </c>
      <c r="V152">
        <v>205.79150720953615</v>
      </c>
      <c r="W152">
        <v>57.882744485290743</v>
      </c>
      <c r="X152">
        <v>194.74546560400711</v>
      </c>
      <c r="Y152">
        <v>194.97229229667013</v>
      </c>
      <c r="Z152">
        <v>9.9727197110136565</v>
      </c>
      <c r="AA152" s="12">
        <v>22.576944003692514</v>
      </c>
      <c r="AB152" s="12">
        <v>3.6269440036925156</v>
      </c>
      <c r="AC152" s="12">
        <v>-1.3599049829316925</v>
      </c>
      <c r="AD152" s="12">
        <v>115.41349634197054</v>
      </c>
      <c r="AE152">
        <v>0.1367494822448081</v>
      </c>
      <c r="AF152">
        <v>0</v>
      </c>
      <c r="AG152">
        <v>-0.40680655341478272</v>
      </c>
      <c r="AH152">
        <v>-8.2496746402857521</v>
      </c>
      <c r="AI152">
        <v>0.54096074564330088</v>
      </c>
      <c r="AJ152">
        <v>0.76969260710460174</v>
      </c>
      <c r="AK152">
        <v>15.15892367167473</v>
      </c>
      <c r="AL152">
        <v>0</v>
      </c>
      <c r="AM152">
        <v>0</v>
      </c>
      <c r="AN152">
        <v>-5.7553339007474493</v>
      </c>
      <c r="AO152">
        <f t="shared" si="25"/>
        <v>15.01630664949664</v>
      </c>
      <c r="AP152">
        <f t="shared" si="26"/>
        <v>0.90097839896979837</v>
      </c>
      <c r="AQ152">
        <f t="shared" si="27"/>
        <v>0</v>
      </c>
      <c r="AR152">
        <f t="shared" si="28"/>
        <v>0.89256718137205215</v>
      </c>
      <c r="AS152" s="9">
        <f t="shared" si="29"/>
        <v>-2.0669117619829445</v>
      </c>
      <c r="AT152" s="9">
        <f t="shared" si="30"/>
        <v>1.7268027123421934</v>
      </c>
      <c r="AU152" s="9">
        <f t="shared" si="31"/>
        <v>8.9852050386036346</v>
      </c>
      <c r="AV152">
        <f t="shared" si="32"/>
        <v>0</v>
      </c>
      <c r="AW152">
        <f t="shared" si="33"/>
        <v>0.35439210803789367</v>
      </c>
      <c r="AX152">
        <v>15.157814678672935</v>
      </c>
      <c r="AZ152">
        <f t="shared" si="34"/>
        <v>-10.819214912866016</v>
      </c>
    </row>
    <row r="153" spans="1:52" x14ac:dyDescent="0.3">
      <c r="A153">
        <v>37.75</v>
      </c>
      <c r="B153" s="12">
        <v>1207.7664699341369</v>
      </c>
      <c r="C153" s="9">
        <v>0</v>
      </c>
      <c r="D153" s="9">
        <v>4.9948792624195826E-2</v>
      </c>
      <c r="E153" s="9">
        <v>0.46907452814899819</v>
      </c>
      <c r="F153" s="9">
        <v>2.8791231024926063</v>
      </c>
      <c r="G153" s="12">
        <v>155.1590257703686</v>
      </c>
      <c r="H153" s="12">
        <v>185.41328005730699</v>
      </c>
      <c r="I153" s="12">
        <v>11.12479680343842</v>
      </c>
      <c r="J153">
        <v>192.81008458501708</v>
      </c>
      <c r="K153">
        <v>61.848534284736047</v>
      </c>
      <c r="L153">
        <v>-1.9069360259633724E-3</v>
      </c>
      <c r="M153">
        <v>0</v>
      </c>
      <c r="N153">
        <v>3.1170746868846812E-5</v>
      </c>
      <c r="O153">
        <v>5.7151673068358571E-5</v>
      </c>
      <c r="P153">
        <v>3.3516469263027442E-4</v>
      </c>
      <c r="Q153">
        <v>5.8771958018980341E-3</v>
      </c>
      <c r="R153">
        <v>1.8062384041903596E-2</v>
      </c>
      <c r="S153">
        <v>1.1491403125527509E-5</v>
      </c>
      <c r="T153">
        <v>201.37678446544348</v>
      </c>
      <c r="U153">
        <v>57.584019417805393</v>
      </c>
      <c r="V153">
        <v>205.25754447215095</v>
      </c>
      <c r="W153">
        <v>57.810165707514727</v>
      </c>
      <c r="X153">
        <v>194.36855359297942</v>
      </c>
      <c r="Y153">
        <v>194.28859389271324</v>
      </c>
      <c r="Z153">
        <v>9.9666251974823776</v>
      </c>
      <c r="AA153" s="12">
        <v>22.55826560114614</v>
      </c>
      <c r="AB153" s="12">
        <v>3.6082656011461398</v>
      </c>
      <c r="AC153" s="12">
        <v>-1.3582934331724454</v>
      </c>
      <c r="AD153" s="12">
        <v>117.19189849245409</v>
      </c>
      <c r="AE153">
        <v>0.13666912494919736</v>
      </c>
      <c r="AF153">
        <v>0</v>
      </c>
      <c r="AG153">
        <v>0.1405842527970719</v>
      </c>
      <c r="AH153">
        <v>-8.1507662703090116</v>
      </c>
      <c r="AI153">
        <v>0.54844752897188587</v>
      </c>
      <c r="AJ153">
        <v>0.78155277104617649</v>
      </c>
      <c r="AK153">
        <v>15.146382360571554</v>
      </c>
      <c r="AL153">
        <v>0</v>
      </c>
      <c r="AM153">
        <v>0</v>
      </c>
      <c r="AN153">
        <v>-5.7485135661810292</v>
      </c>
      <c r="AO153">
        <f t="shared" si="25"/>
        <v>14.961511714173074</v>
      </c>
      <c r="AP153">
        <f t="shared" si="26"/>
        <v>0.89769070285038444</v>
      </c>
      <c r="AQ153">
        <f t="shared" si="27"/>
        <v>0</v>
      </c>
      <c r="AR153">
        <f t="shared" si="28"/>
        <v>0.88932000900031571</v>
      </c>
      <c r="AS153" s="9">
        <f t="shared" si="29"/>
        <v>-1.4002061837669062</v>
      </c>
      <c r="AT153" s="9">
        <f t="shared" si="30"/>
        <v>1.75078227656432</v>
      </c>
      <c r="AU153" s="9">
        <f t="shared" si="31"/>
        <v>8.9469467785743078</v>
      </c>
      <c r="AV153">
        <f t="shared" si="32"/>
        <v>0</v>
      </c>
      <c r="AW153">
        <f t="shared" si="33"/>
        <v>0.23917369464051899</v>
      </c>
      <c r="AX153">
        <v>15.102336426117137</v>
      </c>
      <c r="AZ153">
        <f t="shared" si="34"/>
        <v>-10.968950579437717</v>
      </c>
    </row>
    <row r="154" spans="1:52" x14ac:dyDescent="0.3">
      <c r="A154">
        <v>38</v>
      </c>
      <c r="B154" s="12">
        <v>1198.0391278963987</v>
      </c>
      <c r="C154" s="9">
        <v>0</v>
      </c>
      <c r="D154" s="9">
        <v>4.9128688855691771E-2</v>
      </c>
      <c r="E154" s="9">
        <v>0.46664926033014648</v>
      </c>
      <c r="F154" s="9">
        <v>2.8776110487603601</v>
      </c>
      <c r="G154" s="12">
        <v>154.11415647685402</v>
      </c>
      <c r="H154" s="12">
        <v>184.48048474236401</v>
      </c>
      <c r="I154" s="12">
        <v>11.068829084541841</v>
      </c>
      <c r="J154">
        <v>199.2674261193896</v>
      </c>
      <c r="K154">
        <v>62.831149107450301</v>
      </c>
      <c r="L154">
        <v>-1.8986720735116075E-3</v>
      </c>
      <c r="M154">
        <v>0</v>
      </c>
      <c r="N154">
        <v>3.5613949944961444E-5</v>
      </c>
      <c r="O154">
        <v>-9.5640888206860599E-5</v>
      </c>
      <c r="P154">
        <v>-6.1871382118831549E-4</v>
      </c>
      <c r="Q154">
        <v>5.8771958018980341E-3</v>
      </c>
      <c r="R154">
        <v>-3.3136013532504699E-2</v>
      </c>
      <c r="S154">
        <v>1.1761300409713064E-5</v>
      </c>
      <c r="T154">
        <v>203.92602319890239</v>
      </c>
      <c r="U154">
        <v>57.933559065446502</v>
      </c>
      <c r="V154">
        <v>205.46642185997572</v>
      </c>
      <c r="W154">
        <v>57.838119496459171</v>
      </c>
      <c r="X154">
        <v>194.75507319755368</v>
      </c>
      <c r="Y154">
        <v>194.98999381619905</v>
      </c>
      <c r="Z154">
        <v>9.9605344448796167</v>
      </c>
      <c r="AA154" s="12">
        <v>22.539609694847279</v>
      </c>
      <c r="AB154" s="12">
        <v>3.5896096948472804</v>
      </c>
      <c r="AC154" s="12">
        <v>-1.3566575060530544</v>
      </c>
      <c r="AD154" s="12">
        <v>118.96462012212069</v>
      </c>
      <c r="AE154">
        <v>0.1365861502655914</v>
      </c>
      <c r="AF154">
        <v>0</v>
      </c>
      <c r="AG154">
        <v>-0.40493964486986611</v>
      </c>
      <c r="AH154">
        <v>-8.2653605003843982</v>
      </c>
      <c r="AI154">
        <v>0.52382140218883388</v>
      </c>
      <c r="AJ154">
        <v>0.79337505159442301</v>
      </c>
      <c r="AK154">
        <v>15.133856154209697</v>
      </c>
      <c r="AL154">
        <v>0</v>
      </c>
      <c r="AM154">
        <v>0</v>
      </c>
      <c r="AN154">
        <v>-5.7415900627542786</v>
      </c>
      <c r="AO154">
        <f t="shared" si="25"/>
        <v>14.952783414178015</v>
      </c>
      <c r="AP154">
        <f t="shared" si="26"/>
        <v>0.8971670048506809</v>
      </c>
      <c r="AQ154">
        <f t="shared" si="27"/>
        <v>0</v>
      </c>
      <c r="AR154">
        <f t="shared" si="28"/>
        <v>0.8888113335667811</v>
      </c>
      <c r="AS154" s="9">
        <f t="shared" si="29"/>
        <v>-2.0828326649417148</v>
      </c>
      <c r="AT154" s="9">
        <f t="shared" si="30"/>
        <v>1.7346887511250531</v>
      </c>
      <c r="AU154" s="9">
        <f t="shared" si="31"/>
        <v>8.9362628546246849</v>
      </c>
      <c r="AV154">
        <f t="shared" si="32"/>
        <v>0</v>
      </c>
      <c r="AW154">
        <f t="shared" si="33"/>
        <v>0.3544252425045219</v>
      </c>
      <c r="AX154">
        <v>15.093353789768114</v>
      </c>
      <c r="AZ154">
        <f t="shared" si="34"/>
        <v>-10.476428043776679</v>
      </c>
    </row>
    <row r="155" spans="1:52" x14ac:dyDescent="0.3">
      <c r="A155">
        <v>38.25</v>
      </c>
      <c r="B155" s="12">
        <v>1188.3536327720249</v>
      </c>
      <c r="C155" s="9">
        <v>0</v>
      </c>
      <c r="D155" s="9">
        <v>4.8317600188432647E-2</v>
      </c>
      <c r="E155" s="9">
        <v>0.46422696046210277</v>
      </c>
      <c r="F155" s="9">
        <v>2.8761042866811892</v>
      </c>
      <c r="G155" s="12">
        <v>153.07134834441504</v>
      </c>
      <c r="H155" s="12">
        <v>183.5488309469626</v>
      </c>
      <c r="I155" s="12">
        <v>11.012929856817756</v>
      </c>
      <c r="J155">
        <v>192.7976256162826</v>
      </c>
      <c r="K155">
        <v>61.914555918910821</v>
      </c>
      <c r="L155">
        <v>-1.8906335738953469E-3</v>
      </c>
      <c r="M155">
        <v>0</v>
      </c>
      <c r="N155">
        <v>4.1037036734173836E-5</v>
      </c>
      <c r="O155">
        <v>5.6697160902204954E-5</v>
      </c>
      <c r="P155">
        <v>3.3620974491401656E-4</v>
      </c>
      <c r="Q155">
        <v>5.8771958018980341E-3</v>
      </c>
      <c r="R155">
        <v>1.7893676254662545E-2</v>
      </c>
      <c r="S155">
        <v>1.1303268224369212E-5</v>
      </c>
      <c r="T155">
        <v>201.03061791706153</v>
      </c>
      <c r="U155">
        <v>57.533894430374971</v>
      </c>
      <c r="V155">
        <v>204.92822780248414</v>
      </c>
      <c r="W155">
        <v>57.764857764748001</v>
      </c>
      <c r="X155">
        <v>194.36382427728566</v>
      </c>
      <c r="Y155">
        <v>194.28109304333594</v>
      </c>
      <c r="Z155">
        <v>9.9544475753603336</v>
      </c>
      <c r="AA155" s="12">
        <v>22.520976618939251</v>
      </c>
      <c r="AB155" s="12">
        <v>3.5709766189392518</v>
      </c>
      <c r="AC155" s="12">
        <v>-1.3549972800318435</v>
      </c>
      <c r="AD155" s="12">
        <v>120.73163626244292</v>
      </c>
      <c r="AE155">
        <v>0.13650055986268228</v>
      </c>
      <c r="AF155">
        <v>0</v>
      </c>
      <c r="AG155">
        <v>0.13982146997639697</v>
      </c>
      <c r="AH155">
        <v>-8.1592437903270465</v>
      </c>
      <c r="AI155">
        <v>0.53235673795741012</v>
      </c>
      <c r="AJ155">
        <v>0.80515928223423194</v>
      </c>
      <c r="AK155">
        <v>15.121345276944282</v>
      </c>
      <c r="AL155">
        <v>0</v>
      </c>
      <c r="AM155">
        <v>0</v>
      </c>
      <c r="AN155">
        <v>-5.7345637225152872</v>
      </c>
      <c r="AO155">
        <f t="shared" si="25"/>
        <v>14.898884506511269</v>
      </c>
      <c r="AP155">
        <f t="shared" si="26"/>
        <v>0.89393307039067615</v>
      </c>
      <c r="AQ155">
        <f t="shared" si="27"/>
        <v>0</v>
      </c>
      <c r="AR155">
        <f t="shared" si="28"/>
        <v>0.88561793280272594</v>
      </c>
      <c r="AS155" s="9">
        <f t="shared" si="29"/>
        <v>-1.4166247446408231</v>
      </c>
      <c r="AT155" s="9">
        <f t="shared" si="30"/>
        <v>1.7538517859972647</v>
      </c>
      <c r="AU155" s="9">
        <f t="shared" si="31"/>
        <v>8.898609885084884</v>
      </c>
      <c r="AV155">
        <f t="shared" si="32"/>
        <v>0</v>
      </c>
      <c r="AW155">
        <f t="shared" si="33"/>
        <v>0.24013939793829045</v>
      </c>
      <c r="AX155">
        <v>15.038771324505747</v>
      </c>
      <c r="AZ155">
        <f t="shared" si="34"/>
        <v>-10.647134759148202</v>
      </c>
    </row>
    <row r="156" spans="1:52" x14ac:dyDescent="0.3">
      <c r="A156">
        <v>38.5</v>
      </c>
      <c r="B156" s="12">
        <v>1178.7100739219027</v>
      </c>
      <c r="C156" s="9">
        <v>0</v>
      </c>
      <c r="D156" s="9">
        <v>4.7515535371673003E-2</v>
      </c>
      <c r="E156" s="9">
        <v>0.46180767184263394</v>
      </c>
      <c r="F156" s="9">
        <v>2.8746028441264055</v>
      </c>
      <c r="G156" s="12">
        <v>152.03061739194359</v>
      </c>
      <c r="H156" s="12">
        <v>182.61833532408997</v>
      </c>
      <c r="I156" s="12">
        <v>10.957100119445398</v>
      </c>
      <c r="J156">
        <v>199.30524911681275</v>
      </c>
      <c r="K156">
        <v>62.903579083162242</v>
      </c>
      <c r="L156">
        <v>-1.8823319508443142E-3</v>
      </c>
      <c r="M156">
        <v>0</v>
      </c>
      <c r="N156">
        <v>4.5056661079380497E-5</v>
      </c>
      <c r="O156">
        <v>-9.4924022508217744E-5</v>
      </c>
      <c r="P156">
        <v>-6.2030563885379607E-4</v>
      </c>
      <c r="Q156">
        <v>5.8771958018980341E-3</v>
      </c>
      <c r="R156">
        <v>-3.2806427308502202E-2</v>
      </c>
      <c r="S156">
        <v>1.1570877221781288E-5</v>
      </c>
      <c r="T156">
        <v>203.80222277188136</v>
      </c>
      <c r="U156">
        <v>57.914102137205191</v>
      </c>
      <c r="V156">
        <v>205.20339839309025</v>
      </c>
      <c r="W156">
        <v>57.8018181527666</v>
      </c>
      <c r="X156">
        <v>194.7654441158823</v>
      </c>
      <c r="Y156">
        <v>195.00873409821958</v>
      </c>
      <c r="Z156">
        <v>9.9483647109816413</v>
      </c>
      <c r="AA156" s="12">
        <v>22.502366706481798</v>
      </c>
      <c r="AB156" s="12">
        <v>3.5523667064817994</v>
      </c>
      <c r="AC156" s="12">
        <v>-1.3533128339059357</v>
      </c>
      <c r="AD156" s="12">
        <v>122.49292227602227</v>
      </c>
      <c r="AE156">
        <v>0.1364123554616099</v>
      </c>
      <c r="AF156">
        <v>0</v>
      </c>
      <c r="AG156">
        <v>-0.403176303480622</v>
      </c>
      <c r="AH156">
        <v>-8.283113335552061</v>
      </c>
      <c r="AI156">
        <v>0.50973321474353384</v>
      </c>
      <c r="AJ156">
        <v>0.81690529865879269</v>
      </c>
      <c r="AK156">
        <v>15.108849952402887</v>
      </c>
      <c r="AL156">
        <v>0</v>
      </c>
      <c r="AM156">
        <v>0</v>
      </c>
      <c r="AN156">
        <v>-5.7274348789459957</v>
      </c>
      <c r="AO156">
        <f t="shared" si="25"/>
        <v>14.892678254166851</v>
      </c>
      <c r="AP156">
        <f t="shared" si="26"/>
        <v>0.89356069525001103</v>
      </c>
      <c r="AQ156">
        <f t="shared" si="27"/>
        <v>0</v>
      </c>
      <c r="AR156">
        <f t="shared" si="28"/>
        <v>0.88525974300517063</v>
      </c>
      <c r="AS156" s="9">
        <f t="shared" si="29"/>
        <v>-2.1003568316411587</v>
      </c>
      <c r="AT156" s="9">
        <f t="shared" si="30"/>
        <v>1.7437576714506982</v>
      </c>
      <c r="AU156" s="9">
        <f t="shared" si="31"/>
        <v>8.8894676877454302</v>
      </c>
      <c r="AV156">
        <f t="shared" si="32"/>
        <v>0</v>
      </c>
      <c r="AW156">
        <f t="shared" si="33"/>
        <v>0.35467407723005751</v>
      </c>
      <c r="AX156">
        <v>15.03232473867314</v>
      </c>
      <c r="AZ156">
        <f t="shared" si="34"/>
        <v>-10.194664294870677</v>
      </c>
    </row>
    <row r="157" spans="1:52" x14ac:dyDescent="0.3">
      <c r="A157">
        <v>38.75</v>
      </c>
      <c r="B157" s="12">
        <v>1169.1085398317523</v>
      </c>
      <c r="C157" s="9">
        <v>0</v>
      </c>
      <c r="D157" s="9">
        <v>4.6722503045073423E-2</v>
      </c>
      <c r="E157" s="9">
        <v>0.45939143762804696</v>
      </c>
      <c r="F157" s="9">
        <v>2.8731067488487678</v>
      </c>
      <c r="G157" s="12">
        <v>150.99197953288206</v>
      </c>
      <c r="H157" s="12">
        <v>181.68901447232574</v>
      </c>
      <c r="I157" s="12">
        <v>10.901340868339545</v>
      </c>
      <c r="J157">
        <v>192.78458427247494</v>
      </c>
      <c r="K157">
        <v>61.97992643224643</v>
      </c>
      <c r="L157">
        <v>-1.874260459884386E-3</v>
      </c>
      <c r="M157">
        <v>0</v>
      </c>
      <c r="N157">
        <v>4.9084119034976239E-5</v>
      </c>
      <c r="O157">
        <v>5.6247469199160805E-5</v>
      </c>
      <c r="P157">
        <v>3.3731311317871564E-4</v>
      </c>
      <c r="Q157">
        <v>5.8771958018980341E-3</v>
      </c>
      <c r="R157">
        <v>1.7727003948482339E-2</v>
      </c>
      <c r="S157">
        <v>1.1116832644357947E-5</v>
      </c>
      <c r="T157">
        <v>200.72202076297128</v>
      </c>
      <c r="U157">
        <v>57.488554430008946</v>
      </c>
      <c r="V157">
        <v>204.65726714476958</v>
      </c>
      <c r="W157">
        <v>57.727387011250812</v>
      </c>
      <c r="X157">
        <v>194.3588851614011</v>
      </c>
      <c r="Y157">
        <v>194.27329984701089</v>
      </c>
      <c r="Z157">
        <v>9.942285973681571</v>
      </c>
      <c r="AA157" s="12">
        <v>22.483780289446504</v>
      </c>
      <c r="AB157" s="12">
        <v>3.5337802894465047</v>
      </c>
      <c r="AC157" s="12">
        <v>-1.3516042468066332</v>
      </c>
      <c r="AD157" s="12">
        <v>124.24845386128595</v>
      </c>
      <c r="AE157">
        <v>0.13632153883591602</v>
      </c>
      <c r="AF157">
        <v>0</v>
      </c>
      <c r="AG157">
        <v>0.13908083627363441</v>
      </c>
      <c r="AH157">
        <v>-8.1691171032502474</v>
      </c>
      <c r="AI157">
        <v>0.51919836488793436</v>
      </c>
      <c r="AJ157">
        <v>0.82861293880091613</v>
      </c>
      <c r="AK157">
        <v>15.096370403482453</v>
      </c>
      <c r="AL157">
        <v>0</v>
      </c>
      <c r="AM157">
        <v>0</v>
      </c>
      <c r="AN157">
        <v>-5.7202038669426445</v>
      </c>
      <c r="AO157">
        <f t="shared" si="25"/>
        <v>14.839511108969372</v>
      </c>
      <c r="AP157">
        <f t="shared" si="26"/>
        <v>0.89037066653816233</v>
      </c>
      <c r="AQ157">
        <f t="shared" si="27"/>
        <v>0</v>
      </c>
      <c r="AR157">
        <f t="shared" si="28"/>
        <v>0.88211034140151301</v>
      </c>
      <c r="AS157" s="9">
        <f t="shared" si="29"/>
        <v>-1.4341372306605276</v>
      </c>
      <c r="AT157" s="9">
        <f t="shared" si="30"/>
        <v>1.7578055107749524</v>
      </c>
      <c r="AU157" s="9">
        <f t="shared" si="31"/>
        <v>8.8523197892998819</v>
      </c>
      <c r="AV157">
        <f t="shared" si="32"/>
        <v>0</v>
      </c>
      <c r="AW157">
        <f t="shared" si="33"/>
        <v>0.24123717873225087</v>
      </c>
      <c r="AX157">
        <v>14.978472394055601</v>
      </c>
      <c r="AZ157">
        <f t="shared" si="34"/>
        <v>-10.383967297758687</v>
      </c>
    </row>
    <row r="158" spans="1:52" x14ac:dyDescent="0.3">
      <c r="A158">
        <v>39</v>
      </c>
      <c r="B158" s="12">
        <v>1159.5491181172251</v>
      </c>
      <c r="C158" s="9">
        <v>0</v>
      </c>
      <c r="D158" s="9">
        <v>4.5938511739018327E-2</v>
      </c>
      <c r="E158" s="9">
        <v>0.45697830083260527</v>
      </c>
      <c r="F158" s="9">
        <v>2.8716160284820784</v>
      </c>
      <c r="G158" s="12">
        <v>149.95545057532524</v>
      </c>
      <c r="H158" s="12">
        <v>180.76088493561741</v>
      </c>
      <c r="I158" s="12">
        <v>10.845653096137045</v>
      </c>
      <c r="J158">
        <v>199.34383434015507</v>
      </c>
      <c r="K158">
        <v>62.975498334666554</v>
      </c>
      <c r="L158">
        <v>-1.86592248219456E-3</v>
      </c>
      <c r="M158">
        <v>0</v>
      </c>
      <c r="N158">
        <v>5.3436545818900298E-5</v>
      </c>
      <c r="O158">
        <v>-9.4201005648210389E-5</v>
      </c>
      <c r="P158">
        <v>-6.2193484542976286E-4</v>
      </c>
      <c r="Q158">
        <v>5.8771958018980341E-3</v>
      </c>
      <c r="R158">
        <v>-3.247736433070874E-2</v>
      </c>
      <c r="S158">
        <v>1.1382193195068384E-5</v>
      </c>
      <c r="T158">
        <v>203.73007395063962</v>
      </c>
      <c r="U158">
        <v>57.901364811689007</v>
      </c>
      <c r="V158">
        <v>205.00141146696549</v>
      </c>
      <c r="W158">
        <v>57.773726418961928</v>
      </c>
      <c r="X158">
        <v>194.77680318808186</v>
      </c>
      <c r="Y158">
        <v>195.02864647808732</v>
      </c>
      <c r="Z158">
        <v>9.9362114852747219</v>
      </c>
      <c r="AA158" s="12">
        <v>22.465217698712348</v>
      </c>
      <c r="AB158" s="12">
        <v>3.5152176987123482</v>
      </c>
      <c r="AC158" s="12">
        <v>-1.3498715981885998</v>
      </c>
      <c r="AD158" s="12">
        <v>125.99820744937193</v>
      </c>
      <c r="AE158">
        <v>0.13622811181149497</v>
      </c>
      <c r="AF158">
        <v>0</v>
      </c>
      <c r="AG158">
        <v>-0.4013527184084601</v>
      </c>
      <c r="AH158">
        <v>-8.3028861085340218</v>
      </c>
      <c r="AI158">
        <v>0.49863824944390844</v>
      </c>
      <c r="AJ158">
        <v>0.84028204547986163</v>
      </c>
      <c r="AK158">
        <v>15.083906852346322</v>
      </c>
      <c r="AL158">
        <v>0</v>
      </c>
      <c r="AM158">
        <v>0</v>
      </c>
      <c r="AN158">
        <v>-5.7128710227699928</v>
      </c>
      <c r="AO158">
        <f t="shared" si="25"/>
        <v>14.835923779923716</v>
      </c>
      <c r="AP158">
        <f t="shared" si="26"/>
        <v>0.89015542679542292</v>
      </c>
      <c r="AQ158">
        <f t="shared" si="27"/>
        <v>0</v>
      </c>
      <c r="AR158">
        <f t="shared" si="28"/>
        <v>0.88190839671628851</v>
      </c>
      <c r="AS158" s="9">
        <f t="shared" si="29"/>
        <v>-2.1192644993687577</v>
      </c>
      <c r="AT158" s="9">
        <f t="shared" si="30"/>
        <v>1.7540117015200218</v>
      </c>
      <c r="AU158" s="9">
        <f t="shared" si="31"/>
        <v>8.8447725754043027</v>
      </c>
      <c r="AV158">
        <f t="shared" si="32"/>
        <v>0</v>
      </c>
      <c r="AW158">
        <f t="shared" si="33"/>
        <v>0.35509553583671655</v>
      </c>
      <c r="AX158">
        <v>14.974659628363696</v>
      </c>
      <c r="AZ158">
        <f t="shared" si="34"/>
        <v>-9.9727649888781684</v>
      </c>
    </row>
    <row r="159" spans="1:52" x14ac:dyDescent="0.3">
      <c r="A159">
        <v>39.25</v>
      </c>
      <c r="B159" s="12">
        <v>1150.0318955290218</v>
      </c>
      <c r="C159" s="9">
        <v>0</v>
      </c>
      <c r="D159" s="9">
        <v>4.5163569874920567E-2</v>
      </c>
      <c r="E159" s="9">
        <v>0.45456830432795725</v>
      </c>
      <c r="F159" s="9">
        <v>2.8701307105407938</v>
      </c>
      <c r="G159" s="12">
        <v>148.92104622212929</v>
      </c>
      <c r="H159" s="12">
        <v>179.83396320306048</v>
      </c>
      <c r="I159" s="12">
        <v>10.790037792183629</v>
      </c>
      <c r="J159">
        <v>192.77108467148557</v>
      </c>
      <c r="K159">
        <v>62.044644828761193</v>
      </c>
      <c r="L159">
        <v>-1.8578214566360297E-3</v>
      </c>
      <c r="M159">
        <v>0</v>
      </c>
      <c r="N159">
        <v>5.8059530537433891E-5</v>
      </c>
      <c r="O159">
        <v>5.5799867000137901E-5</v>
      </c>
      <c r="P159">
        <v>3.3846015220782003E-4</v>
      </c>
      <c r="Q159">
        <v>5.8771958018980341E-3</v>
      </c>
      <c r="R159">
        <v>1.7561513761787009E-2</v>
      </c>
      <c r="S159">
        <v>1.0932109458258932E-5</v>
      </c>
      <c r="T159">
        <v>200.44796446321601</v>
      </c>
      <c r="U159">
        <v>57.447624497314848</v>
      </c>
      <c r="V159">
        <v>204.44323728818813</v>
      </c>
      <c r="W159">
        <v>57.697583770816095</v>
      </c>
      <c r="X159">
        <v>194.35371478352528</v>
      </c>
      <c r="Y159">
        <v>194.26519884745301</v>
      </c>
      <c r="Z159">
        <v>9.9301413674605463</v>
      </c>
      <c r="AA159" s="12">
        <v>22.446679264061206</v>
      </c>
      <c r="AB159" s="12">
        <v>3.4966792640612097</v>
      </c>
      <c r="AC159" s="12">
        <v>-1.3481149678307975</v>
      </c>
      <c r="AD159" s="12">
        <v>127.74215956535545</v>
      </c>
      <c r="AE159">
        <v>0.13613207626653145</v>
      </c>
      <c r="AF159">
        <v>0</v>
      </c>
      <c r="AG159">
        <v>0.13834874738620298</v>
      </c>
      <c r="AH159">
        <v>-8.1802738543775657</v>
      </c>
      <c r="AI159">
        <v>0.5089019220367561</v>
      </c>
      <c r="AJ159">
        <v>0.85191246214135563</v>
      </c>
      <c r="AK159">
        <v>15.071459520421195</v>
      </c>
      <c r="AL159">
        <v>0</v>
      </c>
      <c r="AM159">
        <v>0</v>
      </c>
      <c r="AN159">
        <v>-5.7054366840652797</v>
      </c>
      <c r="AO159">
        <f t="shared" si="25"/>
        <v>14.783318301925467</v>
      </c>
      <c r="AP159">
        <f t="shared" si="26"/>
        <v>0.88699909811552802</v>
      </c>
      <c r="AQ159">
        <f t="shared" si="27"/>
        <v>0</v>
      </c>
      <c r="AR159">
        <f t="shared" si="28"/>
        <v>0.87879287496761993</v>
      </c>
      <c r="AS159" s="9">
        <f t="shared" si="29"/>
        <v>-1.4526920587286687</v>
      </c>
      <c r="AT159" s="9">
        <f t="shared" si="30"/>
        <v>1.7625892391650346</v>
      </c>
      <c r="AU159" s="9">
        <f t="shared" si="31"/>
        <v>8.808026437097201</v>
      </c>
      <c r="AV159">
        <f t="shared" si="32"/>
        <v>0</v>
      </c>
      <c r="AW159">
        <f t="shared" si="33"/>
        <v>0.24245404739749202</v>
      </c>
      <c r="AX159">
        <v>14.921365858190217</v>
      </c>
      <c r="AZ159">
        <f t="shared" si="34"/>
        <v>-10.178038440735122</v>
      </c>
    </row>
    <row r="160" spans="1:52" x14ac:dyDescent="0.3">
      <c r="A160">
        <v>39.5</v>
      </c>
      <c r="B160" s="12">
        <v>1140.5569579580124</v>
      </c>
      <c r="C160" s="9">
        <v>0</v>
      </c>
      <c r="D160" s="9">
        <v>4.4397685765538215E-2</v>
      </c>
      <c r="E160" s="9">
        <v>0.45216149084256091</v>
      </c>
      <c r="F160" s="9">
        <v>2.8686508224195975</v>
      </c>
      <c r="G160" s="12">
        <v>147.88878207102493</v>
      </c>
      <c r="H160" s="12">
        <v>178.90826570867725</v>
      </c>
      <c r="I160" s="12">
        <v>10.734495942520635</v>
      </c>
      <c r="J160">
        <v>199.38378552426892</v>
      </c>
      <c r="K160">
        <v>63.046924859753631</v>
      </c>
      <c r="L160">
        <v>-1.8494499473091903E-3</v>
      </c>
      <c r="M160">
        <v>0</v>
      </c>
      <c r="N160">
        <v>6.2896595583574309E-5</v>
      </c>
      <c r="O160">
        <v>-9.3476480704713364E-5</v>
      </c>
      <c r="P160">
        <v>-6.2363750554063747E-4</v>
      </c>
      <c r="Q160">
        <v>5.8771958018980341E-3</v>
      </c>
      <c r="R160">
        <v>-3.2150650900908635E-2</v>
      </c>
      <c r="S160">
        <v>1.1195286645187397E-5</v>
      </c>
      <c r="T160">
        <v>203.71021003278966</v>
      </c>
      <c r="U160">
        <v>57.89545782977001</v>
      </c>
      <c r="V160">
        <v>204.8596655450925</v>
      </c>
      <c r="W160">
        <v>57.753753873991286</v>
      </c>
      <c r="X160">
        <v>194.78931914620063</v>
      </c>
      <c r="Y160">
        <v>195.0499247769572</v>
      </c>
      <c r="Z160">
        <v>9.9240757418186654</v>
      </c>
      <c r="AA160" s="12">
        <v>22.428165314173548</v>
      </c>
      <c r="AB160" s="12">
        <v>3.4781653141735451</v>
      </c>
      <c r="AC160" s="12">
        <v>-1.3463344358309646</v>
      </c>
      <c r="AD160" s="12">
        <v>129.48028702786573</v>
      </c>
      <c r="AE160">
        <v>0.13603343413146507</v>
      </c>
      <c r="AF160">
        <v>0</v>
      </c>
      <c r="AG160">
        <v>-0.39950783983334209</v>
      </c>
      <c r="AH160">
        <v>-8.3247204146449398</v>
      </c>
      <c r="AI160">
        <v>0.49048703840676494</v>
      </c>
      <c r="AJ160">
        <v>0.8635040341888367</v>
      </c>
      <c r="AK160">
        <v>15.059028628394252</v>
      </c>
      <c r="AL160">
        <v>0</v>
      </c>
      <c r="AM160">
        <v>0</v>
      </c>
      <c r="AN160">
        <v>-5.6979011898148562</v>
      </c>
      <c r="AO160">
        <f t="shared" si="25"/>
        <v>14.782478362155745</v>
      </c>
      <c r="AP160">
        <f t="shared" si="26"/>
        <v>0.8869487017293447</v>
      </c>
      <c r="AQ160">
        <f t="shared" si="27"/>
        <v>0</v>
      </c>
      <c r="AR160">
        <f t="shared" si="28"/>
        <v>0.87875481406958089</v>
      </c>
      <c r="AS160" s="9">
        <f t="shared" si="29"/>
        <v>-2.1396120546473454</v>
      </c>
      <c r="AT160" s="9">
        <f t="shared" si="30"/>
        <v>1.7654698240856606</v>
      </c>
      <c r="AU160" s="9">
        <f t="shared" si="31"/>
        <v>8.8021460950697481</v>
      </c>
      <c r="AV160">
        <f t="shared" si="32"/>
        <v>0</v>
      </c>
      <c r="AW160">
        <f t="shared" si="33"/>
        <v>0.35569355925589258</v>
      </c>
      <c r="AX160">
        <v>14.92031654533616</v>
      </c>
      <c r="AZ160">
        <f t="shared" si="34"/>
        <v>-9.809740768135299</v>
      </c>
    </row>
    <row r="161" spans="1:52" x14ac:dyDescent="0.3">
      <c r="A161">
        <v>39.75</v>
      </c>
      <c r="B161" s="12">
        <v>1131.1243904403723</v>
      </c>
      <c r="C161" s="9">
        <v>0</v>
      </c>
      <c r="D161" s="9">
        <v>4.3640867615276177E-2</v>
      </c>
      <c r="E161" s="9">
        <v>0.44975790296113305</v>
      </c>
      <c r="F161" s="9">
        <v>2.8671763913930426</v>
      </c>
      <c r="G161" s="12">
        <v>146.85867361473905</v>
      </c>
      <c r="H161" s="12">
        <v>177.98380883120501</v>
      </c>
      <c r="I161" s="12">
        <v>10.679028529872301</v>
      </c>
      <c r="J161">
        <v>192.75757871202882</v>
      </c>
      <c r="K161">
        <v>62.108694460265099</v>
      </c>
      <c r="L161">
        <v>-1.8413190242784374E-3</v>
      </c>
      <c r="M161">
        <v>0</v>
      </c>
      <c r="N161">
        <v>6.7894875528763202E-5</v>
      </c>
      <c r="O161">
        <v>5.5347451765116626E-5</v>
      </c>
      <c r="P161">
        <v>3.3960047780685448E-4</v>
      </c>
      <c r="Q161">
        <v>5.8771958018980341E-3</v>
      </c>
      <c r="R161">
        <v>1.7394561380792796E-2</v>
      </c>
      <c r="S161">
        <v>1.0749130988177517E-5</v>
      </c>
      <c r="T161">
        <v>200.20366072289198</v>
      </c>
      <c r="U161">
        <v>57.41046687437688</v>
      </c>
      <c r="V161">
        <v>204.28510669605114</v>
      </c>
      <c r="W161">
        <v>57.675324913415238</v>
      </c>
      <c r="X161">
        <v>194.34836814721527</v>
      </c>
      <c r="Y161">
        <v>194.25686638721299</v>
      </c>
      <c r="Z161">
        <v>9.9180147297962993</v>
      </c>
      <c r="AA161" s="12">
        <v>22.409676176624099</v>
      </c>
      <c r="AB161" s="12">
        <v>3.4596761766241002</v>
      </c>
      <c r="AC161" s="12">
        <v>-1.3445300825956348</v>
      </c>
      <c r="AD161" s="12">
        <v>131.21256727316955</v>
      </c>
      <c r="AE161">
        <v>0.13593218738891366</v>
      </c>
      <c r="AF161">
        <v>0</v>
      </c>
      <c r="AG161">
        <v>0.13759040777349685</v>
      </c>
      <c r="AH161">
        <v>-8.1925282886565896</v>
      </c>
      <c r="AI161">
        <v>0.5014120154419075</v>
      </c>
      <c r="AJ161">
        <v>0.87505661114476796</v>
      </c>
      <c r="AK161">
        <v>15.046614396210243</v>
      </c>
      <c r="AL161">
        <v>0</v>
      </c>
      <c r="AM161">
        <v>0</v>
      </c>
      <c r="AN161">
        <v>-5.6902648803119451</v>
      </c>
      <c r="AO161">
        <f t="shared" si="25"/>
        <v>14.730244723031968</v>
      </c>
      <c r="AP161">
        <f t="shared" si="26"/>
        <v>0.88381468338191804</v>
      </c>
      <c r="AQ161">
        <f t="shared" si="27"/>
        <v>0</v>
      </c>
      <c r="AR161">
        <f t="shared" si="28"/>
        <v>0.87566187941877172</v>
      </c>
      <c r="AS161" s="9">
        <f t="shared" si="29"/>
        <v>-1.4722257492690298</v>
      </c>
      <c r="AT161" s="9">
        <f t="shared" si="30"/>
        <v>1.76810913072089</v>
      </c>
      <c r="AU161" s="9">
        <f t="shared" si="31"/>
        <v>8.765687048192115</v>
      </c>
      <c r="AV161">
        <f t="shared" si="32"/>
        <v>0</v>
      </c>
      <c r="AW161">
        <f t="shared" si="33"/>
        <v>0.24377528955228078</v>
      </c>
      <c r="AX161">
        <v>14.867389893306779</v>
      </c>
      <c r="AZ161">
        <f t="shared" si="34"/>
        <v>-10.02824030883815</v>
      </c>
    </row>
    <row r="162" spans="1:52" x14ac:dyDescent="0.3">
      <c r="A162">
        <v>40</v>
      </c>
      <c r="B162" s="12">
        <v>1121.7342771627125</v>
      </c>
      <c r="C162" s="9">
        <v>0</v>
      </c>
      <c r="D162" s="9">
        <v>4.2893123520490545E-2</v>
      </c>
      <c r="E162" s="9">
        <v>0.44735758312410334</v>
      </c>
      <c r="F162" s="9">
        <v>2.8657074446151451</v>
      </c>
      <c r="G162" s="12">
        <v>145.83073624112194</v>
      </c>
      <c r="H162" s="12">
        <v>177.0606088938859</v>
      </c>
      <c r="I162" s="12">
        <v>10.623636533633155</v>
      </c>
      <c r="J162">
        <v>199.42491575460485</v>
      </c>
      <c r="K162">
        <v>63.117750851296535</v>
      </c>
      <c r="L162">
        <v>-1.8329122917286561E-3</v>
      </c>
      <c r="M162">
        <v>0</v>
      </c>
      <c r="N162">
        <v>7.3005272338181218E-5</v>
      </c>
      <c r="O162">
        <v>-9.2748511517184269E-5</v>
      </c>
      <c r="P162">
        <v>-6.2540144257452199E-4</v>
      </c>
      <c r="Q162">
        <v>5.8771958018980341E-3</v>
      </c>
      <c r="R162">
        <v>-3.1825562999558216E-2</v>
      </c>
      <c r="S162">
        <v>1.101015224820452E-5</v>
      </c>
      <c r="T162">
        <v>203.74628156822365</v>
      </c>
      <c r="U162">
        <v>57.896881465000092</v>
      </c>
      <c r="V162">
        <v>204.7790112553696</v>
      </c>
      <c r="W162">
        <v>57.742025831307899</v>
      </c>
      <c r="X162">
        <v>194.8030052349493</v>
      </c>
      <c r="Y162">
        <v>195.07257301679314</v>
      </c>
      <c r="Z162">
        <v>9.911958452704372</v>
      </c>
      <c r="AA162" s="12">
        <v>22.391212177877719</v>
      </c>
      <c r="AB162" s="12">
        <v>3.441212177877718</v>
      </c>
      <c r="AC162" s="12">
        <v>-1.3427019888369107</v>
      </c>
      <c r="AD162" s="12">
        <v>132.9389781344187</v>
      </c>
      <c r="AE162">
        <v>0.13582833807364003</v>
      </c>
      <c r="AF162">
        <v>0</v>
      </c>
      <c r="AG162">
        <v>-0.39762436913249594</v>
      </c>
      <c r="AH162">
        <v>-8.348781688460253</v>
      </c>
      <c r="AI162">
        <v>0.48532191192882268</v>
      </c>
      <c r="AJ162">
        <v>0.88657004517843851</v>
      </c>
      <c r="AK162">
        <v>15.034217043068717</v>
      </c>
      <c r="AL162">
        <v>0</v>
      </c>
      <c r="AM162">
        <v>0</v>
      </c>
      <c r="AN162">
        <v>-5.6825280971429866</v>
      </c>
      <c r="AO162">
        <f t="shared" si="25"/>
        <v>14.732395646797711</v>
      </c>
      <c r="AP162">
        <f t="shared" si="26"/>
        <v>0.88394373880786259</v>
      </c>
      <c r="AQ162">
        <f t="shared" si="27"/>
        <v>0</v>
      </c>
      <c r="AR162">
        <f t="shared" si="28"/>
        <v>0.87580217941058025</v>
      </c>
      <c r="AS162" s="9">
        <f t="shared" si="29"/>
        <v>-2.1614614013556146</v>
      </c>
      <c r="AT162" s="9">
        <f t="shared" si="30"/>
        <v>1.7782187385047283</v>
      </c>
      <c r="AU162" s="9">
        <f t="shared" si="31"/>
        <v>8.7616136135916989</v>
      </c>
      <c r="AV162">
        <f t="shared" si="32"/>
        <v>0</v>
      </c>
      <c r="AW162">
        <f t="shared" si="33"/>
        <v>0.35647266607669631</v>
      </c>
      <c r="AX162">
        <v>14.869349718210723</v>
      </c>
      <c r="AZ162">
        <f t="shared" si="34"/>
        <v>-9.7064382385764532</v>
      </c>
    </row>
    <row r="163" spans="1:52" x14ac:dyDescent="0.3">
      <c r="A163">
        <v>40.25</v>
      </c>
      <c r="B163" s="12">
        <v>1112.3867014672339</v>
      </c>
      <c r="C163" s="9">
        <v>0</v>
      </c>
      <c r="D163" s="9">
        <v>4.2154461469787831E-2</v>
      </c>
      <c r="E163" s="9">
        <v>0.44496057362707142</v>
      </c>
      <c r="F163" s="9">
        <v>2.8642440091190124</v>
      </c>
      <c r="G163" s="12">
        <v>144.80498523327918</v>
      </c>
      <c r="H163" s="12">
        <v>176.13868216425823</v>
      </c>
      <c r="I163" s="12">
        <v>10.568320929855494</v>
      </c>
      <c r="J163">
        <v>192.74356759134776</v>
      </c>
      <c r="K163">
        <v>62.17193534136652</v>
      </c>
      <c r="L163">
        <v>-1.8247532067946933E-3</v>
      </c>
      <c r="M163">
        <v>0</v>
      </c>
      <c r="N163">
        <v>7.818244604656308E-5</v>
      </c>
      <c r="O163">
        <v>5.4897926246806915E-5</v>
      </c>
      <c r="P163">
        <v>3.4078879447616705E-4</v>
      </c>
      <c r="Q163">
        <v>5.8771958018980341E-3</v>
      </c>
      <c r="R163">
        <v>1.7228949836214154E-2</v>
      </c>
      <c r="S163">
        <v>1.0567877198261647E-5</v>
      </c>
      <c r="T163">
        <v>199.98016471989197</v>
      </c>
      <c r="U163">
        <v>57.375840493335033</v>
      </c>
      <c r="V163">
        <v>204.1829278166222</v>
      </c>
      <c r="W163">
        <v>57.660627658440433</v>
      </c>
      <c r="X163">
        <v>194.34278999574443</v>
      </c>
      <c r="Y163">
        <v>194.24822138650987</v>
      </c>
      <c r="Z163">
        <v>9.9059070317315392</v>
      </c>
      <c r="AA163" s="12">
        <v>22.372773643285164</v>
      </c>
      <c r="AB163" s="12">
        <v>3.4227736432851645</v>
      </c>
      <c r="AC163" s="12">
        <v>-1.3408502355704914</v>
      </c>
      <c r="AD163" s="12">
        <v>134.6594975340054</v>
      </c>
      <c r="AE163">
        <v>0.13572188827247333</v>
      </c>
      <c r="AF163">
        <v>0</v>
      </c>
      <c r="AG163">
        <v>0.13684440738800127</v>
      </c>
      <c r="AH163">
        <v>-8.205521939181244</v>
      </c>
      <c r="AI163">
        <v>0.49673532150561645</v>
      </c>
      <c r="AJ163">
        <v>0.89804418905428218</v>
      </c>
      <c r="AK163">
        <v>15.021836787421169</v>
      </c>
      <c r="AL163">
        <v>0</v>
      </c>
      <c r="AM163">
        <v>0</v>
      </c>
      <c r="AN163">
        <v>-5.6746911831792861</v>
      </c>
      <c r="AO163">
        <f t="shared" si="25"/>
        <v>14.680276003426172</v>
      </c>
      <c r="AP163">
        <f t="shared" si="26"/>
        <v>0.88081656020557031</v>
      </c>
      <c r="AQ163">
        <f t="shared" si="27"/>
        <v>0</v>
      </c>
      <c r="AR163">
        <f t="shared" si="28"/>
        <v>0.87271649524025507</v>
      </c>
      <c r="AS163" s="9">
        <f t="shared" si="29"/>
        <v>-1.4925092805877105</v>
      </c>
      <c r="AT163" s="9">
        <f t="shared" si="30"/>
        <v>1.7741935632665014</v>
      </c>
      <c r="AU163" s="9">
        <f t="shared" si="31"/>
        <v>8.7252869574059453</v>
      </c>
      <c r="AV163">
        <f t="shared" si="32"/>
        <v>0</v>
      </c>
      <c r="AW163">
        <f t="shared" si="33"/>
        <v>0.24515931199388263</v>
      </c>
      <c r="AX163">
        <v>14.816530090503756</v>
      </c>
      <c r="AZ163">
        <f t="shared" si="34"/>
        <v>-9.9347064301123282</v>
      </c>
    </row>
    <row r="164" spans="1:52" x14ac:dyDescent="0.3">
      <c r="A164">
        <v>40.5</v>
      </c>
      <c r="B164" s="12">
        <v>1103.0817458568761</v>
      </c>
      <c r="C164" s="9">
        <v>0</v>
      </c>
      <c r="D164" s="9">
        <v>4.1424889344325456E-2</v>
      </c>
      <c r="E164" s="9">
        <v>0.44256691662028014</v>
      </c>
      <c r="F164" s="9">
        <v>2.8627861118164653</v>
      </c>
      <c r="G164" s="12">
        <v>143.78143576971092</v>
      </c>
      <c r="H164" s="12">
        <v>175.2180448539539</v>
      </c>
      <c r="I164" s="12">
        <v>10.513082691237233</v>
      </c>
      <c r="J164">
        <v>199.46748277915776</v>
      </c>
      <c r="K164">
        <v>63.187971893436952</v>
      </c>
      <c r="L164">
        <v>-1.8163071099416002E-3</v>
      </c>
      <c r="M164">
        <v>0</v>
      </c>
      <c r="N164">
        <v>8.337907546977495E-5</v>
      </c>
      <c r="O164">
        <v>-9.2016517045934382E-5</v>
      </c>
      <c r="P164">
        <v>-6.2724123980631235E-4</v>
      </c>
      <c r="Q164">
        <v>5.8771958018980341E-3</v>
      </c>
      <c r="R164">
        <v>-3.1502753789769328E-2</v>
      </c>
      <c r="S164">
        <v>1.0826806620791232E-5</v>
      </c>
      <c r="T164">
        <v>203.85215613139107</v>
      </c>
      <c r="U164">
        <v>57.907482897832494</v>
      </c>
      <c r="V164">
        <v>204.76364902350153</v>
      </c>
      <c r="W164">
        <v>57.739113651032653</v>
      </c>
      <c r="X164">
        <v>194.81819903179539</v>
      </c>
      <c r="Y164">
        <v>195.09692547260369</v>
      </c>
      <c r="Z164">
        <v>9.8998605879230031</v>
      </c>
      <c r="AA164" s="12">
        <v>22.354360897079076</v>
      </c>
      <c r="AB164" s="12">
        <v>3.4043608970790777</v>
      </c>
      <c r="AC164" s="12">
        <v>-1.3389749041066317</v>
      </c>
      <c r="AD164" s="12">
        <v>136.37410405188268</v>
      </c>
      <c r="AE164">
        <v>0.13561284012426467</v>
      </c>
      <c r="AF164">
        <v>0</v>
      </c>
      <c r="AG164">
        <v>-0.39569599472364381</v>
      </c>
      <c r="AH164">
        <v>-8.3756566821834628</v>
      </c>
      <c r="AI164">
        <v>0.48333617754489211</v>
      </c>
      <c r="AJ164">
        <v>0.90947889992200581</v>
      </c>
      <c r="AK164">
        <v>15.009473846968362</v>
      </c>
      <c r="AL164">
        <v>0</v>
      </c>
      <c r="AM164">
        <v>0</v>
      </c>
      <c r="AN164">
        <v>-5.6667544825387592</v>
      </c>
      <c r="AO164">
        <f t="shared" si="25"/>
        <v>14.685905168101449</v>
      </c>
      <c r="AP164">
        <f t="shared" si="26"/>
        <v>0.88115431008608691</v>
      </c>
      <c r="AQ164">
        <f t="shared" si="27"/>
        <v>0</v>
      </c>
      <c r="AR164">
        <f t="shared" si="28"/>
        <v>0.87306413523016579</v>
      </c>
      <c r="AS164" s="9">
        <f t="shared" si="29"/>
        <v>-2.1851106597072638</v>
      </c>
      <c r="AT164" s="9">
        <f t="shared" si="30"/>
        <v>1.7925516698912496</v>
      </c>
      <c r="AU164" s="9">
        <f t="shared" si="31"/>
        <v>8.7233048262997368</v>
      </c>
      <c r="AV164">
        <f t="shared" si="32"/>
        <v>0</v>
      </c>
      <c r="AW164">
        <f t="shared" si="33"/>
        <v>0.35747565653940949</v>
      </c>
      <c r="AX164">
        <v>14.821990864367159</v>
      </c>
      <c r="AZ164">
        <f t="shared" si="34"/>
        <v>-9.6667235508978422</v>
      </c>
    </row>
    <row r="165" spans="1:52" x14ac:dyDescent="0.3">
      <c r="A165">
        <v>40.75</v>
      </c>
      <c r="B165" s="12">
        <v>1093.8194920004767</v>
      </c>
      <c r="C165" s="9">
        <v>0</v>
      </c>
      <c r="D165" s="9">
        <v>4.0704414918104226E-2</v>
      </c>
      <c r="E165" s="9">
        <v>0.44017665410809942</v>
      </c>
      <c r="F165" s="9">
        <v>2.8613337794976683</v>
      </c>
      <c r="G165" s="12">
        <v>142.76010292445764</v>
      </c>
      <c r="H165" s="12">
        <v>174.29871311849979</v>
      </c>
      <c r="I165" s="12">
        <v>10.457922787109986</v>
      </c>
      <c r="J165">
        <v>192.72801047795917</v>
      </c>
      <c r="K165">
        <v>62.234205707257217</v>
      </c>
      <c r="L165">
        <v>-1.8081233137147764E-3</v>
      </c>
      <c r="M165">
        <v>0</v>
      </c>
      <c r="N165">
        <v>8.8447419857218113E-5</v>
      </c>
      <c r="O165">
        <v>5.4465542451230393E-5</v>
      </c>
      <c r="P165">
        <v>3.4213745045041417E-4</v>
      </c>
      <c r="Q165">
        <v>5.8771958018980341E-3</v>
      </c>
      <c r="R165">
        <v>1.7070213195885017E-2</v>
      </c>
      <c r="S165">
        <v>1.0388299504916398E-5</v>
      </c>
      <c r="T165">
        <v>199.74966498212905</v>
      </c>
      <c r="U165">
        <v>57.339818382326939</v>
      </c>
      <c r="V165">
        <v>204.13889115644997</v>
      </c>
      <c r="W165">
        <v>57.65379197278736</v>
      </c>
      <c r="X165">
        <v>194.33680005833858</v>
      </c>
      <c r="Y165">
        <v>194.23902953289601</v>
      </c>
      <c r="Z165">
        <v>9.8938192421774893</v>
      </c>
      <c r="AA165" s="12">
        <v>22.335974262369998</v>
      </c>
      <c r="AB165" s="12">
        <v>3.3859742623699955</v>
      </c>
      <c r="AC165" s="12">
        <v>-1.3370760760444573</v>
      </c>
      <c r="AD165" s="12">
        <v>138.08277668132772</v>
      </c>
      <c r="AE165">
        <v>0.13550119581982489</v>
      </c>
      <c r="AF165">
        <v>0</v>
      </c>
      <c r="AG165">
        <v>0.13618300281834256</v>
      </c>
      <c r="AH165">
        <v>-8.2181161399436657</v>
      </c>
      <c r="AI165">
        <v>0.49499308117769802</v>
      </c>
      <c r="AJ165">
        <v>0.92087403768777476</v>
      </c>
      <c r="AK165">
        <v>14.99712843865764</v>
      </c>
      <c r="AL165">
        <v>0</v>
      </c>
      <c r="AM165">
        <v>0</v>
      </c>
      <c r="AN165">
        <v>-5.6587183405618662</v>
      </c>
      <c r="AO165">
        <f t="shared" si="25"/>
        <v>14.63346310351638</v>
      </c>
      <c r="AP165">
        <f t="shared" si="26"/>
        <v>0.87800778621098274</v>
      </c>
      <c r="AQ165">
        <f t="shared" si="27"/>
        <v>0</v>
      </c>
      <c r="AR165">
        <f t="shared" si="28"/>
        <v>0.86995974791156339</v>
      </c>
      <c r="AS165" s="9">
        <f t="shared" si="29"/>
        <v>-1.5128908991783216</v>
      </c>
      <c r="AT165" s="9">
        <f t="shared" si="30"/>
        <v>1.7802836452966995</v>
      </c>
      <c r="AU165" s="9">
        <f t="shared" si="31"/>
        <v>8.686850329995881</v>
      </c>
      <c r="AV165">
        <f t="shared" si="32"/>
        <v>0</v>
      </c>
      <c r="AW165">
        <f t="shared" si="33"/>
        <v>0.24649684398051264</v>
      </c>
      <c r="AX165">
        <v>14.768837954816066</v>
      </c>
      <c r="AZ165">
        <f t="shared" si="34"/>
        <v>-9.89986162355396</v>
      </c>
    </row>
    <row r="166" spans="1:52" x14ac:dyDescent="0.3">
      <c r="A166">
        <v>41</v>
      </c>
      <c r="B166" s="12">
        <v>1084.6000207379375</v>
      </c>
      <c r="C166" s="9">
        <v>0</v>
      </c>
      <c r="D166" s="9">
        <v>3.9993045858260669E-2</v>
      </c>
      <c r="E166" s="9">
        <v>0.43778982794851296</v>
      </c>
      <c r="F166" s="9">
        <v>2.8598870388307684</v>
      </c>
      <c r="G166" s="12">
        <v>141.74100166724963</v>
      </c>
      <c r="H166" s="12">
        <v>173.38070305712037</v>
      </c>
      <c r="I166" s="12">
        <v>10.402842183427222</v>
      </c>
      <c r="J166">
        <v>199.5121217868045</v>
      </c>
      <c r="K166">
        <v>63.257696527881876</v>
      </c>
      <c r="L166">
        <v>-1.7996186311267568E-3</v>
      </c>
      <c r="M166">
        <v>0</v>
      </c>
      <c r="N166">
        <v>9.3186957515079525E-5</v>
      </c>
      <c r="O166">
        <v>-9.1279422867757281E-5</v>
      </c>
      <c r="P166">
        <v>-6.2919350251448673E-4</v>
      </c>
      <c r="Q166">
        <v>5.8771958018980341E-3</v>
      </c>
      <c r="R166">
        <v>-3.1183930021722026E-2</v>
      </c>
      <c r="S166">
        <v>1.0645282327084782E-5</v>
      </c>
      <c r="T166">
        <v>204.09344294638973</v>
      </c>
      <c r="U166">
        <v>57.935965915160239</v>
      </c>
      <c r="V166">
        <v>204.82937548511063</v>
      </c>
      <c r="W166">
        <v>57.747148009494765</v>
      </c>
      <c r="X166">
        <v>194.83568024144424</v>
      </c>
      <c r="Y166">
        <v>195.12375401406098</v>
      </c>
      <c r="Z166">
        <v>9.887783115261076</v>
      </c>
      <c r="AA166" s="12">
        <v>22.317614061142404</v>
      </c>
      <c r="AB166" s="12">
        <v>3.3676140611424072</v>
      </c>
      <c r="AC166" s="12">
        <v>-1.3351538332702213</v>
      </c>
      <c r="AD166" s="12">
        <v>139.7854945424329</v>
      </c>
      <c r="AE166">
        <v>0.13538695760185138</v>
      </c>
      <c r="AF166">
        <v>0</v>
      </c>
      <c r="AG166">
        <v>-0.39371125760664372</v>
      </c>
      <c r="AH166">
        <v>-8.4080697783901108</v>
      </c>
      <c r="AI166">
        <v>0.48528107355248268</v>
      </c>
      <c r="AJ166">
        <v>0.9322294631034852</v>
      </c>
      <c r="AK166">
        <v>14.984800778680269</v>
      </c>
      <c r="AL166">
        <v>0</v>
      </c>
      <c r="AM166">
        <v>0</v>
      </c>
      <c r="AN166">
        <v>-5.6505831038042382</v>
      </c>
      <c r="AO166">
        <f t="shared" si="25"/>
        <v>14.643918469878171</v>
      </c>
      <c r="AP166">
        <f t="shared" si="26"/>
        <v>0.8786351081926902</v>
      </c>
      <c r="AQ166">
        <f t="shared" si="27"/>
        <v>0</v>
      </c>
      <c r="AR166">
        <f t="shared" si="28"/>
        <v>0.87059487319900142</v>
      </c>
      <c r="AS166" s="9">
        <f t="shared" si="29"/>
        <v>-2.2119714119433702</v>
      </c>
      <c r="AT166" s="9">
        <f t="shared" si="30"/>
        <v>1.8098213934481473</v>
      </c>
      <c r="AU166" s="9">
        <f t="shared" si="31"/>
        <v>8.6877533872632711</v>
      </c>
      <c r="AV166">
        <f t="shared" si="32"/>
        <v>0</v>
      </c>
      <c r="AW166">
        <f t="shared" si="33"/>
        <v>0.35892438457526243</v>
      </c>
      <c r="AX166">
        <v>14.779159957452755</v>
      </c>
      <c r="AZ166">
        <f t="shared" si="34"/>
        <v>-9.7056214710496533</v>
      </c>
    </row>
    <row r="167" spans="1:52" x14ac:dyDescent="0.3">
      <c r="A167">
        <v>41.25</v>
      </c>
      <c r="B167" s="12">
        <v>1075.4234120853921</v>
      </c>
      <c r="C167" s="9">
        <v>0</v>
      </c>
      <c r="D167" s="9">
        <v>3.9290789725356282E-2</v>
      </c>
      <c r="E167" s="9">
        <v>0.43540647985261899</v>
      </c>
      <c r="F167" s="9">
        <v>2.858445916361525</v>
      </c>
      <c r="G167" s="12">
        <v>140.72414686366429</v>
      </c>
      <c r="H167" s="12">
        <v>172.46403071254576</v>
      </c>
      <c r="I167" s="12">
        <v>10.347841842752747</v>
      </c>
      <c r="J167">
        <v>192.70655054975273</v>
      </c>
      <c r="K167">
        <v>62.295015459355113</v>
      </c>
      <c r="L167">
        <v>-1.7914231895543129E-3</v>
      </c>
      <c r="M167">
        <v>0</v>
      </c>
      <c r="N167">
        <v>9.7386113477513674E-5</v>
      </c>
      <c r="O167">
        <v>5.4122669054218292E-5</v>
      </c>
      <c r="P167">
        <v>3.441134798620442E-4</v>
      </c>
      <c r="Q167">
        <v>5.8771958018980341E-3</v>
      </c>
      <c r="R167">
        <v>1.6941050240164235E-2</v>
      </c>
      <c r="S167">
        <v>1.0210179302184395E-5</v>
      </c>
      <c r="T167">
        <v>199.2849591061628</v>
      </c>
      <c r="U167">
        <v>57.270370164925225</v>
      </c>
      <c r="V167">
        <v>204.16185788478415</v>
      </c>
      <c r="W167">
        <v>57.656011020086794</v>
      </c>
      <c r="X167">
        <v>194.33047766895481</v>
      </c>
      <c r="Y167">
        <v>194.22908711900504</v>
      </c>
      <c r="Z167">
        <v>9.8817523277863355</v>
      </c>
      <c r="AA167" s="12">
        <v>22.299280614250911</v>
      </c>
      <c r="AB167" s="12">
        <v>3.3492806142509153</v>
      </c>
      <c r="AC167" s="12">
        <v>-1.3332082579492959</v>
      </c>
      <c r="AD167" s="12">
        <v>141.4822373377018</v>
      </c>
      <c r="AE167">
        <v>0.13527012776487646</v>
      </c>
      <c r="AF167">
        <v>0</v>
      </c>
      <c r="AG167">
        <v>0.1359746904824965</v>
      </c>
      <c r="AH167">
        <v>-8.2209346514079815</v>
      </c>
      <c r="AI167">
        <v>0.49663853828895554</v>
      </c>
      <c r="AJ167">
        <v>0.94354504080513346</v>
      </c>
      <c r="AK167">
        <v>14.972491082468887</v>
      </c>
      <c r="AL167">
        <v>0</v>
      </c>
      <c r="AM167">
        <v>0</v>
      </c>
      <c r="AN167">
        <v>-5.6423491200027813</v>
      </c>
      <c r="AO167">
        <f t="shared" si="25"/>
        <v>14.589677942357531</v>
      </c>
      <c r="AP167">
        <f t="shared" si="26"/>
        <v>0.8753806765414518</v>
      </c>
      <c r="AQ167">
        <f t="shared" si="27"/>
        <v>0</v>
      </c>
      <c r="AR167">
        <f t="shared" si="28"/>
        <v>0.86738402020131322</v>
      </c>
      <c r="AS167" s="9">
        <f t="shared" si="29"/>
        <v>-1.5282550250733777</v>
      </c>
      <c r="AT167" s="9">
        <f t="shared" si="30"/>
        <v>1.7817398360506393</v>
      </c>
      <c r="AU167" s="9">
        <f t="shared" si="31"/>
        <v>8.6502950381126684</v>
      </c>
      <c r="AV167">
        <f t="shared" si="32"/>
        <v>0</v>
      </c>
      <c r="AW167">
        <f t="shared" si="33"/>
        <v>0.2469607455815151</v>
      </c>
      <c r="AX167">
        <v>14.72418427162015</v>
      </c>
      <c r="AZ167">
        <f t="shared" si="34"/>
        <v>-9.9327707657791109</v>
      </c>
    </row>
    <row r="168" spans="1:52" x14ac:dyDescent="0.3">
      <c r="A168">
        <v>41.5</v>
      </c>
      <c r="B168" s="12">
        <v>1066.2897452403838</v>
      </c>
      <c r="C168" s="9">
        <v>0</v>
      </c>
      <c r="D168" s="9">
        <v>3.859765397366538E-2</v>
      </c>
      <c r="E168" s="9">
        <v>0.43302665138413998</v>
      </c>
      <c r="F168" s="9">
        <v>2.8570104385129693</v>
      </c>
      <c r="G168" s="12">
        <v>139.70955327528915</v>
      </c>
      <c r="H168" s="12">
        <v>171.54871207082306</v>
      </c>
      <c r="I168" s="12">
        <v>10.292922724249385</v>
      </c>
      <c r="J168">
        <v>199.56157570303625</v>
      </c>
      <c r="K168">
        <v>63.327517971452778</v>
      </c>
      <c r="L168">
        <v>-1.7825464639511909E-3</v>
      </c>
      <c r="M168">
        <v>0</v>
      </c>
      <c r="N168">
        <v>1.0083906003925147E-4</v>
      </c>
      <c r="O168">
        <v>-9.0561595848570261E-5</v>
      </c>
      <c r="P168">
        <v>-6.3141825345694935E-4</v>
      </c>
      <c r="Q168">
        <v>5.8771958018980341E-3</v>
      </c>
      <c r="R168">
        <v>-3.087673777147568E-2</v>
      </c>
      <c r="S168">
        <v>1.0465708520771418E-5</v>
      </c>
      <c r="T168">
        <v>205.59233888510403</v>
      </c>
      <c r="U168">
        <v>58.154631919084181</v>
      </c>
      <c r="V168">
        <v>205.08308174303889</v>
      </c>
      <c r="W168">
        <v>57.78054326081417</v>
      </c>
      <c r="X168">
        <v>194.85565287815149</v>
      </c>
      <c r="Y168">
        <v>195.15342361568267</v>
      </c>
      <c r="Z168">
        <v>9.8757270002122475</v>
      </c>
      <c r="AA168" s="12">
        <v>22.280974241416462</v>
      </c>
      <c r="AB168" s="12">
        <v>3.3309742414164614</v>
      </c>
      <c r="AC168" s="12">
        <v>-1.331239432521456</v>
      </c>
      <c r="AD168" s="12">
        <v>143.1729851148574</v>
      </c>
      <c r="AE168">
        <v>0.13515070865520062</v>
      </c>
      <c r="AF168">
        <v>0</v>
      </c>
      <c r="AG168">
        <v>-0.39188269279462362</v>
      </c>
      <c r="AH168">
        <v>-8.4924186296293005</v>
      </c>
      <c r="AI168">
        <v>0.49648290636781101</v>
      </c>
      <c r="AJ168">
        <v>0.95482063773098413</v>
      </c>
      <c r="AK168">
        <v>14.960199564694946</v>
      </c>
      <c r="AL168">
        <v>0</v>
      </c>
      <c r="AM168">
        <v>0</v>
      </c>
      <c r="AN168">
        <v>-5.6340167380557196</v>
      </c>
      <c r="AO168">
        <f t="shared" si="25"/>
        <v>14.614515692054331</v>
      </c>
      <c r="AP168">
        <f t="shared" si="26"/>
        <v>0.87687094152325984</v>
      </c>
      <c r="AQ168">
        <f t="shared" si="27"/>
        <v>0</v>
      </c>
      <c r="AR168">
        <f t="shared" si="28"/>
        <v>0.86887478699821408</v>
      </c>
      <c r="AS168" s="9">
        <f t="shared" si="29"/>
        <v>-2.26607170292877</v>
      </c>
      <c r="AT168" s="9">
        <f t="shared" si="30"/>
        <v>1.8530876684376496</v>
      </c>
      <c r="AU168" s="9">
        <f t="shared" si="31"/>
        <v>8.6597380329027924</v>
      </c>
      <c r="AV168">
        <f t="shared" si="32"/>
        <v>0</v>
      </c>
      <c r="AW168">
        <f t="shared" si="33"/>
        <v>0.36467271831539499</v>
      </c>
      <c r="AX168">
        <v>14.749011395613758</v>
      </c>
      <c r="AZ168">
        <f t="shared" si="34"/>
        <v>-9.9296581273562197</v>
      </c>
    </row>
    <row r="169" spans="1:52" x14ac:dyDescent="0.3">
      <c r="A169">
        <v>41.75</v>
      </c>
      <c r="B169" s="12">
        <v>1057.1990985870377</v>
      </c>
      <c r="C169" s="9">
        <v>0</v>
      </c>
      <c r="D169" s="9">
        <v>3.7913645951455355E-2</v>
      </c>
      <c r="E169" s="9">
        <v>0.43065038395894084</v>
      </c>
      <c r="F169" s="9">
        <v>2.8555806315850401</v>
      </c>
      <c r="G169" s="12">
        <v>138.69723555988901</v>
      </c>
      <c r="H169" s="12">
        <v>170.63476306113111</v>
      </c>
      <c r="I169" s="12">
        <v>10.238085783667866</v>
      </c>
      <c r="J169">
        <v>192.60996762607809</v>
      </c>
      <c r="K169">
        <v>62.344910034791098</v>
      </c>
      <c r="L169">
        <v>-1.7745535362274575E-3</v>
      </c>
      <c r="M169">
        <v>0</v>
      </c>
      <c r="N169">
        <v>1.0336860248652095E-4</v>
      </c>
      <c r="O169">
        <v>5.4973039004771571E-5</v>
      </c>
      <c r="P169">
        <v>3.5400857233190415E-4</v>
      </c>
      <c r="Q169">
        <v>5.8771958018980341E-3</v>
      </c>
      <c r="R169">
        <v>1.7194405160145764E-2</v>
      </c>
      <c r="S169">
        <v>1.0030067956306344E-5</v>
      </c>
      <c r="T169">
        <v>197.2293663343537</v>
      </c>
      <c r="U169">
        <v>56.988764490757262</v>
      </c>
      <c r="V169">
        <v>204.30624677343653</v>
      </c>
      <c r="W169">
        <v>57.674595465469963</v>
      </c>
      <c r="X169">
        <v>194.32384512840321</v>
      </c>
      <c r="Y169">
        <v>194.21394780602145</v>
      </c>
      <c r="Z169">
        <v>9.8697072528455223</v>
      </c>
      <c r="AA169" s="12">
        <v>22.262695261222621</v>
      </c>
      <c r="AB169" s="12">
        <v>3.3126952612226219</v>
      </c>
      <c r="AC169" s="12">
        <v>-1.3292474396960046</v>
      </c>
      <c r="AD169" s="12">
        <v>144.8577182691906</v>
      </c>
      <c r="AE169">
        <v>0.1350287026708219</v>
      </c>
      <c r="AF169">
        <v>0</v>
      </c>
      <c r="AG169">
        <v>0.14193884700671208</v>
      </c>
      <c r="AH169">
        <v>-8.1577841312630834</v>
      </c>
      <c r="AI169">
        <v>0.50461494837075382</v>
      </c>
      <c r="AJ169">
        <v>0.96605612313723233</v>
      </c>
      <c r="AK169">
        <v>14.947926439266228</v>
      </c>
      <c r="AL169">
        <v>0</v>
      </c>
      <c r="AM169">
        <v>0</v>
      </c>
      <c r="AN169">
        <v>-5.6255863080019584</v>
      </c>
      <c r="AO169">
        <f t="shared" si="25"/>
        <v>14.548155898658017</v>
      </c>
      <c r="AP169">
        <f t="shared" si="26"/>
        <v>0.87288935391948097</v>
      </c>
      <c r="AQ169">
        <f t="shared" si="27"/>
        <v>0</v>
      </c>
      <c r="AR169">
        <f t="shared" si="28"/>
        <v>0.86494385037672272</v>
      </c>
      <c r="AS169" s="9">
        <f t="shared" si="29"/>
        <v>-1.504039476567324</v>
      </c>
      <c r="AT169" s="9">
        <f t="shared" si="30"/>
        <v>1.7511633500638117</v>
      </c>
      <c r="AU169" s="9">
        <f t="shared" si="31"/>
        <v>8.6151623873107432</v>
      </c>
      <c r="AV169">
        <f t="shared" si="32"/>
        <v>0</v>
      </c>
      <c r="AW169">
        <f t="shared" si="33"/>
        <v>0.24103229538530621</v>
      </c>
      <c r="AX169">
        <v>14.68179743409762</v>
      </c>
      <c r="AZ169">
        <f t="shared" si="34"/>
        <v>-10.092298967415076</v>
      </c>
    </row>
    <row r="170" spans="1:52" x14ac:dyDescent="0.3">
      <c r="A170">
        <v>42</v>
      </c>
      <c r="B170" s="12">
        <v>1048.1515497012526</v>
      </c>
      <c r="C170" s="9">
        <v>0</v>
      </c>
      <c r="D170" s="9">
        <v>3.7238772901268223E-2</v>
      </c>
      <c r="E170" s="9">
        <v>0.42827771884455451</v>
      </c>
      <c r="F170" s="9">
        <v>2.8541565217542493</v>
      </c>
      <c r="G170" s="12">
        <v>137.68720827158052</v>
      </c>
      <c r="H170" s="12">
        <v>169.72219955559788</v>
      </c>
      <c r="I170" s="12">
        <v>10.183331973335873</v>
      </c>
      <c r="J170">
        <v>199.66280340376812</v>
      </c>
      <c r="K170">
        <v>63.405460472302934</v>
      </c>
      <c r="L170">
        <v>-1.7656706593458774E-3</v>
      </c>
      <c r="M170">
        <v>0</v>
      </c>
      <c r="N170">
        <v>1.0485610439258166E-4</v>
      </c>
      <c r="O170">
        <v>-9.0296222374147963E-5</v>
      </c>
      <c r="P170">
        <v>-6.3665837013085133E-4</v>
      </c>
      <c r="Q170">
        <v>5.8771958018980341E-3</v>
      </c>
      <c r="R170">
        <v>-3.0713001525288903E-2</v>
      </c>
      <c r="S170">
        <v>1.0290342097618252E-5</v>
      </c>
      <c r="T170">
        <v>206.50171432237875</v>
      </c>
      <c r="U170">
        <v>58.333372585136544</v>
      </c>
      <c r="V170">
        <v>206.36982358407025</v>
      </c>
      <c r="W170">
        <v>57.954427559701969</v>
      </c>
      <c r="X170">
        <v>194.8786523899669</v>
      </c>
      <c r="Y170">
        <v>195.18949924817721</v>
      </c>
      <c r="Z170">
        <v>9.8636932058426918</v>
      </c>
      <c r="AA170" s="12">
        <v>22.244443991111957</v>
      </c>
      <c r="AB170" s="12">
        <v>3.2944439911119576</v>
      </c>
      <c r="AC170" s="12">
        <v>-1.3272323624475078</v>
      </c>
      <c r="AD170" s="12">
        <v>146.53641751068224</v>
      </c>
      <c r="AE170">
        <v>0.13490411226137078</v>
      </c>
      <c r="AF170">
        <v>0</v>
      </c>
      <c r="AG170">
        <v>-0.39402793899974031</v>
      </c>
      <c r="AH170">
        <v>-8.5526129490269938</v>
      </c>
      <c r="AI170">
        <v>0.55901621679465163</v>
      </c>
      <c r="AJ170">
        <v>0.97725136837874005</v>
      </c>
      <c r="AK170">
        <v>14.935671919324404</v>
      </c>
      <c r="AL170">
        <v>0</v>
      </c>
      <c r="AM170">
        <v>0</v>
      </c>
      <c r="AN170">
        <v>-5.6170581810030438</v>
      </c>
      <c r="AO170">
        <f t="shared" si="25"/>
        <v>14.63522833275718</v>
      </c>
      <c r="AP170">
        <f t="shared" si="26"/>
        <v>0.87811369996543076</v>
      </c>
      <c r="AQ170">
        <f t="shared" si="27"/>
        <v>0</v>
      </c>
      <c r="AR170">
        <f t="shared" si="28"/>
        <v>0.87013536279405623</v>
      </c>
      <c r="AS170" s="9">
        <f t="shared" si="29"/>
        <v>-2.3163921865654951</v>
      </c>
      <c r="AT170" s="9">
        <f t="shared" si="30"/>
        <v>1.8833258832522501</v>
      </c>
      <c r="AU170" s="9">
        <f t="shared" si="31"/>
        <v>8.6614441363064074</v>
      </c>
      <c r="AV170">
        <f t="shared" si="32"/>
        <v>0</v>
      </c>
      <c r="AW170">
        <f t="shared" si="33"/>
        <v>0.36966068339432473</v>
      </c>
      <c r="AX170">
        <v>14.769419851929381</v>
      </c>
      <c r="AZ170">
        <f t="shared" si="34"/>
        <v>-11.180324335893033</v>
      </c>
    </row>
    <row r="171" spans="1:52" x14ac:dyDescent="0.3">
      <c r="A171">
        <v>42.25</v>
      </c>
      <c r="B171" s="12">
        <v>1039.1471753558824</v>
      </c>
      <c r="C171" s="9">
        <v>0</v>
      </c>
      <c r="D171" s="9">
        <v>3.6573041960198588E-2</v>
      </c>
      <c r="E171" s="9">
        <v>0.42590869715972224</v>
      </c>
      <c r="F171" s="9">
        <v>2.8527381350733294</v>
      </c>
      <c r="G171" s="12">
        <v>136.6794858610113</v>
      </c>
      <c r="H171" s="12">
        <v>168.81103736912394</v>
      </c>
      <c r="I171" s="12">
        <v>10.128662242147435</v>
      </c>
      <c r="J171">
        <v>192.51783938652775</v>
      </c>
      <c r="K171">
        <v>62.394808982742802</v>
      </c>
      <c r="L171">
        <v>-1.7575810685578753E-3</v>
      </c>
      <c r="M171">
        <v>0</v>
      </c>
      <c r="N171">
        <v>1.0527966197806951E-4</v>
      </c>
      <c r="O171">
        <v>5.5682445412837079E-5</v>
      </c>
      <c r="P171">
        <v>3.6313243652631808E-4</v>
      </c>
      <c r="Q171">
        <v>5.8771958018980341E-3</v>
      </c>
      <c r="R171">
        <v>1.739828626878074E-2</v>
      </c>
      <c r="S171">
        <v>9.8520790112755528E-6</v>
      </c>
      <c r="T171">
        <v>197.87498515320488</v>
      </c>
      <c r="U171">
        <v>57.134241883703226</v>
      </c>
      <c r="V171">
        <v>205.13937270614957</v>
      </c>
      <c r="W171">
        <v>57.787417355854473</v>
      </c>
      <c r="X171">
        <v>194.31692098172198</v>
      </c>
      <c r="Y171">
        <v>194.19848294785726</v>
      </c>
      <c r="Z171">
        <v>9.8576849791930439</v>
      </c>
      <c r="AA171" s="12">
        <v>22.226220747382481</v>
      </c>
      <c r="AB171" s="12">
        <v>3.2762207473824785</v>
      </c>
      <c r="AC171" s="12">
        <v>-1.3251942840077233</v>
      </c>
      <c r="AD171" s="12">
        <v>148.20906414111792</v>
      </c>
      <c r="AE171">
        <v>0.13477693992804496</v>
      </c>
      <c r="AF171">
        <v>0</v>
      </c>
      <c r="AG171">
        <v>0.14735471121023205</v>
      </c>
      <c r="AH171">
        <v>-8.2061403431186211</v>
      </c>
      <c r="AI171">
        <v>0.5470444879146158</v>
      </c>
      <c r="AJ171">
        <v>0.98840624875711558</v>
      </c>
      <c r="AK171">
        <v>14.923436217242656</v>
      </c>
      <c r="AL171">
        <v>0</v>
      </c>
      <c r="AM171">
        <v>0</v>
      </c>
      <c r="AN171">
        <v>-5.6084327093089943</v>
      </c>
      <c r="AO171">
        <f t="shared" si="25"/>
        <v>14.547855860056075</v>
      </c>
      <c r="AP171">
        <f t="shared" si="26"/>
        <v>0.87287135160336449</v>
      </c>
      <c r="AQ171">
        <f t="shared" si="27"/>
        <v>0</v>
      </c>
      <c r="AR171">
        <f t="shared" si="28"/>
        <v>0.86495556785944971</v>
      </c>
      <c r="AS171" s="9">
        <f t="shared" si="29"/>
        <v>-1.5393905086238633</v>
      </c>
      <c r="AT171" s="9">
        <f t="shared" si="30"/>
        <v>1.775917981834982</v>
      </c>
      <c r="AU171" s="9">
        <f t="shared" si="31"/>
        <v>8.6044908114684162</v>
      </c>
      <c r="AV171">
        <f t="shared" si="32"/>
        <v>0</v>
      </c>
      <c r="AW171">
        <f t="shared" si="33"/>
        <v>0.24462671920795087</v>
      </c>
      <c r="AX171">
        <v>14.680992965827686</v>
      </c>
      <c r="AZ171">
        <f t="shared" si="34"/>
        <v>-10.940889758292315</v>
      </c>
    </row>
    <row r="172" spans="1:52" x14ac:dyDescent="0.3">
      <c r="A172">
        <v>42.5</v>
      </c>
      <c r="B172" s="12">
        <v>1030.1860515259157</v>
      </c>
      <c r="C172" s="9">
        <v>0</v>
      </c>
      <c r="D172" s="9">
        <v>3.5916460160166266E-2</v>
      </c>
      <c r="E172" s="9">
        <v>0.42354335987393849</v>
      </c>
      <c r="F172" s="9">
        <v>2.8513254974709201</v>
      </c>
      <c r="G172" s="12">
        <v>135.674082675546</v>
      </c>
      <c r="H172" s="12">
        <v>167.90129225920711</v>
      </c>
      <c r="I172" s="12">
        <v>10.074077535552426</v>
      </c>
      <c r="J172">
        <v>199.75016224076478</v>
      </c>
      <c r="K172">
        <v>63.480863740111602</v>
      </c>
      <c r="L172">
        <v>-1.7491757098299183E-3</v>
      </c>
      <c r="M172">
        <v>0</v>
      </c>
      <c r="N172">
        <v>1.0475743182594008E-4</v>
      </c>
      <c r="O172">
        <v>-8.9850550163301962E-5</v>
      </c>
      <c r="P172">
        <v>-6.4103156587704316E-4</v>
      </c>
      <c r="Q172">
        <v>5.8771958018980341E-3</v>
      </c>
      <c r="R172">
        <v>-3.0502083940812396E-2</v>
      </c>
      <c r="S172">
        <v>1.0115927113853178E-5</v>
      </c>
      <c r="T172">
        <v>206.85794684469712</v>
      </c>
      <c r="U172">
        <v>58.427335661007987</v>
      </c>
      <c r="V172">
        <v>207.24515285890314</v>
      </c>
      <c r="W172">
        <v>58.07222239018364</v>
      </c>
      <c r="X172">
        <v>194.90547919134522</v>
      </c>
      <c r="Y172">
        <v>195.22860316799702</v>
      </c>
      <c r="Z172">
        <v>9.8516826927171266</v>
      </c>
      <c r="AA172" s="12">
        <v>22.208025845184142</v>
      </c>
      <c r="AB172" s="12">
        <v>3.2580258451841422</v>
      </c>
      <c r="AC172" s="12">
        <v>-1.3231332878630162</v>
      </c>
      <c r="AD172" s="12">
        <v>149.87563964311252</v>
      </c>
      <c r="AE172">
        <v>0.13464718822353028</v>
      </c>
      <c r="AF172">
        <v>0</v>
      </c>
      <c r="AG172">
        <v>-0.39460256466836108</v>
      </c>
      <c r="AH172">
        <v>-8.5899670618277106</v>
      </c>
      <c r="AI172">
        <v>0.60082748454530588</v>
      </c>
      <c r="AJ172">
        <v>0.99952064077991765</v>
      </c>
      <c r="AK172">
        <v>14.911219544623322</v>
      </c>
      <c r="AL172">
        <v>0</v>
      </c>
      <c r="AM172">
        <v>0</v>
      </c>
      <c r="AN172">
        <v>-5.5997102462473682</v>
      </c>
      <c r="AO172">
        <f t="shared" si="25"/>
        <v>14.634156869495934</v>
      </c>
      <c r="AP172">
        <f t="shared" si="26"/>
        <v>0.87804941216975596</v>
      </c>
      <c r="AQ172">
        <f t="shared" si="27"/>
        <v>0</v>
      </c>
      <c r="AR172">
        <f t="shared" si="28"/>
        <v>0.87010197144799883</v>
      </c>
      <c r="AS172" s="9">
        <f t="shared" si="29"/>
        <v>-2.3520606924398977</v>
      </c>
      <c r="AT172" s="9">
        <f t="shared" si="30"/>
        <v>1.9029006592568054</v>
      </c>
      <c r="AU172" s="9">
        <f t="shared" si="31"/>
        <v>8.6502641972232315</v>
      </c>
      <c r="AV172">
        <f t="shared" si="32"/>
        <v>0</v>
      </c>
      <c r="AW172">
        <f t="shared" si="33"/>
        <v>0.37218273518303652</v>
      </c>
      <c r="AX172">
        <v>14.76782406949051</v>
      </c>
      <c r="AZ172">
        <f t="shared" si="34"/>
        <v>-12.016549690906118</v>
      </c>
    </row>
    <row r="173" spans="1:52" x14ac:dyDescent="0.3">
      <c r="A173">
        <v>42.75</v>
      </c>
      <c r="B173" s="12">
        <v>1021.268253393683</v>
      </c>
      <c r="C173" s="9">
        <v>0</v>
      </c>
      <c r="D173" s="9">
        <v>3.5269034428186123E-2</v>
      </c>
      <c r="E173" s="9">
        <v>0.42118174780700451</v>
      </c>
      <c r="F173" s="9">
        <v>2.8499186347512184</v>
      </c>
      <c r="G173" s="12">
        <v>134.67101295945574</v>
      </c>
      <c r="H173" s="12">
        <v>166.99297992577095</v>
      </c>
      <c r="I173" s="12">
        <v>10.019578795546257</v>
      </c>
      <c r="J173">
        <v>192.53853590943658</v>
      </c>
      <c r="K173">
        <v>62.460944715802839</v>
      </c>
      <c r="L173">
        <v>-1.7407977233659558E-3</v>
      </c>
      <c r="M173">
        <v>0</v>
      </c>
      <c r="N173">
        <v>1.0356462336037187E-4</v>
      </c>
      <c r="O173">
        <v>5.4639291861765275E-5</v>
      </c>
      <c r="P173">
        <v>3.6066958707120007E-4</v>
      </c>
      <c r="Q173">
        <v>5.8771958018980341E-3</v>
      </c>
      <c r="R173">
        <v>1.7043201880318652E-2</v>
      </c>
      <c r="S173">
        <v>9.681394722246907E-6</v>
      </c>
      <c r="T173">
        <v>198.71911446455942</v>
      </c>
      <c r="U173">
        <v>57.300114337164416</v>
      </c>
      <c r="V173">
        <v>205.99521853062424</v>
      </c>
      <c r="W173">
        <v>57.903183718963874</v>
      </c>
      <c r="X173">
        <v>194.30973947194084</v>
      </c>
      <c r="Y173">
        <v>194.19006518698876</v>
      </c>
      <c r="Z173">
        <v>9.8456864660809753</v>
      </c>
      <c r="AA173" s="12">
        <v>22.189859598515419</v>
      </c>
      <c r="AB173" s="12">
        <v>3.239859598515419</v>
      </c>
      <c r="AC173" s="12">
        <v>-1.321049457749546</v>
      </c>
      <c r="AD173" s="12">
        <v>151.53612585154568</v>
      </c>
      <c r="AE173">
        <v>0.13451485975193656</v>
      </c>
      <c r="AF173">
        <v>0</v>
      </c>
      <c r="AG173">
        <v>0.14346127157260402</v>
      </c>
      <c r="AH173">
        <v>-8.2628244808124389</v>
      </c>
      <c r="AI173">
        <v>0.59025766718177408</v>
      </c>
      <c r="AJ173">
        <v>1.0105944233039583</v>
      </c>
      <c r="AK173">
        <v>14.89902211229559</v>
      </c>
      <c r="AL173">
        <v>0</v>
      </c>
      <c r="AM173">
        <v>0</v>
      </c>
      <c r="AN173">
        <v>-5.5908911462028943</v>
      </c>
      <c r="AO173">
        <f t="shared" si="25"/>
        <v>14.549666909993755</v>
      </c>
      <c r="AP173">
        <f t="shared" si="26"/>
        <v>0.87298001459962526</v>
      </c>
      <c r="AQ173">
        <f t="shared" si="27"/>
        <v>0</v>
      </c>
      <c r="AR173">
        <f t="shared" si="28"/>
        <v>0.86509395816593715</v>
      </c>
      <c r="AS173" s="9">
        <f t="shared" si="29"/>
        <v>-1.5896051482749336</v>
      </c>
      <c r="AT173" s="9">
        <f t="shared" si="30"/>
        <v>1.8039608729279442</v>
      </c>
      <c r="AU173" s="9">
        <f t="shared" si="31"/>
        <v>8.5950875149027031</v>
      </c>
      <c r="AV173">
        <f t="shared" si="32"/>
        <v>0</v>
      </c>
      <c r="AW173">
        <f t="shared" si="33"/>
        <v>0.25045991016322461</v>
      </c>
      <c r="AX173">
        <v>14.682299317445578</v>
      </c>
      <c r="AZ173">
        <f t="shared" si="34"/>
        <v>-11.805153343635482</v>
      </c>
    </row>
    <row r="174" spans="1:52" x14ac:dyDescent="0.3">
      <c r="A174">
        <v>43</v>
      </c>
      <c r="B174" s="12">
        <v>1012.3938553540322</v>
      </c>
      <c r="C174" s="9">
        <v>0</v>
      </c>
      <c r="D174" s="9">
        <v>3.4630771586642413E-2</v>
      </c>
      <c r="E174" s="9">
        <v>0.41882390162859257</v>
      </c>
      <c r="F174" s="9">
        <v>2.8485175725936505</v>
      </c>
      <c r="G174" s="12">
        <v>133.67029085411463</v>
      </c>
      <c r="H174" s="12">
        <v>166.08611601099713</v>
      </c>
      <c r="I174" s="12">
        <v>9.965166960659829</v>
      </c>
      <c r="J174">
        <v>199.78051842823641</v>
      </c>
      <c r="K174">
        <v>63.546618987834677</v>
      </c>
      <c r="L174">
        <v>-1.7323773957056768E-3</v>
      </c>
      <c r="M174">
        <v>0</v>
      </c>
      <c r="N174">
        <v>1.0204641271335606E-4</v>
      </c>
      <c r="O174">
        <v>-8.883305876607181E-5</v>
      </c>
      <c r="P174">
        <v>-6.4208249116492978E-4</v>
      </c>
      <c r="Q174">
        <v>5.8771958018980341E-3</v>
      </c>
      <c r="R174">
        <v>-3.0130533219144787E-2</v>
      </c>
      <c r="S174">
        <v>9.9404880442503967E-6</v>
      </c>
      <c r="T174">
        <v>207.02842120014432</v>
      </c>
      <c r="U174">
        <v>58.482538072385751</v>
      </c>
      <c r="V174">
        <v>207.92270390847042</v>
      </c>
      <c r="W174">
        <v>58.162788847347542</v>
      </c>
      <c r="X174">
        <v>194.93734055943199</v>
      </c>
      <c r="Y174">
        <v>195.26882007424351</v>
      </c>
      <c r="Z174">
        <v>9.839696418773654</v>
      </c>
      <c r="AA174" s="12">
        <v>22.171722320219942</v>
      </c>
      <c r="AB174" s="12">
        <v>3.2217223202199428</v>
      </c>
      <c r="AC174" s="12">
        <v>-1.3189428776470358</v>
      </c>
      <c r="AD174" s="12">
        <v>153.19050505454436</v>
      </c>
      <c r="AE174">
        <v>0.13437995716872408</v>
      </c>
      <c r="AF174">
        <v>0</v>
      </c>
      <c r="AG174">
        <v>-0.39008435601806113</v>
      </c>
      <c r="AH174">
        <v>-8.6195937510662048</v>
      </c>
      <c r="AI174">
        <v>0.63269419171134589</v>
      </c>
      <c r="AJ174">
        <v>1.0216274782087564</v>
      </c>
      <c r="AK174">
        <v>14.886844130313261</v>
      </c>
      <c r="AL174">
        <v>0</v>
      </c>
      <c r="AM174">
        <v>0</v>
      </c>
      <c r="AN174">
        <v>-5.5819757645910997</v>
      </c>
      <c r="AO174">
        <f t="shared" si="25"/>
        <v>14.622711146781466</v>
      </c>
      <c r="AP174">
        <f t="shared" si="26"/>
        <v>0.87736266880688796</v>
      </c>
      <c r="AQ174">
        <f t="shared" si="27"/>
        <v>0</v>
      </c>
      <c r="AR174">
        <f t="shared" si="28"/>
        <v>0.86945288680401822</v>
      </c>
      <c r="AS174" s="9">
        <f t="shared" si="29"/>
        <v>-2.3775558372706853</v>
      </c>
      <c r="AT174" s="9">
        <f t="shared" si="30"/>
        <v>1.9195993920264982</v>
      </c>
      <c r="AU174" s="9">
        <f t="shared" si="31"/>
        <v>8.6329823102248309</v>
      </c>
      <c r="AV174">
        <f t="shared" si="32"/>
        <v>0</v>
      </c>
      <c r="AW174">
        <f t="shared" si="33"/>
        <v>0.37300061151951358</v>
      </c>
      <c r="AX174">
        <v>14.755740157573682</v>
      </c>
      <c r="AZ174">
        <f t="shared" si="34"/>
        <v>-12.653883834226917</v>
      </c>
    </row>
    <row r="175" spans="1:52" x14ac:dyDescent="0.3">
      <c r="A175">
        <v>43.25</v>
      </c>
      <c r="B175" s="12">
        <v>1003.5629310195363</v>
      </c>
      <c r="C175" s="9">
        <v>0</v>
      </c>
      <c r="D175" s="9">
        <v>3.4001678353542453E-2</v>
      </c>
      <c r="E175" s="9">
        <v>0.41646986185782819</v>
      </c>
      <c r="F175" s="9">
        <v>2.8471223365525775</v>
      </c>
      <c r="G175" s="12">
        <v>132.67193039820214</v>
      </c>
      <c r="H175" s="12">
        <v>165.1807160991647</v>
      </c>
      <c r="I175" s="12">
        <v>9.9108429659498807</v>
      </c>
      <c r="J175">
        <v>192.56287170558286</v>
      </c>
      <c r="K175">
        <v>62.526206153302724</v>
      </c>
      <c r="L175">
        <v>-1.7239489933692466E-3</v>
      </c>
      <c r="M175">
        <v>0</v>
      </c>
      <c r="N175">
        <v>1.0043986210605801E-4</v>
      </c>
      <c r="O175">
        <v>5.354604012130691E-5</v>
      </c>
      <c r="P175">
        <v>3.5782758350869803E-4</v>
      </c>
      <c r="Q175">
        <v>5.8771958018980341E-3</v>
      </c>
      <c r="R175">
        <v>1.6674266379191168E-2</v>
      </c>
      <c r="S175">
        <v>9.5126169883140836E-6</v>
      </c>
      <c r="T175">
        <v>199.6735022883652</v>
      </c>
      <c r="U175">
        <v>57.467987513563912</v>
      </c>
      <c r="V175">
        <v>206.7015858772759</v>
      </c>
      <c r="W175">
        <v>57.99812411158598</v>
      </c>
      <c r="X175">
        <v>194.30236607517196</v>
      </c>
      <c r="Y175">
        <v>194.18177674736927</v>
      </c>
      <c r="Z175">
        <v>9.8337126701071274</v>
      </c>
      <c r="AA175" s="12">
        <v>22.153614321983294</v>
      </c>
      <c r="AB175" s="12">
        <v>3.2036143219832938</v>
      </c>
      <c r="AC175" s="12">
        <v>-1.3168136317695991</v>
      </c>
      <c r="AD175" s="12">
        <v>154.83876017196377</v>
      </c>
      <c r="AE175">
        <v>0.13424248318062082</v>
      </c>
      <c r="AF175">
        <v>0</v>
      </c>
      <c r="AG175">
        <v>0.13931672688562322</v>
      </c>
      <c r="AH175">
        <v>-8.3242199924384241</v>
      </c>
      <c r="AI175">
        <v>0.62599045649533169</v>
      </c>
      <c r="AJ175">
        <v>1.0326196915868266</v>
      </c>
      <c r="AK175">
        <v>14.874685807952568</v>
      </c>
      <c r="AL175">
        <v>0</v>
      </c>
      <c r="AM175">
        <v>0</v>
      </c>
      <c r="AN175">
        <v>-5.5729644578194897</v>
      </c>
      <c r="AO175">
        <f t="shared" si="25"/>
        <v>14.544616519749894</v>
      </c>
      <c r="AP175">
        <f t="shared" si="26"/>
        <v>0.87267699118499364</v>
      </c>
      <c r="AQ175">
        <f t="shared" si="27"/>
        <v>0</v>
      </c>
      <c r="AR175">
        <f t="shared" si="28"/>
        <v>0.86482551744183478</v>
      </c>
      <c r="AS175" s="9">
        <f t="shared" si="29"/>
        <v>-1.6420671536782947</v>
      </c>
      <c r="AT175" s="9">
        <f t="shared" si="30"/>
        <v>1.8346971714968516</v>
      </c>
      <c r="AU175" s="9">
        <f t="shared" si="31"/>
        <v>8.5816547851268385</v>
      </c>
      <c r="AV175">
        <f t="shared" si="32"/>
        <v>0</v>
      </c>
      <c r="AW175">
        <f t="shared" si="33"/>
        <v>0.25650045477354466</v>
      </c>
      <c r="AX175">
        <v>14.676662432371582</v>
      </c>
      <c r="AZ175">
        <f t="shared" si="34"/>
        <v>-12.519809129906633</v>
      </c>
    </row>
    <row r="176" spans="1:52" x14ac:dyDescent="0.3">
      <c r="A176">
        <v>43.5</v>
      </c>
      <c r="B176" s="12">
        <v>994.77555322567366</v>
      </c>
      <c r="C176" s="9">
        <v>0</v>
      </c>
      <c r="D176" s="9">
        <v>3.3381761342787163E-2</v>
      </c>
      <c r="E176" s="9">
        <v>0.414119668862861</v>
      </c>
      <c r="F176" s="9">
        <v>2.845732952056955</v>
      </c>
      <c r="G176" s="12">
        <v>131.67594552790865</v>
      </c>
      <c r="H176" s="12">
        <v>164.276795716485</v>
      </c>
      <c r="I176" s="12">
        <v>9.8566077429890999</v>
      </c>
      <c r="J176">
        <v>199.80650942499651</v>
      </c>
      <c r="K176">
        <v>63.6103695206628</v>
      </c>
      <c r="L176">
        <v>-1.7156465943057046E-3</v>
      </c>
      <c r="M176">
        <v>0</v>
      </c>
      <c r="N176">
        <v>9.8825092766371899E-5</v>
      </c>
      <c r="O176">
        <v>-8.7718459490547054E-5</v>
      </c>
      <c r="P176">
        <v>-6.4288094693459364E-4</v>
      </c>
      <c r="Q176">
        <v>5.8771958018980341E-3</v>
      </c>
      <c r="R176">
        <v>-2.9746978362218315E-2</v>
      </c>
      <c r="S176">
        <v>9.7666264173385339E-6</v>
      </c>
      <c r="T176">
        <v>206.63616599386532</v>
      </c>
      <c r="U176">
        <v>58.435959723339693</v>
      </c>
      <c r="V176">
        <v>208.35185757957345</v>
      </c>
      <c r="W176">
        <v>58.219447452482711</v>
      </c>
      <c r="X176">
        <v>194.9762608434186</v>
      </c>
      <c r="Y176">
        <v>195.31540228087189</v>
      </c>
      <c r="Z176">
        <v>9.8277353392200091</v>
      </c>
      <c r="AA176" s="12">
        <v>22.135535914329697</v>
      </c>
      <c r="AB176" s="12">
        <v>3.1855359143296997</v>
      </c>
      <c r="AC176" s="12">
        <v>-1.3146618045693579</v>
      </c>
      <c r="AD176" s="12">
        <v>156.48087396631414</v>
      </c>
      <c r="AE176">
        <v>0.13410244054556086</v>
      </c>
      <c r="AF176">
        <v>0</v>
      </c>
      <c r="AG176">
        <v>-0.38467325829391269</v>
      </c>
      <c r="AH176">
        <v>-8.6256945315667384</v>
      </c>
      <c r="AI176">
        <v>0.65182276493507763</v>
      </c>
      <c r="AJ176">
        <v>1.0435709484813491</v>
      </c>
      <c r="AK176">
        <v>14.862547353709981</v>
      </c>
      <c r="AL176">
        <v>0</v>
      </c>
      <c r="AM176">
        <v>0</v>
      </c>
      <c r="AN176">
        <v>-5.5638575833028598</v>
      </c>
      <c r="AO176">
        <f t="shared" si="25"/>
        <v>14.597421815811638</v>
      </c>
      <c r="AP176">
        <f t="shared" si="26"/>
        <v>0.87584530894869828</v>
      </c>
      <c r="AQ176">
        <f t="shared" si="27"/>
        <v>0</v>
      </c>
      <c r="AR176">
        <f t="shared" si="28"/>
        <v>0.86798173753719277</v>
      </c>
      <c r="AS176" s="9">
        <f t="shared" si="29"/>
        <v>-2.3894331131766413</v>
      </c>
      <c r="AT176" s="9">
        <f t="shared" si="30"/>
        <v>1.9250588309183412</v>
      </c>
      <c r="AU176" s="9">
        <f t="shared" si="31"/>
        <v>8.6075758944451888</v>
      </c>
      <c r="AV176">
        <f t="shared" si="32"/>
        <v>0</v>
      </c>
      <c r="AW176">
        <f t="shared" si="33"/>
        <v>0.3716199391338022</v>
      </c>
      <c r="AX176">
        <v>14.72966868680941</v>
      </c>
      <c r="AZ176">
        <f t="shared" si="34"/>
        <v>-13.036455298701554</v>
      </c>
    </row>
    <row r="177" spans="1:52" x14ac:dyDescent="0.3">
      <c r="A177">
        <v>43.75</v>
      </c>
      <c r="B177" s="12">
        <v>986.03179403603315</v>
      </c>
      <c r="C177" s="9">
        <v>0</v>
      </c>
      <c r="D177" s="9">
        <v>3.2771027064427409E-2</v>
      </c>
      <c r="E177" s="9">
        <v>0.41177336286046384</v>
      </c>
      <c r="F177" s="9">
        <v>2.8443494444100237</v>
      </c>
      <c r="G177" s="12">
        <v>130.6823500771485</v>
      </c>
      <c r="H177" s="12">
        <v>163.37437033094764</v>
      </c>
      <c r="I177" s="12">
        <v>9.8024622198568583</v>
      </c>
      <c r="J177">
        <v>192.6211769043295</v>
      </c>
      <c r="K177">
        <v>62.595148135901184</v>
      </c>
      <c r="L177">
        <v>-1.7070847059037992E-3</v>
      </c>
      <c r="M177">
        <v>0</v>
      </c>
      <c r="N177">
        <v>9.7214016475197665E-5</v>
      </c>
      <c r="O177">
        <v>5.1942696097930536E-5</v>
      </c>
      <c r="P177">
        <v>3.5144840120628551E-4</v>
      </c>
      <c r="Q177">
        <v>5.8771958018980341E-3</v>
      </c>
      <c r="R177">
        <v>1.6147138000485863E-2</v>
      </c>
      <c r="S177">
        <v>9.3471410986673964E-6</v>
      </c>
      <c r="T177">
        <v>202.30842391400074</v>
      </c>
      <c r="U177">
        <v>57.842408844130716</v>
      </c>
      <c r="V177">
        <v>207.20495028707273</v>
      </c>
      <c r="W177">
        <v>58.065085793783055</v>
      </c>
      <c r="X177">
        <v>194.29494542130746</v>
      </c>
      <c r="Y177">
        <v>194.17593128527653</v>
      </c>
      <c r="Z177">
        <v>9.8217645450789615</v>
      </c>
      <c r="AA177" s="12">
        <v>22.117487406618952</v>
      </c>
      <c r="AB177" s="12">
        <v>3.1674874066189527</v>
      </c>
      <c r="AC177" s="12">
        <v>-1.3124874807255265</v>
      </c>
      <c r="AD177" s="12">
        <v>158.11682992342267</v>
      </c>
      <c r="AE177">
        <v>0.13395983207259032</v>
      </c>
      <c r="AF177">
        <v>0</v>
      </c>
      <c r="AG177">
        <v>0.13254101747807409</v>
      </c>
      <c r="AH177">
        <v>-8.4559939917866611</v>
      </c>
      <c r="AI177">
        <v>0.65145095008981002</v>
      </c>
      <c r="AJ177">
        <v>1.054481138759306</v>
      </c>
      <c r="AK177">
        <v>14.850428975300128</v>
      </c>
      <c r="AL177">
        <v>0</v>
      </c>
      <c r="AM177">
        <v>0</v>
      </c>
      <c r="AN177">
        <v>-5.5546554994170956</v>
      </c>
      <c r="AO177">
        <f t="shared" si="25"/>
        <v>14.533990035281404</v>
      </c>
      <c r="AP177">
        <f t="shared" si="26"/>
        <v>0.87203940211688424</v>
      </c>
      <c r="AQ177">
        <f t="shared" si="27"/>
        <v>0</v>
      </c>
      <c r="AR177">
        <f t="shared" si="28"/>
        <v>0.86422661942538515</v>
      </c>
      <c r="AS177" s="9">
        <f t="shared" si="29"/>
        <v>-1.7323545558230051</v>
      </c>
      <c r="AT177" s="9">
        <f t="shared" si="30"/>
        <v>1.9006695384938705</v>
      </c>
      <c r="AU177" s="9">
        <f t="shared" si="31"/>
        <v>8.5649656816234696</v>
      </c>
      <c r="AV177">
        <f t="shared" si="32"/>
        <v>0</v>
      </c>
      <c r="AW177">
        <f t="shared" si="33"/>
        <v>0.26824785857909261</v>
      </c>
      <c r="AX177">
        <v>14.665380232289644</v>
      </c>
      <c r="AZ177">
        <f t="shared" si="34"/>
        <v>-13.0290190017962</v>
      </c>
    </row>
    <row r="178" spans="1:52" x14ac:dyDescent="0.3">
      <c r="A178">
        <v>44</v>
      </c>
      <c r="B178" s="12">
        <v>977.33172474750324</v>
      </c>
      <c r="C178" s="9">
        <v>0</v>
      </c>
      <c r="D178" s="9">
        <v>3.216948192491751E-2</v>
      </c>
      <c r="E178" s="9">
        <v>0.40943098391563348</v>
      </c>
      <c r="F178" s="9">
        <v>2.8429718387890204</v>
      </c>
      <c r="G178" s="12">
        <v>129.69115777777697</v>
      </c>
      <c r="H178" s="12">
        <v>162.47345535216672</v>
      </c>
      <c r="I178" s="12">
        <v>9.7484073211300029</v>
      </c>
      <c r="J178">
        <v>199.8089634290136</v>
      </c>
      <c r="K178">
        <v>63.669215634555599</v>
      </c>
      <c r="L178">
        <v>-1.6993141093778594E-3</v>
      </c>
      <c r="M178">
        <v>0</v>
      </c>
      <c r="N178">
        <v>9.5607369531461293E-5</v>
      </c>
      <c r="O178">
        <v>-8.6305115370387419E-5</v>
      </c>
      <c r="P178">
        <v>-6.4233136696648064E-4</v>
      </c>
      <c r="Q178">
        <v>5.8771958018980341E-3</v>
      </c>
      <c r="R178">
        <v>-2.9301978135087368E-2</v>
      </c>
      <c r="S178">
        <v>9.5934818225285368E-6</v>
      </c>
      <c r="T178">
        <v>204.74353756093282</v>
      </c>
      <c r="U178">
        <v>58.175663850250601</v>
      </c>
      <c r="V178">
        <v>207.78429296652902</v>
      </c>
      <c r="W178">
        <v>58.142356954975412</v>
      </c>
      <c r="X178">
        <v>195.0261472107953</v>
      </c>
      <c r="Y178">
        <v>195.37053295699297</v>
      </c>
      <c r="Z178">
        <v>9.8158004064516469</v>
      </c>
      <c r="AA178" s="12">
        <v>22.099469107043333</v>
      </c>
      <c r="AB178" s="12">
        <v>3.1494691070433345</v>
      </c>
      <c r="AC178" s="12">
        <v>-1.310290745138954</v>
      </c>
      <c r="AD178" s="12">
        <v>159.74661185554868</v>
      </c>
      <c r="AE178">
        <v>0.13381466062180558</v>
      </c>
      <c r="AF178">
        <v>0</v>
      </c>
      <c r="AG178">
        <v>-0.37658329809860924</v>
      </c>
      <c r="AH178">
        <v>-8.568843137631081</v>
      </c>
      <c r="AI178">
        <v>0.6206880004768025</v>
      </c>
      <c r="AJ178">
        <v>1.0653501544646544</v>
      </c>
      <c r="AK178">
        <v>14.838330879653723</v>
      </c>
      <c r="AL178">
        <v>0</v>
      </c>
      <c r="AM178">
        <v>0</v>
      </c>
      <c r="AN178">
        <v>-5.5453585654760769</v>
      </c>
      <c r="AO178">
        <f t="shared" si="25"/>
        <v>14.518508385992396</v>
      </c>
      <c r="AP178">
        <f t="shared" si="26"/>
        <v>0.87111050315954375</v>
      </c>
      <c r="AQ178">
        <f t="shared" si="27"/>
        <v>0</v>
      </c>
      <c r="AR178">
        <f t="shared" si="28"/>
        <v>0.86332292355920115</v>
      </c>
      <c r="AS178" s="9">
        <f t="shared" si="29"/>
        <v>-2.363101277714688</v>
      </c>
      <c r="AT178" s="9">
        <f t="shared" si="30"/>
        <v>1.9002895160981259</v>
      </c>
      <c r="AU178" s="9">
        <f t="shared" si="31"/>
        <v>8.5506468309777475</v>
      </c>
      <c r="AV178">
        <f t="shared" si="32"/>
        <v>0</v>
      </c>
      <c r="AW178">
        <f t="shared" si="33"/>
        <v>0.36430536157418331</v>
      </c>
      <c r="AX178">
        <v>14.649472173294638</v>
      </c>
      <c r="AZ178">
        <f t="shared" si="34"/>
        <v>-12.413760009536048</v>
      </c>
    </row>
    <row r="179" spans="1:52" x14ac:dyDescent="0.3">
      <c r="A179">
        <v>44.25</v>
      </c>
      <c r="B179" s="12">
        <v>968.67541589546124</v>
      </c>
      <c r="C179" s="9">
        <v>0</v>
      </c>
      <c r="D179" s="9">
        <v>3.157713222736655E-2</v>
      </c>
      <c r="E179" s="9">
        <v>0.40709257194120091</v>
      </c>
      <c r="F179" s="9">
        <v>2.8416001602448668</v>
      </c>
      <c r="G179" s="12">
        <v>128.70238225981376</v>
      </c>
      <c r="H179" s="12">
        <v>161.57406613123109</v>
      </c>
      <c r="I179" s="12">
        <v>9.6944439678738661</v>
      </c>
      <c r="J179">
        <v>192.8096777085413</v>
      </c>
      <c r="K179">
        <v>62.677032507062222</v>
      </c>
      <c r="L179">
        <v>-1.6903139592808071E-3</v>
      </c>
      <c r="M179">
        <v>0</v>
      </c>
      <c r="N179">
        <v>9.4005925203077622E-5</v>
      </c>
      <c r="O179">
        <v>4.8291024887614033E-5</v>
      </c>
      <c r="P179">
        <v>3.3084172219894009E-4</v>
      </c>
      <c r="Q179">
        <v>5.8771958018980341E-3</v>
      </c>
      <c r="R179">
        <v>1.4984556375543657E-2</v>
      </c>
      <c r="S179">
        <v>9.1894230125213222E-6</v>
      </c>
      <c r="T179">
        <v>202.52863291041055</v>
      </c>
      <c r="U179">
        <v>57.870717740852456</v>
      </c>
      <c r="V179">
        <v>207.10664014389465</v>
      </c>
      <c r="W179">
        <v>58.050948734455858</v>
      </c>
      <c r="X179">
        <v>194.28781256290651</v>
      </c>
      <c r="Y179">
        <v>194.18004186718457</v>
      </c>
      <c r="Z179">
        <v>9.8098430419346485</v>
      </c>
      <c r="AA179" s="12">
        <v>22.081481322624619</v>
      </c>
      <c r="AB179" s="12">
        <v>3.1314813226246221</v>
      </c>
      <c r="AC179" s="12">
        <v>-1.3080716829287662</v>
      </c>
      <c r="AD179" s="12">
        <v>161.37020392486772</v>
      </c>
      <c r="AE179">
        <v>0.13366692910425693</v>
      </c>
      <c r="AF179">
        <v>0</v>
      </c>
      <c r="AG179">
        <v>0.11571879221912793</v>
      </c>
      <c r="AH179">
        <v>-8.4870749745371139</v>
      </c>
      <c r="AI179">
        <v>0.64632991383550409</v>
      </c>
      <c r="AJ179">
        <v>1.076177889974943</v>
      </c>
      <c r="AK179">
        <v>14.826253272915574</v>
      </c>
      <c r="AL179">
        <v>0</v>
      </c>
      <c r="AM179">
        <v>0</v>
      </c>
      <c r="AN179">
        <v>-5.535967141717463</v>
      </c>
      <c r="AO179">
        <f t="shared" si="25"/>
        <v>14.48782313100094</v>
      </c>
      <c r="AP179">
        <f t="shared" si="26"/>
        <v>0.86926938786005636</v>
      </c>
      <c r="AQ179">
        <f t="shared" si="27"/>
        <v>0</v>
      </c>
      <c r="AR179">
        <f t="shared" si="28"/>
        <v>0.86151539115341547</v>
      </c>
      <c r="AS179" s="9">
        <f t="shared" si="29"/>
        <v>-1.7809849148639494</v>
      </c>
      <c r="AT179" s="9">
        <f t="shared" si="30"/>
        <v>1.9159195168899892</v>
      </c>
      <c r="AU179" s="9">
        <f t="shared" si="31"/>
        <v>8.5273962560657655</v>
      </c>
      <c r="AV179">
        <f t="shared" si="32"/>
        <v>0</v>
      </c>
      <c r="AW179">
        <f t="shared" si="33"/>
        <v>0.27334778529614479</v>
      </c>
      <c r="AX179">
        <v>14.618219562681372</v>
      </c>
      <c r="AZ179">
        <f t="shared" si="34"/>
        <v>-12.926598276710081</v>
      </c>
    </row>
    <row r="180" spans="1:52" x14ac:dyDescent="0.3">
      <c r="A180">
        <v>44.5</v>
      </c>
      <c r="B180" s="12">
        <v>960.06293725897456</v>
      </c>
      <c r="C180" s="9">
        <v>0</v>
      </c>
      <c r="D180" s="9">
        <v>3.0993984171787402E-2</v>
      </c>
      <c r="E180" s="9">
        <v>0.40475816669744885</v>
      </c>
      <c r="F180" s="9">
        <v>2.8402344337018639</v>
      </c>
      <c r="G180" s="12">
        <v>127.7160370516695</v>
      </c>
      <c r="H180" s="12">
        <v>160.67621796055724</v>
      </c>
      <c r="I180" s="12">
        <v>9.6405730776334337</v>
      </c>
      <c r="J180">
        <v>199.71703396765557</v>
      </c>
      <c r="K180">
        <v>63.707677618333832</v>
      </c>
      <c r="L180">
        <v>-1.6816243675549999E-3</v>
      </c>
      <c r="M180">
        <v>0</v>
      </c>
      <c r="N180">
        <v>9.2410604008459626E-5</v>
      </c>
      <c r="O180">
        <v>-8.3870204508666331E-5</v>
      </c>
      <c r="P180">
        <v>-6.363645291917714E-4</v>
      </c>
      <c r="Q180">
        <v>5.8771958018980341E-3</v>
      </c>
      <c r="R180">
        <v>-2.8615227962958963E-2</v>
      </c>
      <c r="S180">
        <v>9.4181017566498984E-6</v>
      </c>
      <c r="T180">
        <v>204.30908083743512</v>
      </c>
      <c r="U180">
        <v>58.113271112096811</v>
      </c>
      <c r="V180">
        <v>207.06343776902037</v>
      </c>
      <c r="W180">
        <v>58.044775265491694</v>
      </c>
      <c r="X180">
        <v>195.09802676966416</v>
      </c>
      <c r="Y180">
        <v>195.43900569828753</v>
      </c>
      <c r="Z180">
        <v>9.8038925699269655</v>
      </c>
      <c r="AA180" s="12">
        <v>22.063524359211144</v>
      </c>
      <c r="AB180" s="12">
        <v>3.1135243592111448</v>
      </c>
      <c r="AC180" s="12">
        <v>-1.3058303794280695</v>
      </c>
      <c r="AD180" s="12">
        <v>162.98759057067039</v>
      </c>
      <c r="AE180">
        <v>0.13351664048188039</v>
      </c>
      <c r="AF180">
        <v>0</v>
      </c>
      <c r="AG180">
        <v>-0.35953478565794661</v>
      </c>
      <c r="AH180">
        <v>-8.572691946974242</v>
      </c>
      <c r="AI180">
        <v>0.58122160353664187</v>
      </c>
      <c r="AJ180">
        <v>1.086964241515801</v>
      </c>
      <c r="AK180">
        <v>14.814196360442592</v>
      </c>
      <c r="AL180">
        <v>0</v>
      </c>
      <c r="AM180">
        <v>0</v>
      </c>
      <c r="AN180">
        <v>-5.5264815892845167</v>
      </c>
      <c r="AO180">
        <f t="shared" si="25"/>
        <v>14.434676848966532</v>
      </c>
      <c r="AP180">
        <f t="shared" si="26"/>
        <v>0.86608061093799193</v>
      </c>
      <c r="AQ180">
        <f t="shared" si="27"/>
        <v>0</v>
      </c>
      <c r="AR180">
        <f t="shared" si="28"/>
        <v>0.85837239544545219</v>
      </c>
      <c r="AS180" s="9">
        <f t="shared" si="29"/>
        <v>-2.3569882395499819</v>
      </c>
      <c r="AT180" s="9">
        <f t="shared" si="30"/>
        <v>1.9071292992431408</v>
      </c>
      <c r="AU180" s="9">
        <f t="shared" si="31"/>
        <v>8.4909612665327856</v>
      </c>
      <c r="AV180">
        <f t="shared" si="32"/>
        <v>0</v>
      </c>
      <c r="AW180">
        <f t="shared" si="33"/>
        <v>0.36014145656106789</v>
      </c>
      <c r="AX180">
        <v>14.56430077479102</v>
      </c>
      <c r="AZ180">
        <f t="shared" si="34"/>
        <v>-11.624432070732837</v>
      </c>
    </row>
    <row r="181" spans="1:52" x14ac:dyDescent="0.3">
      <c r="A181">
        <v>44.75</v>
      </c>
      <c r="B181" s="12">
        <v>951.4943578659844</v>
      </c>
      <c r="C181" s="9">
        <v>0</v>
      </c>
      <c r="D181" s="9">
        <v>3.0420043855344955E-2</v>
      </c>
      <c r="E181" s="9">
        <v>0.40242780779174209</v>
      </c>
      <c r="F181" s="9">
        <v>2.8388746839574228</v>
      </c>
      <c r="G181" s="12">
        <v>126.73213558037922</v>
      </c>
      <c r="H181" s="12">
        <v>159.77992607374696</v>
      </c>
      <c r="I181" s="12">
        <v>9.5867955644248166</v>
      </c>
      <c r="J181">
        <v>192.79245691264475</v>
      </c>
      <c r="K181">
        <v>62.726050992603689</v>
      </c>
      <c r="L181">
        <v>-1.6731545369126307E-3</v>
      </c>
      <c r="M181">
        <v>0</v>
      </c>
      <c r="N181">
        <v>9.0822393167268672E-5</v>
      </c>
      <c r="O181">
        <v>4.7917050687662071E-5</v>
      </c>
      <c r="P181">
        <v>3.3242778135339496E-4</v>
      </c>
      <c r="Q181">
        <v>5.8771958018980341E-3</v>
      </c>
      <c r="R181">
        <v>1.4840134682674483E-2</v>
      </c>
      <c r="S181">
        <v>9.0240134365493758E-6</v>
      </c>
      <c r="T181">
        <v>202.06877985865702</v>
      </c>
      <c r="U181">
        <v>57.804202371187444</v>
      </c>
      <c r="V181">
        <v>206.55746712022952</v>
      </c>
      <c r="W181">
        <v>57.976262709766218</v>
      </c>
      <c r="X181">
        <v>194.28197593702149</v>
      </c>
      <c r="Y181">
        <v>194.17065300478694</v>
      </c>
      <c r="Z181">
        <v>9.7979491086396369</v>
      </c>
      <c r="AA181" s="12">
        <v>22.04559852147494</v>
      </c>
      <c r="AB181" s="12">
        <v>3.0955985214749391</v>
      </c>
      <c r="AC181" s="12">
        <v>-1.3035669201768791</v>
      </c>
      <c r="AD181" s="12">
        <v>164.59875674655382</v>
      </c>
      <c r="AE181">
        <v>0.13336379776741025</v>
      </c>
      <c r="AF181">
        <v>0</v>
      </c>
      <c r="AG181">
        <v>0.11527382223923523</v>
      </c>
      <c r="AH181">
        <v>-8.4895569582489951</v>
      </c>
      <c r="AI181">
        <v>0.61934070577212885</v>
      </c>
      <c r="AJ181">
        <v>1.0977091087427677</v>
      </c>
      <c r="AK181">
        <v>14.802160346801884</v>
      </c>
      <c r="AL181">
        <v>0</v>
      </c>
      <c r="AM181">
        <v>0</v>
      </c>
      <c r="AN181">
        <v>-5.5169022701961694</v>
      </c>
      <c r="AO181">
        <f t="shared" si="25"/>
        <v>14.417505662346072</v>
      </c>
      <c r="AP181">
        <f t="shared" si="26"/>
        <v>0.86505033974076428</v>
      </c>
      <c r="AQ181">
        <f t="shared" si="27"/>
        <v>0</v>
      </c>
      <c r="AR181">
        <f t="shared" si="28"/>
        <v>0.85736888448334037</v>
      </c>
      <c r="AS181" s="9">
        <f t="shared" si="29"/>
        <v>-1.7954579450368551</v>
      </c>
      <c r="AT181" s="9">
        <f t="shared" si="30"/>
        <v>1.9192918052600767</v>
      </c>
      <c r="AU181" s="9">
        <f t="shared" si="31"/>
        <v>8.475719205191437</v>
      </c>
      <c r="AV181">
        <f t="shared" si="32"/>
        <v>0</v>
      </c>
      <c r="AW181">
        <f t="shared" si="33"/>
        <v>0.27311123134267634</v>
      </c>
      <c r="AX181">
        <v>14.54667692884906</v>
      </c>
      <c r="AZ181">
        <f t="shared" si="34"/>
        <v>-12.386814115442576</v>
      </c>
    </row>
    <row r="182" spans="1:52" x14ac:dyDescent="0.3">
      <c r="A182">
        <v>45</v>
      </c>
      <c r="B182" s="12">
        <v>942.96974599849079</v>
      </c>
      <c r="C182" s="9">
        <v>0</v>
      </c>
      <c r="D182" s="9">
        <v>2.9855317272594637E-2</v>
      </c>
      <c r="E182" s="9">
        <v>0.40010153467816539</v>
      </c>
      <c r="F182" s="9">
        <v>2.837520935681757</v>
      </c>
      <c r="G182" s="12">
        <v>125.75069117184074</v>
      </c>
      <c r="H182" s="12">
        <v>158.88520564544822</v>
      </c>
      <c r="I182" s="12">
        <v>9.5331123387268946</v>
      </c>
      <c r="J182">
        <v>199.75433886412759</v>
      </c>
      <c r="K182">
        <v>63.763766274605359</v>
      </c>
      <c r="L182">
        <v>-1.6644341412888786E-3</v>
      </c>
      <c r="M182">
        <v>0</v>
      </c>
      <c r="N182">
        <v>8.9242214952633801E-5</v>
      </c>
      <c r="O182">
        <v>-8.1582280438378553E-5</v>
      </c>
      <c r="P182">
        <v>-6.3784928260417499E-4</v>
      </c>
      <c r="Q182">
        <v>5.8771958018980341E-3</v>
      </c>
      <c r="R182">
        <v>-2.8267628669201739E-2</v>
      </c>
      <c r="S182">
        <v>9.2504021146149004E-6</v>
      </c>
      <c r="T182">
        <v>204.02261293501257</v>
      </c>
      <c r="U182">
        <v>58.070517955155026</v>
      </c>
      <c r="V182">
        <v>206.55218378017682</v>
      </c>
      <c r="W182">
        <v>57.975178148394377</v>
      </c>
      <c r="X182">
        <v>195.28658090618234</v>
      </c>
      <c r="Y182">
        <v>195.62461117307589</v>
      </c>
      <c r="Z182">
        <v>9.7920127760800195</v>
      </c>
      <c r="AA182" s="12">
        <v>22.02770411290896</v>
      </c>
      <c r="AB182" s="12">
        <v>3.0777041129089646</v>
      </c>
      <c r="AC182" s="12">
        <v>-1.301281390917663</v>
      </c>
      <c r="AD182" s="12">
        <v>166.20368773019877</v>
      </c>
      <c r="AE182">
        <v>0.13320840402429024</v>
      </c>
      <c r="AF182">
        <v>0</v>
      </c>
      <c r="AG182">
        <v>-0.34376092606624653</v>
      </c>
      <c r="AH182">
        <v>-8.5825963386965807</v>
      </c>
      <c r="AI182">
        <v>0.54637863035504641</v>
      </c>
      <c r="AJ182">
        <v>1.1084123934726957</v>
      </c>
      <c r="AK182">
        <v>14.790145435768881</v>
      </c>
      <c r="AL182">
        <v>0</v>
      </c>
      <c r="AM182">
        <v>0</v>
      </c>
      <c r="AN182">
        <v>-5.5072295473281647</v>
      </c>
      <c r="AO182">
        <f t="shared" si="25"/>
        <v>14.356163774684175</v>
      </c>
      <c r="AP182">
        <f t="shared" si="26"/>
        <v>0.86136982648105043</v>
      </c>
      <c r="AQ182">
        <f t="shared" si="27"/>
        <v>0</v>
      </c>
      <c r="AR182">
        <f t="shared" si="28"/>
        <v>0.85373884113103427</v>
      </c>
      <c r="AS182" s="9">
        <f t="shared" si="29"/>
        <v>-2.3559115509863231</v>
      </c>
      <c r="AT182" s="9">
        <f t="shared" si="30"/>
        <v>1.9169550075793751</v>
      </c>
      <c r="AU182" s="9">
        <f t="shared" si="31"/>
        <v>8.4345443458322755</v>
      </c>
      <c r="AV182">
        <f t="shared" si="32"/>
        <v>0</v>
      </c>
      <c r="AW182">
        <f t="shared" si="33"/>
        <v>0.3567468223514163</v>
      </c>
      <c r="AX182">
        <v>14.484483666165174</v>
      </c>
      <c r="AZ182">
        <f t="shared" si="34"/>
        <v>-10.927572607100927</v>
      </c>
    </row>
    <row r="183" spans="1:52" x14ac:dyDescent="0.3">
      <c r="A183">
        <v>45.25</v>
      </c>
      <c r="B183" s="12">
        <v>934.4891691977482</v>
      </c>
      <c r="C183" s="9">
        <v>0</v>
      </c>
      <c r="D183" s="9">
        <v>2.9299810315719776E-2</v>
      </c>
      <c r="E183" s="9">
        <v>0.39777938665716767</v>
      </c>
      <c r="F183" s="9">
        <v>2.8361732134176116</v>
      </c>
      <c r="G183" s="12">
        <v>124.77171705105633</v>
      </c>
      <c r="H183" s="12">
        <v>157.99207179121831</v>
      </c>
      <c r="I183" s="12">
        <v>9.479524307473099</v>
      </c>
      <c r="J183">
        <v>192.77418375785572</v>
      </c>
      <c r="K183">
        <v>62.774693376394509</v>
      </c>
      <c r="L183">
        <v>-1.6559478438282278E-3</v>
      </c>
      <c r="M183">
        <v>0</v>
      </c>
      <c r="N183">
        <v>8.7670714949357305E-5</v>
      </c>
      <c r="O183">
        <v>4.7749917841742076E-5</v>
      </c>
      <c r="P183">
        <v>3.3411684918302259E-4</v>
      </c>
      <c r="Q183">
        <v>5.8771958018980341E-3</v>
      </c>
      <c r="R183">
        <v>1.4698796523086746E-2</v>
      </c>
      <c r="S183">
        <v>8.860320532377543E-6</v>
      </c>
      <c r="T183">
        <v>201.65801600402622</v>
      </c>
      <c r="U183">
        <v>57.743774614411052</v>
      </c>
      <c r="V183">
        <v>206.06414505728659</v>
      </c>
      <c r="W183">
        <v>57.908933409240944</v>
      </c>
      <c r="X183">
        <v>194.28843912916676</v>
      </c>
      <c r="Y183">
        <v>194.17246518899145</v>
      </c>
      <c r="Z183">
        <v>9.7860836900679651</v>
      </c>
      <c r="AA183" s="12">
        <v>22.009841435824367</v>
      </c>
      <c r="AB183" s="12">
        <v>3.0598414358243664</v>
      </c>
      <c r="AC183" s="12">
        <v>-1.2989738775919819</v>
      </c>
      <c r="AD183" s="12">
        <v>167.80236904352287</v>
      </c>
      <c r="AE183">
        <v>0.13305046236659934</v>
      </c>
      <c r="AF183">
        <v>0</v>
      </c>
      <c r="AG183">
        <v>0.11583453323892809</v>
      </c>
      <c r="AH183">
        <v>-8.4939315613007871</v>
      </c>
      <c r="AI183">
        <v>0.59458399341475709</v>
      </c>
      <c r="AJ183">
        <v>1.1190739991512542</v>
      </c>
      <c r="AK183">
        <v>14.778151830325521</v>
      </c>
      <c r="AL183">
        <v>0</v>
      </c>
      <c r="AM183">
        <v>0</v>
      </c>
      <c r="AN183">
        <v>-5.4974637843988399</v>
      </c>
      <c r="AO183">
        <f t="shared" si="25"/>
        <v>14.349746038366945</v>
      </c>
      <c r="AP183">
        <f t="shared" si="26"/>
        <v>0.8609847623020167</v>
      </c>
      <c r="AQ183">
        <f t="shared" si="27"/>
        <v>0</v>
      </c>
      <c r="AR183">
        <f t="shared" si="28"/>
        <v>0.85337523850957087</v>
      </c>
      <c r="AS183" s="9">
        <f t="shared" si="29"/>
        <v>-1.8100879143612068</v>
      </c>
      <c r="AT183" s="9">
        <f t="shared" si="30"/>
        <v>1.9239205678113835</v>
      </c>
      <c r="AU183" s="9">
        <f t="shared" si="31"/>
        <v>8.4256689397608096</v>
      </c>
      <c r="AV183">
        <f t="shared" si="32"/>
        <v>0</v>
      </c>
      <c r="AW183">
        <f t="shared" si="33"/>
        <v>0.27285112119531901</v>
      </c>
      <c r="AX183">
        <v>14.477702333519378</v>
      </c>
      <c r="AZ183">
        <f t="shared" si="34"/>
        <v>-11.891679868295142</v>
      </c>
    </row>
    <row r="184" spans="1:52" x14ac:dyDescent="0.3">
      <c r="A184">
        <v>45.5</v>
      </c>
      <c r="B184" s="12">
        <v>926.05269426943585</v>
      </c>
      <c r="C184" s="9">
        <v>0</v>
      </c>
      <c r="D184" s="9">
        <v>2.8753528774770498E-2</v>
      </c>
      <c r="E184" s="9">
        <v>0.39546140287521842</v>
      </c>
      <c r="F184" s="9">
        <v>2.8348315415799821</v>
      </c>
      <c r="G184" s="12">
        <v>123.7952263423809</v>
      </c>
      <c r="H184" s="12">
        <v>157.10053956739168</v>
      </c>
      <c r="I184" s="12">
        <v>9.4260323740435012</v>
      </c>
      <c r="J184">
        <v>199.79447978927513</v>
      </c>
      <c r="K184">
        <v>63.820018118052133</v>
      </c>
      <c r="L184">
        <v>-1.6471974635277513E-3</v>
      </c>
      <c r="M184">
        <v>0</v>
      </c>
      <c r="N184">
        <v>8.6108149993012649E-5</v>
      </c>
      <c r="O184">
        <v>-8.2589826604964183E-5</v>
      </c>
      <c r="P184">
        <v>-6.3949016226451535E-4</v>
      </c>
      <c r="Q184">
        <v>5.8771958018980341E-3</v>
      </c>
      <c r="R184">
        <v>-2.7926114204704668E-2</v>
      </c>
      <c r="S184">
        <v>9.0845620810307602E-6</v>
      </c>
      <c r="T184">
        <v>203.80444090943774</v>
      </c>
      <c r="U184">
        <v>58.036526796636792</v>
      </c>
      <c r="V184">
        <v>206.12316330764116</v>
      </c>
      <c r="W184">
        <v>57.916519261182202</v>
      </c>
      <c r="X184">
        <v>195.09985497275318</v>
      </c>
      <c r="Y184">
        <v>195.46379160017878</v>
      </c>
      <c r="Z184">
        <v>9.7801619682179446</v>
      </c>
      <c r="AA184" s="12">
        <v>21.992010791347834</v>
      </c>
      <c r="AB184" s="12">
        <v>3.0420107913478338</v>
      </c>
      <c r="AC184" s="12">
        <v>-1.2966444663334507</v>
      </c>
      <c r="AD184" s="12">
        <v>169.39478672040195</v>
      </c>
      <c r="AE184">
        <v>0.13288997595895347</v>
      </c>
      <c r="AF184">
        <v>0</v>
      </c>
      <c r="AG184">
        <v>-0.35702748382972804</v>
      </c>
      <c r="AH184">
        <v>-8.595241892940793</v>
      </c>
      <c r="AI184">
        <v>0.5329685853731192</v>
      </c>
      <c r="AJ184">
        <v>1.1296938326383608</v>
      </c>
      <c r="AK184">
        <v>14.766179732658436</v>
      </c>
      <c r="AL184">
        <v>0</v>
      </c>
      <c r="AM184">
        <v>0</v>
      </c>
      <c r="AN184">
        <v>-5.4876053459393335</v>
      </c>
      <c r="AO184">
        <f t="shared" si="25"/>
        <v>14.301151295876744</v>
      </c>
      <c r="AP184">
        <f t="shared" si="26"/>
        <v>0.85806907775260466</v>
      </c>
      <c r="AQ184">
        <f t="shared" si="27"/>
        <v>0</v>
      </c>
      <c r="AR184">
        <f t="shared" si="28"/>
        <v>0.85050358046277752</v>
      </c>
      <c r="AS184" s="9">
        <f t="shared" si="29"/>
        <v>-2.390286630038728</v>
      </c>
      <c r="AT184" s="9">
        <f t="shared" si="30"/>
        <v>1.9248809812552379</v>
      </c>
      <c r="AU184" s="9">
        <f t="shared" si="31"/>
        <v>8.3920545603398704</v>
      </c>
      <c r="AV184">
        <f t="shared" si="32"/>
        <v>0</v>
      </c>
      <c r="AW184">
        <f t="shared" si="33"/>
        <v>0.35866506583487034</v>
      </c>
      <c r="AX184">
        <v>14.428364542070831</v>
      </c>
      <c r="AZ184">
        <f t="shared" si="34"/>
        <v>-10.659371707462384</v>
      </c>
    </row>
    <row r="185" spans="1:52" x14ac:dyDescent="0.3">
      <c r="A185">
        <v>45.75</v>
      </c>
      <c r="B185" s="12">
        <v>917.66038728884473</v>
      </c>
      <c r="C185" s="9">
        <v>0</v>
      </c>
      <c r="D185" s="9">
        <v>2.8216478337894431E-2</v>
      </c>
      <c r="E185" s="9">
        <v>0.3931476223244752</v>
      </c>
      <c r="F185" s="9">
        <v>2.8334959444558425</v>
      </c>
      <c r="G185" s="12">
        <v>122.82123206977529</v>
      </c>
      <c r="H185" s="12">
        <v>156.21062397095199</v>
      </c>
      <c r="I185" s="12">
        <v>9.3726374382571205</v>
      </c>
      <c r="J185">
        <v>192.75490319617194</v>
      </c>
      <c r="K185">
        <v>62.822981843687785</v>
      </c>
      <c r="L185">
        <v>-1.6386894325074251E-3</v>
      </c>
      <c r="M185">
        <v>0</v>
      </c>
      <c r="N185">
        <v>8.4555499896563983E-5</v>
      </c>
      <c r="O185">
        <v>4.7175911531917189E-5</v>
      </c>
      <c r="P185">
        <v>3.3590187164231805E-4</v>
      </c>
      <c r="Q185">
        <v>5.8771958018980341E-3</v>
      </c>
      <c r="R185">
        <v>1.4560063800471042E-2</v>
      </c>
      <c r="S185">
        <v>8.6983515865994189E-6</v>
      </c>
      <c r="T185">
        <v>201.30265836835602</v>
      </c>
      <c r="U185">
        <v>57.690412094130465</v>
      </c>
      <c r="V185">
        <v>205.64714973412782</v>
      </c>
      <c r="W185">
        <v>57.85177422307072</v>
      </c>
      <c r="X185">
        <v>194.26823099380667</v>
      </c>
      <c r="Y185">
        <v>194.14949292090259</v>
      </c>
      <c r="Z185">
        <v>9.7742477279315274</v>
      </c>
      <c r="AA185" s="12">
        <v>21.974212479419037</v>
      </c>
      <c r="AB185" s="12">
        <v>3.0242124794190399</v>
      </c>
      <c r="AC185" s="12">
        <v>-1.2942932434618915</v>
      </c>
      <c r="AD185" s="12">
        <v>170.98092721977793</v>
      </c>
      <c r="AE185">
        <v>0.13272694801642304</v>
      </c>
      <c r="AF185">
        <v>0</v>
      </c>
      <c r="AG185">
        <v>0.11441562027646707</v>
      </c>
      <c r="AH185">
        <v>-8.5004803395632358</v>
      </c>
      <c r="AI185">
        <v>0.57488284066126172</v>
      </c>
      <c r="AJ185">
        <v>1.1402718036286992</v>
      </c>
      <c r="AK185">
        <v>14.754229344157265</v>
      </c>
      <c r="AL185">
        <v>0</v>
      </c>
      <c r="AM185">
        <v>0</v>
      </c>
      <c r="AN185">
        <v>-5.4776545972688453</v>
      </c>
      <c r="AO185">
        <f t="shared" si="25"/>
        <v>14.287549468253626</v>
      </c>
      <c r="AP185">
        <f t="shared" si="26"/>
        <v>0.85725296809521756</v>
      </c>
      <c r="AQ185">
        <f t="shared" si="27"/>
        <v>0</v>
      </c>
      <c r="AR185">
        <f t="shared" si="28"/>
        <v>0.84971317264081225</v>
      </c>
      <c r="AS185" s="9">
        <f t="shared" si="29"/>
        <v>-1.8285390722027353</v>
      </c>
      <c r="AT185" s="9">
        <f t="shared" si="30"/>
        <v>1.9295842224559987</v>
      </c>
      <c r="AU185" s="9">
        <f t="shared" si="31"/>
        <v>8.3790028756672381</v>
      </c>
      <c r="AV185">
        <f t="shared" si="32"/>
        <v>0</v>
      </c>
      <c r="AW185">
        <f t="shared" si="33"/>
        <v>0.27311426751392298</v>
      </c>
      <c r="AX185">
        <v>14.414327778869351</v>
      </c>
      <c r="AZ185">
        <f t="shared" si="34"/>
        <v>-11.497656813225234</v>
      </c>
    </row>
    <row r="186" spans="1:52" x14ac:dyDescent="0.3">
      <c r="A186">
        <v>46</v>
      </c>
      <c r="B186" s="12">
        <v>909.31231360604886</v>
      </c>
      <c r="C186" s="9">
        <v>0</v>
      </c>
      <c r="D186" s="9">
        <v>2.7688664591562918E-2</v>
      </c>
      <c r="E186" s="9">
        <v>0.39083808384244983</v>
      </c>
      <c r="F186" s="9">
        <v>2.8321664462038765</v>
      </c>
      <c r="G186" s="12">
        <v>121.84974715706237</v>
      </c>
      <c r="H186" s="12">
        <v>155.32233993940378</v>
      </c>
      <c r="I186" s="12">
        <v>9.3193403963642272</v>
      </c>
      <c r="J186">
        <v>199.83612912413892</v>
      </c>
      <c r="K186">
        <v>63.876239277001844</v>
      </c>
      <c r="L186">
        <v>-1.6299202509151107E-3</v>
      </c>
      <c r="M186">
        <v>0</v>
      </c>
      <c r="N186">
        <v>8.3018416762381831E-5</v>
      </c>
      <c r="O186">
        <v>-7.9150171303156216E-5</v>
      </c>
      <c r="P186">
        <v>-6.4120920254716004E-4</v>
      </c>
      <c r="Q186">
        <v>5.8771958018980341E-3</v>
      </c>
      <c r="R186">
        <v>-2.7587071836783099E-2</v>
      </c>
      <c r="S186">
        <v>8.9205231833884759E-6</v>
      </c>
      <c r="T186">
        <v>203.65020135585317</v>
      </c>
      <c r="U186">
        <v>58.010781871297525</v>
      </c>
      <c r="V186">
        <v>205.77131007711245</v>
      </c>
      <c r="W186">
        <v>57.86817129769338</v>
      </c>
      <c r="X186">
        <v>195.43132460283081</v>
      </c>
      <c r="Y186">
        <v>195.78109619577617</v>
      </c>
      <c r="Z186">
        <v>9.7683410864153561</v>
      </c>
      <c r="AA186" s="12">
        <v>21.956446798788075</v>
      </c>
      <c r="AB186" s="12">
        <v>3.0064467987880756</v>
      </c>
      <c r="AC186" s="12">
        <v>-1.291920295483723</v>
      </c>
      <c r="AD186" s="12">
        <v>172.56077697241159</v>
      </c>
      <c r="AE186">
        <v>0.13256138180444643</v>
      </c>
      <c r="AF186">
        <v>0</v>
      </c>
      <c r="AG186">
        <v>-0.33107026130935008</v>
      </c>
      <c r="AH186">
        <v>-8.6104648417387128</v>
      </c>
      <c r="AI186">
        <v>0.4995106940668137</v>
      </c>
      <c r="AJ186">
        <v>1.1508078216290132</v>
      </c>
      <c r="AK186">
        <v>14.742300865412931</v>
      </c>
      <c r="AL186">
        <v>0</v>
      </c>
      <c r="AM186">
        <v>0</v>
      </c>
      <c r="AN186">
        <v>-5.4676119044962803</v>
      </c>
      <c r="AO186">
        <f t="shared" si="25"/>
        <v>14.224297299080687</v>
      </c>
      <c r="AP186">
        <f t="shared" si="26"/>
        <v>0.8534578379448412</v>
      </c>
      <c r="AQ186">
        <f t="shared" si="27"/>
        <v>0</v>
      </c>
      <c r="AR186">
        <f t="shared" si="28"/>
        <v>0.84597010999948796</v>
      </c>
      <c r="AS186" s="9">
        <f t="shared" si="29"/>
        <v>-2.3810644264296128</v>
      </c>
      <c r="AT186" s="9">
        <f t="shared" si="30"/>
        <v>1.9388288821216575</v>
      </c>
      <c r="AU186" s="9">
        <f t="shared" si="31"/>
        <v>8.3368672639198103</v>
      </c>
      <c r="AV186">
        <f t="shared" si="32"/>
        <v>0</v>
      </c>
      <c r="AW186">
        <f t="shared" si="33"/>
        <v>0.35399759290601346</v>
      </c>
      <c r="AX186">
        <v>14.350197336363806</v>
      </c>
      <c r="AZ186">
        <f t="shared" si="34"/>
        <v>-9.990213881336274</v>
      </c>
    </row>
    <row r="187" spans="1:52" x14ac:dyDescent="0.3">
      <c r="A187">
        <v>46.25</v>
      </c>
      <c r="B187" s="12">
        <v>901.00853785107677</v>
      </c>
      <c r="C187" s="9">
        <v>0</v>
      </c>
      <c r="D187" s="9">
        <v>2.7170093020796714E-2</v>
      </c>
      <c r="E187" s="9">
        <v>0.38853282611169704</v>
      </c>
      <c r="F187" s="9">
        <v>2.8308430708542187</v>
      </c>
      <c r="G187" s="12">
        <v>120.88078442818961</v>
      </c>
      <c r="H187" s="12">
        <v>154.43570235065272</v>
      </c>
      <c r="I187" s="12">
        <v>9.2661421410391629</v>
      </c>
      <c r="J187">
        <v>192.73715296121972</v>
      </c>
      <c r="K187">
        <v>62.871297168965953</v>
      </c>
      <c r="L187">
        <v>-1.6213865381507452E-3</v>
      </c>
      <c r="M187">
        <v>0</v>
      </c>
      <c r="N187">
        <v>8.1504090122574968E-5</v>
      </c>
      <c r="O187">
        <v>4.7237449892093308E-5</v>
      </c>
      <c r="P187">
        <v>3.375072095420015E-4</v>
      </c>
      <c r="Q187">
        <v>5.8771958018980341E-3</v>
      </c>
      <c r="R187">
        <v>1.4412009150085276E-2</v>
      </c>
      <c r="S187">
        <v>8.5382192821807146E-6</v>
      </c>
      <c r="T187">
        <v>201.00025929353768</v>
      </c>
      <c r="U187">
        <v>57.643861373022332</v>
      </c>
      <c r="V187">
        <v>205.30348914481013</v>
      </c>
      <c r="W187">
        <v>57.804432209771335</v>
      </c>
      <c r="X187">
        <v>194.2911280652514</v>
      </c>
      <c r="Y187">
        <v>194.16625409229758</v>
      </c>
      <c r="Z187">
        <v>9.7624421606593881</v>
      </c>
      <c r="AA187" s="12">
        <v>21.938714047013054</v>
      </c>
      <c r="AB187" s="12">
        <v>2.9887140470130542</v>
      </c>
      <c r="AC187" s="12">
        <v>-1.2895257090795582</v>
      </c>
      <c r="AD187" s="12">
        <v>174.13432331086153</v>
      </c>
      <c r="AE187">
        <v>0.1323932806387329</v>
      </c>
      <c r="AF187">
        <v>0</v>
      </c>
      <c r="AG187">
        <v>0.11610968055320127</v>
      </c>
      <c r="AH187">
        <v>-8.5091164065468963</v>
      </c>
      <c r="AI187">
        <v>0.55686175262562754</v>
      </c>
      <c r="AJ187">
        <v>1.1613018021601358</v>
      </c>
      <c r="AK187">
        <v>14.730394496216004</v>
      </c>
      <c r="AL187">
        <v>0</v>
      </c>
      <c r="AM187">
        <v>0</v>
      </c>
      <c r="AN187">
        <v>-5.4574776344677618</v>
      </c>
      <c r="AO187">
        <f t="shared" si="25"/>
        <v>14.227251412221079</v>
      </c>
      <c r="AP187">
        <f t="shared" si="26"/>
        <v>0.85363508473326477</v>
      </c>
      <c r="AQ187">
        <f t="shared" si="27"/>
        <v>0</v>
      </c>
      <c r="AR187">
        <f t="shared" si="28"/>
        <v>0.84616475628075782</v>
      </c>
      <c r="AS187" s="9">
        <f t="shared" si="29"/>
        <v>-1.8448570054936153</v>
      </c>
      <c r="AT187" s="9">
        <f t="shared" si="30"/>
        <v>1.9368368423130748</v>
      </c>
      <c r="AU187" s="9">
        <f t="shared" si="31"/>
        <v>8.3335631410180735</v>
      </c>
      <c r="AV187">
        <f t="shared" si="32"/>
        <v>0</v>
      </c>
      <c r="AW187">
        <f t="shared" si="33"/>
        <v>0.27300387223581257</v>
      </c>
      <c r="AX187">
        <v>14.352856077549898</v>
      </c>
      <c r="AZ187">
        <f t="shared" si="34"/>
        <v>-11.137235052512551</v>
      </c>
    </row>
    <row r="188" spans="1:52" x14ac:dyDescent="0.3">
      <c r="A188">
        <v>46.5</v>
      </c>
      <c r="B188" s="12">
        <v>892.74912393907618</v>
      </c>
      <c r="C188" s="9">
        <v>0</v>
      </c>
      <c r="D188" s="9">
        <v>2.6660769009388664E-2</v>
      </c>
      <c r="E188" s="9">
        <v>0.38623188765950395</v>
      </c>
      <c r="F188" s="9">
        <v>2.8295258423081866</v>
      </c>
      <c r="G188" s="12">
        <v>119.9143566074965</v>
      </c>
      <c r="H188" s="12">
        <v>153.55072602288612</v>
      </c>
      <c r="I188" s="12">
        <v>9.2130435613731674</v>
      </c>
      <c r="J188">
        <v>199.87824455383608</v>
      </c>
      <c r="K188">
        <v>63.93232249871329</v>
      </c>
      <c r="L188">
        <v>-1.6125846067496642E-3</v>
      </c>
      <c r="M188">
        <v>0</v>
      </c>
      <c r="N188">
        <v>8.0013531378853904E-5</v>
      </c>
      <c r="O188">
        <v>-8.1519193115420333E-5</v>
      </c>
      <c r="P188">
        <v>-6.4294664227268592E-4</v>
      </c>
      <c r="Q188">
        <v>5.8771958018980341E-3</v>
      </c>
      <c r="R188">
        <v>-2.7247863153702881E-2</v>
      </c>
      <c r="S188">
        <v>8.758241671990901E-6</v>
      </c>
      <c r="T188">
        <v>203.55613083416358</v>
      </c>
      <c r="U188">
        <v>57.992832040840369</v>
      </c>
      <c r="V188">
        <v>205.49332911507602</v>
      </c>
      <c r="W188">
        <v>57.829732591952052</v>
      </c>
      <c r="X188">
        <v>195.07996070706042</v>
      </c>
      <c r="Y188">
        <v>195.47013003294964</v>
      </c>
      <c r="Z188">
        <v>9.7565510674342448</v>
      </c>
      <c r="AA188" s="12">
        <v>21.921014520457721</v>
      </c>
      <c r="AB188" s="12">
        <v>2.9710145204577225</v>
      </c>
      <c r="AC188" s="12">
        <v>-1.2871095711037206</v>
      </c>
      <c r="AD188" s="12">
        <v>175.70155360291287</v>
      </c>
      <c r="AE188">
        <v>0.13222264788517424</v>
      </c>
      <c r="AF188">
        <v>0</v>
      </c>
      <c r="AG188">
        <v>-0.35639427455120565</v>
      </c>
      <c r="AH188">
        <v>-8.6281248504831165</v>
      </c>
      <c r="AI188">
        <v>0.50115995410631908</v>
      </c>
      <c r="AJ188">
        <v>1.1717536609778261</v>
      </c>
      <c r="AK188">
        <v>14.718510435555128</v>
      </c>
      <c r="AL188">
        <v>0</v>
      </c>
      <c r="AM188">
        <v>0</v>
      </c>
      <c r="AN188">
        <v>-5.4472521547645814</v>
      </c>
      <c r="AO188">
        <f t="shared" si="25"/>
        <v>14.185861807532701</v>
      </c>
      <c r="AP188">
        <f t="shared" si="26"/>
        <v>0.85115170845196209</v>
      </c>
      <c r="AQ188">
        <f t="shared" si="27"/>
        <v>0</v>
      </c>
      <c r="AR188">
        <f t="shared" si="28"/>
        <v>0.84372227216206108</v>
      </c>
      <c r="AS188" s="9">
        <f t="shared" si="29"/>
        <v>-2.4327214545626608</v>
      </c>
      <c r="AT188" s="9">
        <f t="shared" si="30"/>
        <v>1.948267787869141</v>
      </c>
      <c r="AU188" s="9">
        <f t="shared" si="31"/>
        <v>8.3043051096454725</v>
      </c>
      <c r="AV188">
        <f t="shared" si="32"/>
        <v>0</v>
      </c>
      <c r="AW188">
        <f t="shared" si="33"/>
        <v>0.35831358849216899</v>
      </c>
      <c r="AX188">
        <v>14.310776083229529</v>
      </c>
      <c r="AZ188">
        <f t="shared" si="34"/>
        <v>-10.023199082126382</v>
      </c>
    </row>
    <row r="189" spans="1:52" x14ac:dyDescent="0.3">
      <c r="A189">
        <v>46.75</v>
      </c>
      <c r="B189" s="12">
        <v>884.53413507547032</v>
      </c>
      <c r="C189" s="9">
        <v>0</v>
      </c>
      <c r="D189" s="9">
        <v>2.6160697840120813E-2</v>
      </c>
      <c r="E189" s="9">
        <v>0.38393530685758498</v>
      </c>
      <c r="F189" s="9">
        <v>2.828214784338035</v>
      </c>
      <c r="G189" s="12">
        <v>118.95047631998472</v>
      </c>
      <c r="H189" s="12">
        <v>152.66742571445576</v>
      </c>
      <c r="I189" s="12">
        <v>9.1600455428673442</v>
      </c>
      <c r="J189">
        <v>192.7174445027259</v>
      </c>
      <c r="K189">
        <v>62.919141324180771</v>
      </c>
      <c r="L189">
        <v>-1.6040315213491231E-3</v>
      </c>
      <c r="M189">
        <v>0</v>
      </c>
      <c r="N189">
        <v>7.8549854406868196E-5</v>
      </c>
      <c r="O189">
        <v>4.6424236817841021E-5</v>
      </c>
      <c r="P189">
        <v>3.3931020089859626E-4</v>
      </c>
      <c r="Q189">
        <v>5.8771958018980341E-3</v>
      </c>
      <c r="R189">
        <v>1.4270878661913422E-2</v>
      </c>
      <c r="S189">
        <v>8.3797778665686824E-6</v>
      </c>
      <c r="T189">
        <v>200.74721017662856</v>
      </c>
      <c r="U189">
        <v>57.603691478821702</v>
      </c>
      <c r="V189">
        <v>205.03004348967019</v>
      </c>
      <c r="W189">
        <v>57.766525417416346</v>
      </c>
      <c r="X189">
        <v>194.25471068626211</v>
      </c>
      <c r="Y189">
        <v>194.12822971822442</v>
      </c>
      <c r="Z189">
        <v>9.750667923304448</v>
      </c>
      <c r="AA189" s="12">
        <v>21.903348514289114</v>
      </c>
      <c r="AB189" s="12">
        <v>2.9533485142891149</v>
      </c>
      <c r="AC189" s="12">
        <v>-1.2846719685811436</v>
      </c>
      <c r="AD189" s="12">
        <v>177.26245547702661</v>
      </c>
      <c r="AE189">
        <v>0.1320494869597566</v>
      </c>
      <c r="AF189">
        <v>0</v>
      </c>
      <c r="AG189">
        <v>0.11350206998033968</v>
      </c>
      <c r="AH189">
        <v>-8.5197024572925528</v>
      </c>
      <c r="AI189">
        <v>0.5450906885722886</v>
      </c>
      <c r="AJ189">
        <v>1.1821633155762907</v>
      </c>
      <c r="AK189">
        <v>14.706648881615434</v>
      </c>
      <c r="AL189">
        <v>0</v>
      </c>
      <c r="AM189">
        <v>0</v>
      </c>
      <c r="AN189">
        <v>-5.4369358336900824</v>
      </c>
      <c r="AO189">
        <f t="shared" si="25"/>
        <v>14.173834417799686</v>
      </c>
      <c r="AP189">
        <f t="shared" si="26"/>
        <v>0.85043006506798113</v>
      </c>
      <c r="AQ189">
        <f t="shared" si="27"/>
        <v>0</v>
      </c>
      <c r="AR189">
        <f t="shared" si="28"/>
        <v>0.84302632972549874</v>
      </c>
      <c r="AS189" s="9">
        <f t="shared" si="29"/>
        <v>-1.8675302623936239</v>
      </c>
      <c r="AT189" s="9">
        <f t="shared" si="30"/>
        <v>1.9447606209540051</v>
      </c>
      <c r="AU189" s="9">
        <f t="shared" si="31"/>
        <v>8.2922611564720778</v>
      </c>
      <c r="AV189">
        <f t="shared" si="32"/>
        <v>0</v>
      </c>
      <c r="AW189">
        <f t="shared" si="33"/>
        <v>0.27377333227370459</v>
      </c>
      <c r="AX189">
        <v>14.298313707612291</v>
      </c>
      <c r="AZ189">
        <f t="shared" si="34"/>
        <v>-10.901813771445774</v>
      </c>
    </row>
    <row r="190" spans="1:52" x14ac:dyDescent="0.3">
      <c r="A190">
        <v>47</v>
      </c>
      <c r="B190" s="12">
        <v>876.36363376111854</v>
      </c>
      <c r="C190" s="9">
        <v>0</v>
      </c>
      <c r="D190" s="9">
        <v>2.5669884694978516E-2</v>
      </c>
      <c r="E190" s="9">
        <v>0.38164312192179617</v>
      </c>
      <c r="F190" s="9">
        <v>2.8269099205867021</v>
      </c>
      <c r="G190" s="12">
        <v>117.98915609159478</v>
      </c>
      <c r="H190" s="12">
        <v>151.78581612376775</v>
      </c>
      <c r="I190" s="12">
        <v>9.1071489674260651</v>
      </c>
      <c r="J190">
        <v>199.92223809094398</v>
      </c>
      <c r="K190">
        <v>63.988424488852218</v>
      </c>
      <c r="L190">
        <v>-1.5952146883763802E-3</v>
      </c>
      <c r="M190">
        <v>0</v>
      </c>
      <c r="N190">
        <v>7.7107867642286948E-5</v>
      </c>
      <c r="O190">
        <v>-7.7300502646634122E-5</v>
      </c>
      <c r="P190">
        <v>-6.4478182299557987E-4</v>
      </c>
      <c r="Q190">
        <v>5.8771958018980341E-3</v>
      </c>
      <c r="R190">
        <v>-2.6911810172804973E-2</v>
      </c>
      <c r="S190">
        <v>8.597780590386758E-6</v>
      </c>
      <c r="T190">
        <v>203.5208283403536</v>
      </c>
      <c r="U190">
        <v>57.982527732995266</v>
      </c>
      <c r="V190">
        <v>205.28595623181678</v>
      </c>
      <c r="W190">
        <v>57.800793987039754</v>
      </c>
      <c r="X190">
        <v>195.51629005835309</v>
      </c>
      <c r="Y190">
        <v>195.88306044626074</v>
      </c>
      <c r="Z190">
        <v>9.7447928446082095</v>
      </c>
      <c r="AA190" s="12">
        <v>21.885716322475353</v>
      </c>
      <c r="AB190" s="12">
        <v>2.9357163224753551</v>
      </c>
      <c r="AC190" s="12">
        <v>-1.2822129886966169</v>
      </c>
      <c r="AD190" s="12">
        <v>178.81701720278565</v>
      </c>
      <c r="AE190">
        <v>0.13187380132845283</v>
      </c>
      <c r="AF190">
        <v>0</v>
      </c>
      <c r="AG190">
        <v>-0.32336533888138097</v>
      </c>
      <c r="AH190">
        <v>-8.6481802406926978</v>
      </c>
      <c r="AI190">
        <v>0.47014478927780207</v>
      </c>
      <c r="AJ190">
        <v>1.1925306877253776</v>
      </c>
      <c r="AK190">
        <v>14.694810031777058</v>
      </c>
      <c r="AL190">
        <v>0</v>
      </c>
      <c r="AM190">
        <v>0</v>
      </c>
      <c r="AN190">
        <v>-5.4265290402241426</v>
      </c>
      <c r="AO190">
        <f t="shared" si="25"/>
        <v>14.111883546708677</v>
      </c>
      <c r="AP190">
        <f t="shared" si="26"/>
        <v>0.84671301280252065</v>
      </c>
      <c r="AQ190">
        <f t="shared" si="27"/>
        <v>0</v>
      </c>
      <c r="AR190">
        <f t="shared" si="28"/>
        <v>0.83936121071398651</v>
      </c>
      <c r="AS190" s="9">
        <f t="shared" si="29"/>
        <v>-2.4186740497547268</v>
      </c>
      <c r="AT190" s="9">
        <f t="shared" si="30"/>
        <v>1.9657037003091959</v>
      </c>
      <c r="AU190" s="9">
        <f t="shared" si="31"/>
        <v>8.2510429085946626</v>
      </c>
      <c r="AV190">
        <f t="shared" si="32"/>
        <v>0</v>
      </c>
      <c r="AW190">
        <f t="shared" si="33"/>
        <v>0.35289149256786706</v>
      </c>
      <c r="AX190">
        <v>14.235486798333316</v>
      </c>
      <c r="AZ190">
        <f t="shared" si="34"/>
        <v>-9.4028957855560407</v>
      </c>
    </row>
    <row r="191" spans="1:52" x14ac:dyDescent="0.3">
      <c r="A191">
        <v>47.25</v>
      </c>
      <c r="B191" s="12">
        <v>868.23768179746105</v>
      </c>
      <c r="C191" s="9">
        <v>0</v>
      </c>
      <c r="D191" s="9">
        <v>2.5188334655360262E-2</v>
      </c>
      <c r="E191" s="9">
        <v>0.3793553709118489</v>
      </c>
      <c r="F191" s="9">
        <v>2.8256112745675566</v>
      </c>
      <c r="G191" s="12">
        <v>117.03040834948604</v>
      </c>
      <c r="H191" s="12">
        <v>150.90591188917267</v>
      </c>
      <c r="I191" s="12">
        <v>9.0543547133503601</v>
      </c>
      <c r="J191">
        <v>192.69999140556789</v>
      </c>
      <c r="K191">
        <v>62.967124049315544</v>
      </c>
      <c r="L191">
        <v>-1.5866359941427381E-3</v>
      </c>
      <c r="M191">
        <v>0</v>
      </c>
      <c r="N191">
        <v>7.5701285319686916E-5</v>
      </c>
      <c r="O191">
        <v>4.6590105185848075E-5</v>
      </c>
      <c r="P191">
        <v>3.4085881644746452E-4</v>
      </c>
      <c r="Q191">
        <v>5.8771958018980341E-3</v>
      </c>
      <c r="R191">
        <v>1.4117598849287698E-2</v>
      </c>
      <c r="S191">
        <v>8.2232068636503082E-6</v>
      </c>
      <c r="T191">
        <v>200.54144255376889</v>
      </c>
      <c r="U191">
        <v>57.569663011949899</v>
      </c>
      <c r="V191">
        <v>204.82353009283088</v>
      </c>
      <c r="W191">
        <v>57.737639086303943</v>
      </c>
      <c r="X191">
        <v>194.28637353717215</v>
      </c>
      <c r="Y191">
        <v>194.15277194928967</v>
      </c>
      <c r="Z191">
        <v>9.7389259474621781</v>
      </c>
      <c r="AA191" s="12">
        <v>21.868118237783456</v>
      </c>
      <c r="AB191" s="12">
        <v>2.9181182377834531</v>
      </c>
      <c r="AC191" s="12">
        <v>-1.2797327187949477</v>
      </c>
      <c r="AD191" s="12">
        <v>180.36522726113179</v>
      </c>
      <c r="AE191">
        <v>0.13169559450713963</v>
      </c>
      <c r="AF191">
        <v>0</v>
      </c>
      <c r="AG191">
        <v>0.11573126575820508</v>
      </c>
      <c r="AH191">
        <v>-8.5321650801656777</v>
      </c>
      <c r="AI191">
        <v>0.5335379071770604</v>
      </c>
      <c r="AJ191">
        <v>1.2028557006044882</v>
      </c>
      <c r="AK191">
        <v>14.682994082613677</v>
      </c>
      <c r="AL191">
        <v>0</v>
      </c>
      <c r="AM191">
        <v>0</v>
      </c>
      <c r="AN191">
        <v>-5.4160321440238599</v>
      </c>
      <c r="AO191">
        <f t="shared" si="25"/>
        <v>14.120750456687514</v>
      </c>
      <c r="AP191">
        <f t="shared" si="26"/>
        <v>0.84724502740125074</v>
      </c>
      <c r="AQ191">
        <f t="shared" si="27"/>
        <v>0</v>
      </c>
      <c r="AR191">
        <f t="shared" si="28"/>
        <v>0.83990844590796299</v>
      </c>
      <c r="AS191" s="9">
        <f t="shared" si="29"/>
        <v>-1.8859480235106123</v>
      </c>
      <c r="AT191" s="9">
        <f t="shared" si="30"/>
        <v>1.9543620927809631</v>
      </c>
      <c r="AU191" s="9">
        <f t="shared" si="31"/>
        <v>8.2512565812163441</v>
      </c>
      <c r="AV191">
        <f t="shared" si="32"/>
        <v>0</v>
      </c>
      <c r="AW191">
        <f t="shared" si="33"/>
        <v>0.27385558640533531</v>
      </c>
      <c r="AX191">
        <v>14.244094896163743</v>
      </c>
      <c r="AZ191">
        <f t="shared" si="34"/>
        <v>-10.670758143541207</v>
      </c>
    </row>
    <row r="192" spans="1:52" x14ac:dyDescent="0.3">
      <c r="A192">
        <v>47.5</v>
      </c>
      <c r="B192" s="12">
        <v>860.15634029165471</v>
      </c>
      <c r="C192" s="9">
        <v>0</v>
      </c>
      <c r="D192" s="9">
        <v>2.4716052702285274E-2</v>
      </c>
      <c r="E192" s="9">
        <v>0.37707209173103834</v>
      </c>
      <c r="F192" s="9">
        <v>2.8243188696641797</v>
      </c>
      <c r="G192" s="12">
        <v>116.07424542232243</v>
      </c>
      <c r="H192" s="12">
        <v>150.0277275888609</v>
      </c>
      <c r="I192" s="12">
        <v>9.0016636553316527</v>
      </c>
      <c r="J192">
        <v>199.96649670231903</v>
      </c>
      <c r="K192">
        <v>64.044376158431533</v>
      </c>
      <c r="L192">
        <v>-1.5777854734917223E-3</v>
      </c>
      <c r="M192">
        <v>0</v>
      </c>
      <c r="N192">
        <v>7.429377846395343E-5</v>
      </c>
      <c r="O192">
        <v>-7.9742220198290493E-5</v>
      </c>
      <c r="P192">
        <v>-6.4662280737185407E-4</v>
      </c>
      <c r="Q192">
        <v>5.8771958018980341E-3</v>
      </c>
      <c r="R192">
        <v>-2.657499308761696E-2</v>
      </c>
      <c r="S192">
        <v>8.4390733162115715E-6</v>
      </c>
      <c r="T192">
        <v>203.54113876485616</v>
      </c>
      <c r="U192">
        <v>57.979463855902168</v>
      </c>
      <c r="V192">
        <v>205.14660581200488</v>
      </c>
      <c r="W192">
        <v>57.78102771331578</v>
      </c>
      <c r="X192">
        <v>195.14907400948843</v>
      </c>
      <c r="Y192">
        <v>195.55950284785658</v>
      </c>
      <c r="Z192">
        <v>9.7330673477575917</v>
      </c>
      <c r="AA192" s="12">
        <v>21.850554551777218</v>
      </c>
      <c r="AB192" s="12">
        <v>2.9005545517772178</v>
      </c>
      <c r="AC192" s="12">
        <v>-1.2772312463734361</v>
      </c>
      <c r="AD192" s="12">
        <v>181.90707449231687</v>
      </c>
      <c r="AE192">
        <v>0.13151487006149587</v>
      </c>
      <c r="AF192">
        <v>0</v>
      </c>
      <c r="AG192">
        <v>-0.34932993298811676</v>
      </c>
      <c r="AH192">
        <v>-8.6705138890821569</v>
      </c>
      <c r="AI192">
        <v>0.47935514820741504</v>
      </c>
      <c r="AJ192">
        <v>1.2131382797892614</v>
      </c>
      <c r="AK192">
        <v>14.671201229891082</v>
      </c>
      <c r="AL192">
        <v>0</v>
      </c>
      <c r="AM192">
        <v>0</v>
      </c>
      <c r="AN192">
        <v>-5.4054455153917083</v>
      </c>
      <c r="AO192">
        <f t="shared" si="25"/>
        <v>14.08187392123809</v>
      </c>
      <c r="AP192">
        <f t="shared" si="26"/>
        <v>0.84491243527428539</v>
      </c>
      <c r="AQ192">
        <f t="shared" si="27"/>
        <v>0</v>
      </c>
      <c r="AR192">
        <f t="shared" si="28"/>
        <v>0.83761609016299998</v>
      </c>
      <c r="AS192" s="9">
        <f t="shared" si="29"/>
        <v>-2.4741696562608926</v>
      </c>
      <c r="AT192" s="9">
        <f t="shared" si="30"/>
        <v>1.9778447405806716</v>
      </c>
      <c r="AU192" s="9">
        <f t="shared" si="31"/>
        <v>8.2235896354824973</v>
      </c>
      <c r="AV192">
        <f t="shared" si="32"/>
        <v>0</v>
      </c>
      <c r="AW192">
        <f t="shared" si="33"/>
        <v>0.35755021020169164</v>
      </c>
      <c r="AX192">
        <v>14.204538962119729</v>
      </c>
      <c r="AZ192">
        <f t="shared" si="34"/>
        <v>-9.5871029641483005</v>
      </c>
    </row>
    <row r="193" spans="1:52" x14ac:dyDescent="0.3">
      <c r="A193">
        <v>47.75</v>
      </c>
      <c r="B193" s="12">
        <v>852.11966966171678</v>
      </c>
      <c r="C193" s="9">
        <v>0</v>
      </c>
      <c r="D193" s="9">
        <v>2.4253043716600229E-2</v>
      </c>
      <c r="E193" s="9">
        <v>0.37479332212597366</v>
      </c>
      <c r="F193" s="9">
        <v>2.8230327291301034</v>
      </c>
      <c r="G193" s="12">
        <v>115.12067954056039</v>
      </c>
      <c r="H193" s="12">
        <v>149.1512777407591</v>
      </c>
      <c r="I193" s="12">
        <v>8.9490766644455455</v>
      </c>
      <c r="J193">
        <v>192.68004715732604</v>
      </c>
      <c r="K193">
        <v>63.014575768392092</v>
      </c>
      <c r="L193">
        <v>-1.5691890903761043E-3</v>
      </c>
      <c r="M193">
        <v>0</v>
      </c>
      <c r="N193">
        <v>7.3030002622630802E-5</v>
      </c>
      <c r="O193">
        <v>4.5651231629856951E-5</v>
      </c>
      <c r="P193">
        <v>3.4265946787833632E-4</v>
      </c>
      <c r="Q193">
        <v>5.8771958018980341E-3</v>
      </c>
      <c r="R193">
        <v>1.3973338100588107E-2</v>
      </c>
      <c r="S193">
        <v>8.0683134331507967E-6</v>
      </c>
      <c r="T193">
        <v>200.37971748212709</v>
      </c>
      <c r="U193">
        <v>57.541361325795435</v>
      </c>
      <c r="V193">
        <v>204.68152754685596</v>
      </c>
      <c r="W193">
        <v>57.717465705186044</v>
      </c>
      <c r="X193">
        <v>194.24058222976541</v>
      </c>
      <c r="Y193">
        <v>194.10609328185149</v>
      </c>
      <c r="Z193">
        <v>9.7272171611572809</v>
      </c>
      <c r="AA193" s="12">
        <v>21.833025554815183</v>
      </c>
      <c r="AB193" s="12">
        <v>2.8830255548151817</v>
      </c>
      <c r="AC193" s="12">
        <v>-1.2747086590792598</v>
      </c>
      <c r="AD193" s="12">
        <v>183.44254803249518</v>
      </c>
      <c r="AE193">
        <v>0.13133163160690131</v>
      </c>
      <c r="AF193">
        <v>0</v>
      </c>
      <c r="AG193">
        <v>0.11247656232570122</v>
      </c>
      <c r="AH193">
        <v>-8.5463799683302639</v>
      </c>
      <c r="AI193">
        <v>0.52877171325022365</v>
      </c>
      <c r="AJ193">
        <v>1.2233783528287105</v>
      </c>
      <c r="AK193">
        <v>14.659431668565817</v>
      </c>
      <c r="AL193">
        <v>0</v>
      </c>
      <c r="AM193">
        <v>0</v>
      </c>
      <c r="AN193">
        <v>-5.394769525264465</v>
      </c>
      <c r="AO193">
        <f t="shared" si="25"/>
        <v>14.075144689679307</v>
      </c>
      <c r="AP193">
        <f t="shared" si="26"/>
        <v>0.84450868138075841</v>
      </c>
      <c r="AQ193">
        <f t="shared" si="27"/>
        <v>0</v>
      </c>
      <c r="AR193">
        <f t="shared" si="28"/>
        <v>0.83723610172539442</v>
      </c>
      <c r="AS193" s="9">
        <f t="shared" si="29"/>
        <v>-1.9119453294070399</v>
      </c>
      <c r="AT193" s="9">
        <f t="shared" si="30"/>
        <v>1.9644246530584528</v>
      </c>
      <c r="AU193" s="9">
        <f t="shared" si="31"/>
        <v>8.2147193382732198</v>
      </c>
      <c r="AV193">
        <f t="shared" si="32"/>
        <v>0</v>
      </c>
      <c r="AW193">
        <f t="shared" si="33"/>
        <v>0.27497061468877765</v>
      </c>
      <c r="AX193">
        <v>14.19740722793526</v>
      </c>
      <c r="AZ193">
        <f t="shared" si="34"/>
        <v>-10.575434265004475</v>
      </c>
    </row>
    <row r="194" spans="1:52" x14ac:dyDescent="0.3">
      <c r="A194">
        <v>48</v>
      </c>
      <c r="B194" s="12">
        <v>844.12772964164253</v>
      </c>
      <c r="C194" s="9">
        <v>0</v>
      </c>
      <c r="D194" s="9">
        <v>2.3799312479173745E-2</v>
      </c>
      <c r="E194" s="9">
        <v>0.37251909968632418</v>
      </c>
      <c r="F194" s="9">
        <v>2.8217528760885831</v>
      </c>
      <c r="G194" s="12">
        <v>114.16972283674306</v>
      </c>
      <c r="H194" s="12">
        <v>148.27657680243237</v>
      </c>
      <c r="I194" s="12">
        <v>8.8965946081459428</v>
      </c>
      <c r="J194">
        <v>200.01286255786101</v>
      </c>
      <c r="K194">
        <v>64.100384189780186</v>
      </c>
      <c r="L194">
        <v>-1.5603231109378984E-3</v>
      </c>
      <c r="M194">
        <v>0</v>
      </c>
      <c r="N194">
        <v>7.1307911439894437E-5</v>
      </c>
      <c r="O194">
        <v>-7.5616297260939296E-5</v>
      </c>
      <c r="P194">
        <v>-6.4857253025783735E-4</v>
      </c>
      <c r="Q194">
        <v>5.8771958018980341E-3</v>
      </c>
      <c r="R194">
        <v>-2.6241612667975492E-2</v>
      </c>
      <c r="S194">
        <v>8.2821984071470042E-6</v>
      </c>
      <c r="T194">
        <v>203.61926117616571</v>
      </c>
      <c r="U194">
        <v>57.983940966127875</v>
      </c>
      <c r="V194">
        <v>205.07275935881694</v>
      </c>
      <c r="W194">
        <v>57.770105960813282</v>
      </c>
      <c r="X194">
        <v>195.58755782437257</v>
      </c>
      <c r="Y194">
        <v>195.97331773345425</v>
      </c>
      <c r="Z194">
        <v>9.7213755030938103</v>
      </c>
      <c r="AA194" s="12">
        <v>21.815531536048649</v>
      </c>
      <c r="AB194" s="12">
        <v>2.8655315360486475</v>
      </c>
      <c r="AC194" s="12">
        <v>-1.2721650447023689</v>
      </c>
      <c r="AD194" s="12">
        <v>184.97163748750734</v>
      </c>
      <c r="AE194">
        <v>0.13114588280834516</v>
      </c>
      <c r="AF194">
        <v>0</v>
      </c>
      <c r="AG194">
        <v>-0.31702125676091242</v>
      </c>
      <c r="AH194">
        <v>-8.6952358555956142</v>
      </c>
      <c r="AI194">
        <v>0.45497208126813432</v>
      </c>
      <c r="AJ194">
        <v>1.2335758504041867</v>
      </c>
      <c r="AK194">
        <v>14.647685592783844</v>
      </c>
      <c r="AL194">
        <v>0</v>
      </c>
      <c r="AM194">
        <v>0</v>
      </c>
      <c r="AN194">
        <v>-5.384004545183144</v>
      </c>
      <c r="AO194">
        <f t="shared" si="25"/>
        <v>14.015402174779483</v>
      </c>
      <c r="AP194">
        <f t="shared" si="26"/>
        <v>0.84092413048676895</v>
      </c>
      <c r="AQ194">
        <f t="shared" si="27"/>
        <v>0</v>
      </c>
      <c r="AR194">
        <f t="shared" si="28"/>
        <v>0.83370286037006236</v>
      </c>
      <c r="AS194" s="9">
        <f t="shared" si="29"/>
        <v>-2.4641564040538371</v>
      </c>
      <c r="AT194" s="9">
        <f t="shared" si="30"/>
        <v>1.9977990234896073</v>
      </c>
      <c r="AU194" s="9">
        <f t="shared" si="31"/>
        <v>8.1749392420745384</v>
      </c>
      <c r="AV194">
        <f t="shared" si="32"/>
        <v>0</v>
      </c>
      <c r="AW194">
        <f t="shared" si="33"/>
        <v>0.3526710872365777</v>
      </c>
      <c r="AX194">
        <v>14.136799149300399</v>
      </c>
      <c r="AZ194">
        <f t="shared" si="34"/>
        <v>-9.0994416253626866</v>
      </c>
    </row>
    <row r="195" spans="1:52" x14ac:dyDescent="0.3">
      <c r="A195">
        <v>48.25</v>
      </c>
      <c r="B195" s="12">
        <v>836.18057928652968</v>
      </c>
      <c r="C195" s="9">
        <v>0</v>
      </c>
      <c r="D195" s="9">
        <v>2.3354863671096338E-2</v>
      </c>
      <c r="E195" s="9">
        <v>0.37024946184457147</v>
      </c>
      <c r="F195" s="9">
        <v>2.8204793335323899</v>
      </c>
      <c r="G195" s="12">
        <v>113.22138734579865</v>
      </c>
      <c r="H195" s="12">
        <v>147.40363917098901</v>
      </c>
      <c r="I195" s="12">
        <v>8.8442183502593412</v>
      </c>
      <c r="J195">
        <v>192.6620060971793</v>
      </c>
      <c r="K195">
        <v>63.0621362722963</v>
      </c>
      <c r="L195">
        <v>-1.5517040646331713E-3</v>
      </c>
      <c r="M195">
        <v>0</v>
      </c>
      <c r="N195">
        <v>7.0870772436031876E-5</v>
      </c>
      <c r="O195">
        <v>4.5896260457315691E-5</v>
      </c>
      <c r="P195">
        <v>3.4424632561796622E-4</v>
      </c>
      <c r="Q195">
        <v>5.8771958018980341E-3</v>
      </c>
      <c r="R195">
        <v>1.3818944216955415E-2</v>
      </c>
      <c r="S195">
        <v>7.9152786232728788E-6</v>
      </c>
      <c r="T195">
        <v>200.25970116857917</v>
      </c>
      <c r="U195">
        <v>57.518469284327807</v>
      </c>
      <c r="V195">
        <v>204.60147965113998</v>
      </c>
      <c r="W195">
        <v>57.70567108072828</v>
      </c>
      <c r="X195">
        <v>194.27885384870527</v>
      </c>
      <c r="Y195">
        <v>194.13630128557443</v>
      </c>
      <c r="Z195">
        <v>9.7155424887586719</v>
      </c>
      <c r="AA195" s="12">
        <v>21.79807278341978</v>
      </c>
      <c r="AB195" s="12">
        <v>2.8480727834197803</v>
      </c>
      <c r="AC195" s="12">
        <v>-1.2696004911712231</v>
      </c>
      <c r="AD195" s="12">
        <v>186.49433278492913</v>
      </c>
      <c r="AE195">
        <v>0.13095762738031436</v>
      </c>
      <c r="AF195">
        <v>0</v>
      </c>
      <c r="AG195">
        <v>0.11512250190136433</v>
      </c>
      <c r="AH195">
        <v>-8.5622600564060871</v>
      </c>
      <c r="AI195">
        <v>0.52325891827827742</v>
      </c>
      <c r="AJ195">
        <v>1.2437307053426927</v>
      </c>
      <c r="AK195">
        <v>14.635963195879269</v>
      </c>
      <c r="AL195">
        <v>0</v>
      </c>
      <c r="AM195">
        <v>0</v>
      </c>
      <c r="AN195">
        <v>-5.3731509472749535</v>
      </c>
      <c r="AO195">
        <f t="shared" ref="AO195:AO258" si="35">AX195*COS(AE195)</f>
        <v>14.028839727035386</v>
      </c>
      <c r="AP195">
        <f t="shared" ref="AP195:AP258" si="36">AO195*f_tip</f>
        <v>0.84173038362212316</v>
      </c>
      <c r="AQ195">
        <f t="shared" ref="AQ195:AQ258" si="37">IF(uhel_zkoseni_lamely=0,0,IF(uhel_zkoseni_lamely&gt;0,AP195*SIN(AE195),-AP195*SIN(AE195)))</f>
        <v>0</v>
      </c>
      <c r="AR195">
        <f t="shared" ref="AR195:AR258" si="38">AP195*COS(AE195)</f>
        <v>0.83452289707624494</v>
      </c>
      <c r="AS195" s="9">
        <f t="shared" ref="AS195:AS258" si="39">(-AR195*sirka_lamely+AG195*(sirka_lamely-0.5*AB195)-(AL195+AN195)*sirka_lamely*0.5+AH195*(sirka_lamely-AB195)*0.5)/(sirka_lamely-AB195)</f>
        <v>-1.9323420572292134</v>
      </c>
      <c r="AT195" s="9">
        <f t="shared" ref="AT195:AT258" si="40">-AG195-AH195+AR195+AS195+AL195+AN195</f>
        <v>1.9761674470767998</v>
      </c>
      <c r="AU195" s="9">
        <f t="shared" ref="AU195:AU258" si="41">AP195*Z195</f>
        <v>8.1778673061598735</v>
      </c>
      <c r="AV195">
        <f t="shared" ref="AV195:AV258" si="42">AK195-AJ195+AI195-AM195-AQ195+IF(AC195&gt;0,-(ABS(AS195)+ABS(AT195))*f_side,(ABS(AS195)+ABS(AT195))*f_side)-AX195</f>
        <v>0</v>
      </c>
      <c r="AW195">
        <f t="shared" ref="AW195:AW258" si="43">(ABS(AS195)*AB195*(sirka_lamely-AB195)/sirka_lamely)/(delka_rotoru*tloustka_lamely^2/6)</f>
        <v>0.27520975630653066</v>
      </c>
      <c r="AX195">
        <v>14.150001979073213</v>
      </c>
      <c r="AZ195">
        <f t="shared" ref="AZ195:AZ258" si="44">Y195-V195</f>
        <v>-10.465178365565549</v>
      </c>
    </row>
    <row r="196" spans="1:52" x14ac:dyDescent="0.3">
      <c r="A196">
        <v>48.5</v>
      </c>
      <c r="B196" s="12">
        <v>828.27827697768112</v>
      </c>
      <c r="C196" s="9">
        <v>0</v>
      </c>
      <c r="D196" s="9">
        <v>2.2919701873875029E-2</v>
      </c>
      <c r="E196" s="9">
        <v>0.36798444587576518</v>
      </c>
      <c r="F196" s="9">
        <v>2.8192121243235628</v>
      </c>
      <c r="G196" s="12">
        <v>112.27568500534137</v>
      </c>
      <c r="H196" s="12">
        <v>146.53247918298661</v>
      </c>
      <c r="I196" s="12">
        <v>8.7919487509791949</v>
      </c>
      <c r="J196">
        <v>200.06001439440806</v>
      </c>
      <c r="K196">
        <v>64.156351882042713</v>
      </c>
      <c r="L196">
        <v>-1.5428013796213152E-3</v>
      </c>
      <c r="M196">
        <v>0</v>
      </c>
      <c r="N196">
        <v>6.634748347006202E-5</v>
      </c>
      <c r="O196">
        <v>-7.6767654015782698E-5</v>
      </c>
      <c r="P196">
        <v>-6.5055595339229527E-4</v>
      </c>
      <c r="Q196">
        <v>5.8771958018980341E-3</v>
      </c>
      <c r="R196">
        <v>-2.590852056545705E-2</v>
      </c>
      <c r="S196">
        <v>8.1271016326554761E-6</v>
      </c>
      <c r="T196">
        <v>203.75915749492239</v>
      </c>
      <c r="U196">
        <v>57.996469625046814</v>
      </c>
      <c r="V196">
        <v>205.06395211092402</v>
      </c>
      <c r="W196">
        <v>57.767970634766641</v>
      </c>
      <c r="X196">
        <v>195.37722693793768</v>
      </c>
      <c r="Y196">
        <v>195.79478198990827</v>
      </c>
      <c r="Z196">
        <v>9.7097182331170728</v>
      </c>
      <c r="AA196" s="12">
        <v>21.780649583659731</v>
      </c>
      <c r="AB196" s="12">
        <v>2.8306495836597318</v>
      </c>
      <c r="AC196" s="12">
        <v>-1.2670150865507248</v>
      </c>
      <c r="AD196" s="12">
        <v>188.01062400263601</v>
      </c>
      <c r="AE196">
        <v>0.13076686908670143</v>
      </c>
      <c r="AF196">
        <v>0</v>
      </c>
      <c r="AG196">
        <v>-0.33138325910062233</v>
      </c>
      <c r="AH196">
        <v>-8.7225324564999394</v>
      </c>
      <c r="AI196">
        <v>0.46345850605078737</v>
      </c>
      <c r="AJ196">
        <v>1.2538428514735798</v>
      </c>
      <c r="AK196">
        <v>14.624264670373083</v>
      </c>
      <c r="AL196">
        <v>0</v>
      </c>
      <c r="AM196">
        <v>0</v>
      </c>
      <c r="AN196">
        <v>-5.3622091042445499</v>
      </c>
      <c r="AO196">
        <f t="shared" si="35"/>
        <v>13.984870051775804</v>
      </c>
      <c r="AP196">
        <f t="shared" si="36"/>
        <v>0.8390922031065482</v>
      </c>
      <c r="AQ196">
        <f t="shared" si="37"/>
        <v>0</v>
      </c>
      <c r="AR196">
        <f t="shared" si="38"/>
        <v>0.83192819309003108</v>
      </c>
      <c r="AS196" s="9">
        <f t="shared" si="39"/>
        <v>-2.5095157154322929</v>
      </c>
      <c r="AT196" s="9">
        <f t="shared" si="40"/>
        <v>2.0141190890137493</v>
      </c>
      <c r="AU196" s="9">
        <f t="shared" si="41"/>
        <v>8.1473488637700253</v>
      </c>
      <c r="AV196">
        <f t="shared" si="42"/>
        <v>0</v>
      </c>
      <c r="AW196">
        <f t="shared" si="43"/>
        <v>0.35566028544169215</v>
      </c>
      <c r="AX196">
        <v>14.105298413217053</v>
      </c>
      <c r="AZ196">
        <f t="shared" si="44"/>
        <v>-9.2691701210157476</v>
      </c>
    </row>
    <row r="197" spans="1:52" x14ac:dyDescent="0.3">
      <c r="A197">
        <v>48.75</v>
      </c>
      <c r="B197" s="12">
        <v>820.42088042771559</v>
      </c>
      <c r="C197" s="9">
        <v>0</v>
      </c>
      <c r="D197" s="9">
        <v>2.2493831569616152E-2</v>
      </c>
      <c r="E197" s="9">
        <v>0.36572408889729735</v>
      </c>
      <c r="F197" s="9">
        <v>2.8179512711931984</v>
      </c>
      <c r="G197" s="12">
        <v>111.33262765597834</v>
      </c>
      <c r="H197" s="12">
        <v>145.66311111434513</v>
      </c>
      <c r="I197" s="12">
        <v>8.7397866668607076</v>
      </c>
      <c r="J197">
        <v>192.64038447449812</v>
      </c>
      <c r="K197">
        <v>63.109103084422372</v>
      </c>
      <c r="L197">
        <v>-1.5341682208938052E-3</v>
      </c>
      <c r="M197">
        <v>0</v>
      </c>
      <c r="N197">
        <v>6.893168305665141E-5</v>
      </c>
      <c r="O197">
        <v>4.5056511721400853E-5</v>
      </c>
      <c r="P197">
        <v>3.4619463311121485E-4</v>
      </c>
      <c r="Q197">
        <v>5.8771958018980341E-3</v>
      </c>
      <c r="R197">
        <v>1.3677581503511537E-2</v>
      </c>
      <c r="S197">
        <v>7.7638870425412012E-6</v>
      </c>
      <c r="T197">
        <v>200.17694090783314</v>
      </c>
      <c r="U197">
        <v>57.50034616893322</v>
      </c>
      <c r="V197">
        <v>204.58271072070087</v>
      </c>
      <c r="W197">
        <v>57.702168437827368</v>
      </c>
      <c r="X197">
        <v>194.23762457999939</v>
      </c>
      <c r="Y197">
        <v>194.09359405642959</v>
      </c>
      <c r="Z197">
        <v>9.703902850887836</v>
      </c>
      <c r="AA197" s="12">
        <v>21.763262222286894</v>
      </c>
      <c r="AB197" s="12">
        <v>2.8132622222868924</v>
      </c>
      <c r="AC197" s="12">
        <v>-1.2644089190328864</v>
      </c>
      <c r="AD197" s="12">
        <v>189.52050189720023</v>
      </c>
      <c r="AE197">
        <v>0.13057361174069526</v>
      </c>
      <c r="AF197">
        <v>0</v>
      </c>
      <c r="AG197">
        <v>0.11233638121820641</v>
      </c>
      <c r="AH197">
        <v>-8.579626391684954</v>
      </c>
      <c r="AI197">
        <v>0.52445583321356393</v>
      </c>
      <c r="AJ197">
        <v>1.2639122271524286</v>
      </c>
      <c r="AK197">
        <v>14.612590207971991</v>
      </c>
      <c r="AL197">
        <v>0</v>
      </c>
      <c r="AM197">
        <v>0</v>
      </c>
      <c r="AN197">
        <v>-5.3511793893345372</v>
      </c>
      <c r="AO197">
        <f t="shared" si="35"/>
        <v>13.989921944694158</v>
      </c>
      <c r="AP197">
        <f t="shared" si="36"/>
        <v>0.83939531668164946</v>
      </c>
      <c r="AQ197">
        <f t="shared" si="37"/>
        <v>0</v>
      </c>
      <c r="AR197">
        <f t="shared" si="38"/>
        <v>0.8322498557039929</v>
      </c>
      <c r="AS197" s="9">
        <f t="shared" si="39"/>
        <v>-1.9600967809243923</v>
      </c>
      <c r="AT197" s="9">
        <f t="shared" si="40"/>
        <v>1.9882636959118107</v>
      </c>
      <c r="AU197" s="9">
        <f t="shared" si="41"/>
        <v>8.1454106065689569</v>
      </c>
      <c r="AV197">
        <f t="shared" si="42"/>
        <v>0</v>
      </c>
      <c r="AW197">
        <f t="shared" si="43"/>
        <v>0.27642412492812246</v>
      </c>
      <c r="AX197">
        <v>14.110035442643298</v>
      </c>
      <c r="AZ197">
        <f t="shared" si="44"/>
        <v>-10.489116664271279</v>
      </c>
    </row>
    <row r="198" spans="1:52" x14ac:dyDescent="0.3">
      <c r="A198">
        <v>49</v>
      </c>
      <c r="B198" s="12">
        <v>812.60844668564948</v>
      </c>
      <c r="C198" s="9">
        <v>0</v>
      </c>
      <c r="D198" s="9">
        <v>2.2077257141215213E-2</v>
      </c>
      <c r="E198" s="9">
        <v>0.36346842786867317</v>
      </c>
      <c r="F198" s="9">
        <v>2.8166967967412369</v>
      </c>
      <c r="G198" s="12">
        <v>110.39222704161944</v>
      </c>
      <c r="H198" s="12">
        <v>144.79554918025892</v>
      </c>
      <c r="I198" s="12">
        <v>8.6877329508155352</v>
      </c>
      <c r="J198">
        <v>200.11001099652279</v>
      </c>
      <c r="K198">
        <v>64.212560928078574</v>
      </c>
      <c r="L198">
        <v>-1.5252373730969659E-3</v>
      </c>
      <c r="M198">
        <v>0</v>
      </c>
      <c r="N198">
        <v>6.3357362897805431E-5</v>
      </c>
      <c r="O198">
        <v>-7.4344300329665913E-5</v>
      </c>
      <c r="P198">
        <v>-6.5268639061025538E-4</v>
      </c>
      <c r="Q198">
        <v>5.8771958018980341E-3</v>
      </c>
      <c r="R198">
        <v>-2.5580142066615776E-2</v>
      </c>
      <c r="S198">
        <v>7.9738645159097771E-6</v>
      </c>
      <c r="T198">
        <v>203.99649077251394</v>
      </c>
      <c r="U198">
        <v>58.021764683991364</v>
      </c>
      <c r="V198">
        <v>205.12228865485716</v>
      </c>
      <c r="W198">
        <v>57.774903326290257</v>
      </c>
      <c r="X198">
        <v>195.61493378310252</v>
      </c>
      <c r="Y198">
        <v>196.02482481228625</v>
      </c>
      <c r="Z198">
        <v>9.6980964565444623</v>
      </c>
      <c r="AA198" s="12">
        <v>21.745910983605178</v>
      </c>
      <c r="AB198" s="12">
        <v>2.7959109836051783</v>
      </c>
      <c r="AC198" s="12">
        <v>-1.2617820769349897</v>
      </c>
      <c r="AD198" s="12">
        <v>191.02395730504071</v>
      </c>
      <c r="AE198">
        <v>0.13037785920468115</v>
      </c>
      <c r="AF198">
        <v>0</v>
      </c>
      <c r="AG198">
        <v>-0.31419589382887753</v>
      </c>
      <c r="AH198">
        <v>-8.7539518891266148</v>
      </c>
      <c r="AI198">
        <v>0.45487319212854516</v>
      </c>
      <c r="AJ198">
        <v>1.2739387712673167</v>
      </c>
      <c r="AK198">
        <v>14.600939999567252</v>
      </c>
      <c r="AL198">
        <v>0</v>
      </c>
      <c r="AM198">
        <v>0</v>
      </c>
      <c r="AN198">
        <v>-5.340062176317681</v>
      </c>
      <c r="AO198">
        <f t="shared" si="35"/>
        <v>13.936013792360074</v>
      </c>
      <c r="AP198">
        <f t="shared" si="36"/>
        <v>0.83616082754160437</v>
      </c>
      <c r="AQ198">
        <f t="shared" si="37"/>
        <v>0</v>
      </c>
      <c r="AR198">
        <f t="shared" si="38"/>
        <v>0.8290641963739781</v>
      </c>
      <c r="AS198" s="9">
        <f t="shared" si="39"/>
        <v>-2.5210719502648922</v>
      </c>
      <c r="AT198" s="9">
        <f t="shared" si="40"/>
        <v>2.0360778527468968</v>
      </c>
      <c r="AU198" s="9">
        <f t="shared" si="41"/>
        <v>8.1091683586825187</v>
      </c>
      <c r="AV198">
        <f t="shared" si="42"/>
        <v>0</v>
      </c>
      <c r="AW198">
        <f t="shared" si="43"/>
        <v>0.35377238117181437</v>
      </c>
      <c r="AX198">
        <v>14.055303408609188</v>
      </c>
      <c r="AZ198">
        <f t="shared" si="44"/>
        <v>-9.0974638425709031</v>
      </c>
    </row>
    <row r="199" spans="1:52" x14ac:dyDescent="0.3">
      <c r="A199">
        <v>49.25</v>
      </c>
      <c r="B199" s="12">
        <v>804.84103214198603</v>
      </c>
      <c r="C199" s="9">
        <v>0</v>
      </c>
      <c r="D199" s="9">
        <v>2.1669982872538712E-2</v>
      </c>
      <c r="E199" s="9">
        <v>0.36121749959130345</v>
      </c>
      <c r="F199" s="9">
        <v>2.815448723436262</v>
      </c>
      <c r="G199" s="12">
        <v>109.45449480979246</v>
      </c>
      <c r="H199" s="12">
        <v>143.92980753511671</v>
      </c>
      <c r="I199" s="12">
        <v>8.6357884521070023</v>
      </c>
      <c r="J199">
        <v>192.61716083731062</v>
      </c>
      <c r="K199">
        <v>63.155816737478688</v>
      </c>
      <c r="L199">
        <v>-1.5165906208524989E-3</v>
      </c>
      <c r="M199">
        <v>0</v>
      </c>
      <c r="N199">
        <v>6.6421664535093735E-5</v>
      </c>
      <c r="O199">
        <v>4.5155424076559815E-5</v>
      </c>
      <c r="P199">
        <v>3.4829204589527298E-4</v>
      </c>
      <c r="Q199">
        <v>5.8771958018980341E-3</v>
      </c>
      <c r="R199">
        <v>1.354033892089784E-2</v>
      </c>
      <c r="S199">
        <v>7.6142227636888593E-6</v>
      </c>
      <c r="T199">
        <v>200.11478594040884</v>
      </c>
      <c r="U199">
        <v>57.484522795354053</v>
      </c>
      <c r="V199">
        <v>204.62634215532412</v>
      </c>
      <c r="W199">
        <v>57.707107056237476</v>
      </c>
      <c r="X199">
        <v>194.26228496424676</v>
      </c>
      <c r="Y199">
        <v>194.11059774763851</v>
      </c>
      <c r="Z199">
        <v>9.6922991643164522</v>
      </c>
      <c r="AA199" s="12">
        <v>21.728596150702334</v>
      </c>
      <c r="AB199" s="12">
        <v>2.778596150702334</v>
      </c>
      <c r="AC199" s="12">
        <v>-1.2591346486948376</v>
      </c>
      <c r="AD199" s="12">
        <v>192.52098156983766</v>
      </c>
      <c r="AE199">
        <v>0.13017961539012934</v>
      </c>
      <c r="AF199">
        <v>0</v>
      </c>
      <c r="AG199">
        <v>0.11427838916330735</v>
      </c>
      <c r="AH199">
        <v>-8.5977739970050493</v>
      </c>
      <c r="AI199">
        <v>0.52578722038428083</v>
      </c>
      <c r="AJ199">
        <v>1.2839224260892477</v>
      </c>
      <c r="AK199">
        <v>14.589314235233555</v>
      </c>
      <c r="AL199">
        <v>0</v>
      </c>
      <c r="AM199">
        <v>0</v>
      </c>
      <c r="AN199">
        <v>-5.3288578394768118</v>
      </c>
      <c r="AO199">
        <f t="shared" si="35"/>
        <v>13.951202494073609</v>
      </c>
      <c r="AP199">
        <f t="shared" si="36"/>
        <v>0.83707214964441656</v>
      </c>
      <c r="AQ199">
        <f t="shared" si="37"/>
        <v>0</v>
      </c>
      <c r="AR199">
        <f t="shared" si="38"/>
        <v>0.82998934186043127</v>
      </c>
      <c r="AS199" s="9">
        <f t="shared" si="39"/>
        <v>-1.9831705478478976</v>
      </c>
      <c r="AT199" s="9">
        <f t="shared" si="40"/>
        <v>2.0014565623774638</v>
      </c>
      <c r="AU199" s="9">
        <f t="shared" si="41"/>
        <v>8.113153696471155</v>
      </c>
      <c r="AV199">
        <f t="shared" si="42"/>
        <v>0</v>
      </c>
      <c r="AW199">
        <f t="shared" si="43"/>
        <v>0.27690208468633509</v>
      </c>
      <c r="AX199">
        <v>14.07025665614211</v>
      </c>
      <c r="AZ199">
        <f t="shared" si="44"/>
        <v>-10.515744407685617</v>
      </c>
    </row>
    <row r="200" spans="1:52" x14ac:dyDescent="0.3">
      <c r="A200">
        <v>49.5</v>
      </c>
      <c r="B200" s="12">
        <v>797.11869253378131</v>
      </c>
      <c r="C200" s="9">
        <v>0</v>
      </c>
      <c r="D200" s="9">
        <v>2.1272012948601829E-2</v>
      </c>
      <c r="E200" s="9">
        <v>0.35897134070829134</v>
      </c>
      <c r="F200" s="9">
        <v>2.8142070736152633</v>
      </c>
      <c r="G200" s="12">
        <v>108.51944251196018</v>
      </c>
      <c r="H200" s="12">
        <v>143.06590027241975</v>
      </c>
      <c r="I200" s="12">
        <v>8.5839540163451851</v>
      </c>
      <c r="J200">
        <v>200.16292856491501</v>
      </c>
      <c r="K200">
        <v>64.269157832303165</v>
      </c>
      <c r="L200">
        <v>-1.5074925831500921E-3</v>
      </c>
      <c r="M200">
        <v>0</v>
      </c>
      <c r="N200">
        <v>6.1086072486276412E-5</v>
      </c>
      <c r="O200">
        <v>-7.4598873704908314E-5</v>
      </c>
      <c r="P200">
        <v>-6.5496559879744346E-4</v>
      </c>
      <c r="Q200">
        <v>5.8771958018980341E-3</v>
      </c>
      <c r="R200">
        <v>-2.5256315468890678E-2</v>
      </c>
      <c r="S200">
        <v>7.8224843396542856E-6</v>
      </c>
      <c r="T200">
        <v>204.76395679240608</v>
      </c>
      <c r="U200">
        <v>58.128617872454413</v>
      </c>
      <c r="V200">
        <v>205.26797349462274</v>
      </c>
      <c r="W200">
        <v>57.79362277322042</v>
      </c>
      <c r="X200">
        <v>195.51820271119766</v>
      </c>
      <c r="Y200">
        <v>195.95121659073931</v>
      </c>
      <c r="Z200">
        <v>9.6865110881905601</v>
      </c>
      <c r="AA200" s="12">
        <v>21.711318005448394</v>
      </c>
      <c r="AB200" s="12">
        <v>2.7613180054483948</v>
      </c>
      <c r="AC200" s="12">
        <v>-1.2564667228664606</v>
      </c>
      <c r="AD200" s="12">
        <v>194.01156623958482</v>
      </c>
      <c r="AE200">
        <v>0.12997888425749871</v>
      </c>
      <c r="AF200">
        <v>0</v>
      </c>
      <c r="AG200">
        <v>-0.32063912825603441</v>
      </c>
      <c r="AH200">
        <v>-8.8081357811772492</v>
      </c>
      <c r="AI200">
        <v>0.46583784519417154</v>
      </c>
      <c r="AJ200">
        <v>1.2938631352517915</v>
      </c>
      <c r="AK200">
        <v>14.57771310422797</v>
      </c>
      <c r="AL200">
        <v>0</v>
      </c>
      <c r="AM200">
        <v>0</v>
      </c>
      <c r="AN200">
        <v>-5.317566753586652</v>
      </c>
      <c r="AO200">
        <f t="shared" si="35"/>
        <v>13.909681289762808</v>
      </c>
      <c r="AP200">
        <f t="shared" si="36"/>
        <v>0.83458087738576847</v>
      </c>
      <c r="AQ200">
        <f t="shared" si="37"/>
        <v>0</v>
      </c>
      <c r="AR200">
        <f t="shared" si="38"/>
        <v>0.82754087957020039</v>
      </c>
      <c r="AS200" s="9">
        <f t="shared" si="39"/>
        <v>-2.5716811399533039</v>
      </c>
      <c r="AT200" s="9">
        <f t="shared" si="40"/>
        <v>2.0670678954635289</v>
      </c>
      <c r="AU200" s="9">
        <f t="shared" si="41"/>
        <v>8.0841769227890534</v>
      </c>
      <c r="AV200">
        <f t="shared" si="42"/>
        <v>0</v>
      </c>
      <c r="AW200">
        <f t="shared" si="43"/>
        <v>0.35727112510004599</v>
      </c>
      <c r="AX200">
        <v>14.028012756295359</v>
      </c>
      <c r="AZ200">
        <f t="shared" si="44"/>
        <v>-9.3167569038834301</v>
      </c>
    </row>
    <row r="201" spans="1:52" x14ac:dyDescent="0.3">
      <c r="A201">
        <v>49.75</v>
      </c>
      <c r="B201" s="12">
        <v>789.44148294971251</v>
      </c>
      <c r="C201" s="9">
        <v>0</v>
      </c>
      <c r="D201" s="9">
        <v>2.0883351455738799E-2</v>
      </c>
      <c r="E201" s="9">
        <v>0.35672998770423886</v>
      </c>
      <c r="F201" s="9">
        <v>2.8129718694834738</v>
      </c>
      <c r="G201" s="12">
        <v>107.58708160384312</v>
      </c>
      <c r="H201" s="12">
        <v>142.20384142470726</v>
      </c>
      <c r="I201" s="12">
        <v>8.5322304854824349</v>
      </c>
      <c r="J201">
        <v>192.55595363893485</v>
      </c>
      <c r="K201">
        <v>63.197195990386319</v>
      </c>
      <c r="L201">
        <v>-1.4989323622550668E-3</v>
      </c>
      <c r="M201">
        <v>0</v>
      </c>
      <c r="N201">
        <v>6.412555079179195E-5</v>
      </c>
      <c r="O201">
        <v>4.5050475001543833E-5</v>
      </c>
      <c r="P201">
        <v>3.5423619237996289E-4</v>
      </c>
      <c r="Q201">
        <v>5.8771958018980341E-3</v>
      </c>
      <c r="R201">
        <v>1.3548389356490732E-2</v>
      </c>
      <c r="S201">
        <v>7.4649384515569006E-6</v>
      </c>
      <c r="T201">
        <v>198.9128665904598</v>
      </c>
      <c r="U201">
        <v>57.318519800610318</v>
      </c>
      <c r="V201">
        <v>204.74657382662011</v>
      </c>
      <c r="W201">
        <v>57.722396661019047</v>
      </c>
      <c r="X201">
        <v>194.23572086433319</v>
      </c>
      <c r="Y201">
        <v>194.07739390928847</v>
      </c>
      <c r="Z201">
        <v>9.6807323418974942</v>
      </c>
      <c r="AA201" s="12">
        <v>21.694076828494143</v>
      </c>
      <c r="AB201" s="12">
        <v>2.744076828494145</v>
      </c>
      <c r="AC201" s="12">
        <v>-1.2537783881130427</v>
      </c>
      <c r="AD201" s="12">
        <v>195.49570326855473</v>
      </c>
      <c r="AE201">
        <v>0.12977566981611188</v>
      </c>
      <c r="AF201">
        <v>0</v>
      </c>
      <c r="AG201">
        <v>0.11523525801198692</v>
      </c>
      <c r="AH201">
        <v>-8.5667334917899058</v>
      </c>
      <c r="AI201">
        <v>0.53345899586658163</v>
      </c>
      <c r="AJ201">
        <v>1.3037608450979918</v>
      </c>
      <c r="AK201">
        <v>14.566136794988926</v>
      </c>
      <c r="AL201">
        <v>0</v>
      </c>
      <c r="AM201">
        <v>0</v>
      </c>
      <c r="AN201">
        <v>-5.3061892938838806</v>
      </c>
      <c r="AO201">
        <f t="shared" si="35"/>
        <v>13.916216028019903</v>
      </c>
      <c r="AP201">
        <f t="shared" si="36"/>
        <v>0.83497296168119417</v>
      </c>
      <c r="AQ201">
        <f t="shared" si="37"/>
        <v>0</v>
      </c>
      <c r="AR201">
        <f t="shared" si="38"/>
        <v>0.82795163197705612</v>
      </c>
      <c r="AS201" s="9">
        <f t="shared" si="39"/>
        <v>-1.9831063674624241</v>
      </c>
      <c r="AT201" s="9">
        <f t="shared" si="40"/>
        <v>1.99015420440867</v>
      </c>
      <c r="AU201" s="9">
        <f t="shared" si="41"/>
        <v>8.0831497547570734</v>
      </c>
      <c r="AV201">
        <f t="shared" si="42"/>
        <v>0</v>
      </c>
      <c r="AW201">
        <f t="shared" si="43"/>
        <v>0.27411231092233551</v>
      </c>
      <c r="AX201">
        <v>14.034230580069782</v>
      </c>
      <c r="AZ201">
        <f t="shared" si="44"/>
        <v>-10.669179917331633</v>
      </c>
    </row>
    <row r="202" spans="1:52" x14ac:dyDescent="0.3">
      <c r="A202">
        <v>50</v>
      </c>
      <c r="B202" s="12">
        <v>781.80945783511982</v>
      </c>
      <c r="C202" s="9">
        <v>0</v>
      </c>
      <c r="D202" s="9">
        <v>2.0504002381778175E-2</v>
      </c>
      <c r="E202" s="9">
        <v>0.35449347690505595</v>
      </c>
      <c r="F202" s="9">
        <v>2.8117431331141436</v>
      </c>
      <c r="G202" s="12">
        <v>106.65742344574628</v>
      </c>
      <c r="H202" s="12">
        <v>141.34364496348306</v>
      </c>
      <c r="I202" s="12">
        <v>8.4806186978089837</v>
      </c>
      <c r="J202">
        <v>200.24473549639228</v>
      </c>
      <c r="K202">
        <v>64.330080278701473</v>
      </c>
      <c r="L202">
        <v>-1.4896056106374017E-3</v>
      </c>
      <c r="M202">
        <v>0</v>
      </c>
      <c r="N202">
        <v>5.886642451246701E-5</v>
      </c>
      <c r="O202">
        <v>-7.3380817738559584E-5</v>
      </c>
      <c r="P202">
        <v>-6.5880689524213938E-4</v>
      </c>
      <c r="Q202">
        <v>5.8771958018980341E-3</v>
      </c>
      <c r="R202">
        <v>-2.4990421481707152E-2</v>
      </c>
      <c r="S202">
        <v>7.6739038139364759E-6</v>
      </c>
      <c r="T202">
        <v>205.82487174892492</v>
      </c>
      <c r="U202">
        <v>58.320997967426763</v>
      </c>
      <c r="V202">
        <v>206.15057462738275</v>
      </c>
      <c r="W202">
        <v>57.911735156695215</v>
      </c>
      <c r="X202">
        <v>195.63855637223142</v>
      </c>
      <c r="Y202">
        <v>196.07747442221216</v>
      </c>
      <c r="Z202">
        <v>9.6749630389068226</v>
      </c>
      <c r="AA202" s="12">
        <v>21.676872899269661</v>
      </c>
      <c r="AB202" s="12">
        <v>2.7268728992696611</v>
      </c>
      <c r="AC202" s="12">
        <v>-1.251069733204468</v>
      </c>
      <c r="AD202" s="12">
        <v>196.97338495154244</v>
      </c>
      <c r="AE202">
        <v>0.12956997612406185</v>
      </c>
      <c r="AF202">
        <v>0</v>
      </c>
      <c r="AG202">
        <v>-0.31401162557139783</v>
      </c>
      <c r="AH202">
        <v>-8.8750411264164573</v>
      </c>
      <c r="AI202">
        <v>0.50365501025852955</v>
      </c>
      <c r="AJ202">
        <v>1.3136155042418367</v>
      </c>
      <c r="AK202">
        <v>14.554585495135226</v>
      </c>
      <c r="AL202">
        <v>0</v>
      </c>
      <c r="AM202">
        <v>0</v>
      </c>
      <c r="AN202">
        <v>-5.2947258360567471</v>
      </c>
      <c r="AO202">
        <f t="shared" si="35"/>
        <v>13.910353564453652</v>
      </c>
      <c r="AP202">
        <f t="shared" si="36"/>
        <v>0.8346212138672191</v>
      </c>
      <c r="AQ202">
        <f t="shared" si="37"/>
        <v>0</v>
      </c>
      <c r="AR202">
        <f t="shared" si="38"/>
        <v>0.82762504144476434</v>
      </c>
      <c r="AS202" s="9">
        <f t="shared" si="39"/>
        <v>-2.6163404118901581</v>
      </c>
      <c r="AT202" s="9">
        <f t="shared" si="40"/>
        <v>2.1056115454857149</v>
      </c>
      <c r="AU202" s="9">
        <f t="shared" si="41"/>
        <v>8.0749293956528909</v>
      </c>
      <c r="AV202">
        <f t="shared" si="42"/>
        <v>0</v>
      </c>
      <c r="AW202">
        <f t="shared" si="43"/>
        <v>0.35980363876975563</v>
      </c>
      <c r="AX202">
        <v>14.027942118594472</v>
      </c>
      <c r="AZ202">
        <f t="shared" si="44"/>
        <v>-10.07310020517059</v>
      </c>
    </row>
    <row r="203" spans="1:52" x14ac:dyDescent="0.3">
      <c r="A203">
        <v>50.25</v>
      </c>
      <c r="B203" s="12">
        <v>774.22267099705323</v>
      </c>
      <c r="C203" s="9">
        <v>0</v>
      </c>
      <c r="D203" s="9">
        <v>2.0133969616207757E-2</v>
      </c>
      <c r="E203" s="9">
        <v>0.3522618444777777</v>
      </c>
      <c r="F203" s="9">
        <v>2.8105208864483524</v>
      </c>
      <c r="G203" s="12">
        <v>105.7304793028877</v>
      </c>
      <c r="H203" s="12">
        <v>140.48532479914525</v>
      </c>
      <c r="I203" s="12">
        <v>8.4291194879487161</v>
      </c>
      <c r="J203">
        <v>192.439451480716</v>
      </c>
      <c r="K203">
        <v>63.229413715199371</v>
      </c>
      <c r="L203">
        <v>-1.4811354547500958E-3</v>
      </c>
      <c r="M203">
        <v>0</v>
      </c>
      <c r="N203">
        <v>6.1919827825009823E-5</v>
      </c>
      <c r="O203">
        <v>4.6090015954946437E-5</v>
      </c>
      <c r="P203">
        <v>3.6550451673210508E-4</v>
      </c>
      <c r="Q203">
        <v>5.8771958018980341E-3</v>
      </c>
      <c r="R203">
        <v>1.3750108717495194E-2</v>
      </c>
      <c r="S203">
        <v>7.3155239295330933E-6</v>
      </c>
      <c r="T203">
        <v>198.627961531328</v>
      </c>
      <c r="U203">
        <v>57.323593544507048</v>
      </c>
      <c r="V203">
        <v>205.31984125048271</v>
      </c>
      <c r="W203">
        <v>57.798783766191377</v>
      </c>
      <c r="X203">
        <v>194.24435002360133</v>
      </c>
      <c r="Y203">
        <v>194.07048775436655</v>
      </c>
      <c r="Z203">
        <v>9.6692032924457827</v>
      </c>
      <c r="AA203" s="12">
        <v>21.659706495982906</v>
      </c>
      <c r="AB203" s="12">
        <v>2.7097064959829051</v>
      </c>
      <c r="AC203" s="12">
        <v>-1.2483408470128967</v>
      </c>
      <c r="AD203" s="12">
        <v>198.44460385106433</v>
      </c>
      <c r="AE203">
        <v>0.12936180728809821</v>
      </c>
      <c r="AF203">
        <v>0</v>
      </c>
      <c r="AG203">
        <v>0.12226863265616118</v>
      </c>
      <c r="AH203">
        <v>-8.5749439936212823</v>
      </c>
      <c r="AI203">
        <v>0.56246767480580784</v>
      </c>
      <c r="AJ203">
        <v>1.3234270630827483</v>
      </c>
      <c r="AK203">
        <v>14.543059391465105</v>
      </c>
      <c r="AL203">
        <v>0</v>
      </c>
      <c r="AM203">
        <v>0</v>
      </c>
      <c r="AN203">
        <v>-5.283176756226351</v>
      </c>
      <c r="AO203">
        <f t="shared" si="35"/>
        <v>13.904747621630413</v>
      </c>
      <c r="AP203">
        <f t="shared" si="36"/>
        <v>0.83428485729782476</v>
      </c>
      <c r="AQ203">
        <f t="shared" si="37"/>
        <v>0</v>
      </c>
      <c r="AR203">
        <f t="shared" si="38"/>
        <v>0.82731392622275424</v>
      </c>
      <c r="AS203" s="9">
        <f t="shared" si="39"/>
        <v>-1.9977875867972519</v>
      </c>
      <c r="AT203" s="9">
        <f t="shared" si="40"/>
        <v>1.9990249441642733</v>
      </c>
      <c r="AU203" s="9">
        <f t="shared" si="41"/>
        <v>8.0668698890217865</v>
      </c>
      <c r="AV203">
        <f t="shared" si="42"/>
        <v>0</v>
      </c>
      <c r="AW203">
        <f t="shared" si="43"/>
        <v>0.27333569790199663</v>
      </c>
      <c r="AX203">
        <v>14.021908755045855</v>
      </c>
      <c r="AZ203">
        <f t="shared" si="44"/>
        <v>-11.249353496116157</v>
      </c>
    </row>
    <row r="204" spans="1:52" x14ac:dyDescent="0.3">
      <c r="A204">
        <v>50.5</v>
      </c>
      <c r="B204" s="12">
        <v>766.6811756092975</v>
      </c>
      <c r="C204" s="9">
        <v>0</v>
      </c>
      <c r="D204" s="9">
        <v>1.9773256950336215E-2</v>
      </c>
      <c r="E204" s="9">
        <v>0.3500351264303922</v>
      </c>
      <c r="F204" s="9">
        <v>2.8093051512948266</v>
      </c>
      <c r="G204" s="12">
        <v>104.80626034573278</v>
      </c>
      <c r="H204" s="12">
        <v>139.62889478092006</v>
      </c>
      <c r="I204" s="12">
        <v>8.377733686855203</v>
      </c>
      <c r="J204">
        <v>200.35677223768531</v>
      </c>
      <c r="K204">
        <v>64.394581625036324</v>
      </c>
      <c r="L204">
        <v>-1.4721860566770013E-3</v>
      </c>
      <c r="M204">
        <v>0</v>
      </c>
      <c r="N204">
        <v>5.6765933115178824E-5</v>
      </c>
      <c r="O204">
        <v>-7.3488039190078576E-5</v>
      </c>
      <c r="P204">
        <v>-6.6424593470479625E-4</v>
      </c>
      <c r="Q204">
        <v>5.8771958018980341E-3</v>
      </c>
      <c r="R204">
        <v>-2.4780907953049713E-2</v>
      </c>
      <c r="S204">
        <v>7.5281389655119863E-6</v>
      </c>
      <c r="T204">
        <v>206.17322586585789</v>
      </c>
      <c r="U204">
        <v>58.422238264286193</v>
      </c>
      <c r="V204">
        <v>207.20925602380663</v>
      </c>
      <c r="W204">
        <v>58.05370986037542</v>
      </c>
      <c r="X204">
        <v>195.61580394435208</v>
      </c>
      <c r="Y204">
        <v>196.0774433029359</v>
      </c>
      <c r="Z204">
        <v>9.6634532154728809</v>
      </c>
      <c r="AA204" s="12">
        <v>21.642577895618398</v>
      </c>
      <c r="AB204" s="12">
        <v>2.6925778956184012</v>
      </c>
      <c r="AC204" s="12">
        <v>-1.2455918185067252</v>
      </c>
      <c r="AD204" s="12">
        <v>199.90935296879346</v>
      </c>
      <c r="AE204">
        <v>0.12915116746350286</v>
      </c>
      <c r="AF204">
        <v>0</v>
      </c>
      <c r="AG204">
        <v>-0.31913566076141847</v>
      </c>
      <c r="AH204">
        <v>-8.9112740750142638</v>
      </c>
      <c r="AI204">
        <v>0.55659063604353631</v>
      </c>
      <c r="AJ204">
        <v>1.3331954749488839</v>
      </c>
      <c r="AK204">
        <v>14.531558669955333</v>
      </c>
      <c r="AL204">
        <v>0</v>
      </c>
      <c r="AM204">
        <v>0</v>
      </c>
      <c r="AN204">
        <v>-5.2715424309210768</v>
      </c>
      <c r="AO204">
        <f t="shared" si="35"/>
        <v>13.925249842167622</v>
      </c>
      <c r="AP204">
        <f t="shared" si="36"/>
        <v>0.83551499053005729</v>
      </c>
      <c r="AQ204">
        <f t="shared" si="37"/>
        <v>0</v>
      </c>
      <c r="AR204">
        <f t="shared" si="38"/>
        <v>0.82855646589426601</v>
      </c>
      <c r="AS204" s="9">
        <f t="shared" si="39"/>
        <v>-2.6596321003276686</v>
      </c>
      <c r="AT204" s="9">
        <f t="shared" si="40"/>
        <v>2.1277916704212032</v>
      </c>
      <c r="AU204" s="9">
        <f t="shared" si="41"/>
        <v>8.0739600218134751</v>
      </c>
      <c r="AV204">
        <f t="shared" si="42"/>
        <v>0</v>
      </c>
      <c r="AW204">
        <f t="shared" si="43"/>
        <v>0.36201891495872873</v>
      </c>
      <c r="AX204">
        <v>14.042199257294916</v>
      </c>
      <c r="AZ204">
        <f t="shared" si="44"/>
        <v>-11.131812720870727</v>
      </c>
    </row>
    <row r="205" spans="1:52" x14ac:dyDescent="0.3">
      <c r="A205">
        <v>50.75</v>
      </c>
      <c r="B205" s="12">
        <v>759.18502421738128</v>
      </c>
      <c r="C205" s="9">
        <v>0</v>
      </c>
      <c r="D205" s="9">
        <v>1.9421868077453469E-2</v>
      </c>
      <c r="E205" s="9">
        <v>0.347813358611677</v>
      </c>
      <c r="F205" s="9">
        <v>2.808095949329747</v>
      </c>
      <c r="G205" s="12">
        <v>103.88477765033204</v>
      </c>
      <c r="H205" s="12">
        <v>138.77436869679883</v>
      </c>
      <c r="I205" s="12">
        <v>8.3264621218079302</v>
      </c>
      <c r="J205">
        <v>192.4277326922963</v>
      </c>
      <c r="K205">
        <v>63.276467098876765</v>
      </c>
      <c r="L205">
        <v>-1.4634549058314898E-3</v>
      </c>
      <c r="M205">
        <v>0</v>
      </c>
      <c r="N205">
        <v>5.9818568311939184E-5</v>
      </c>
      <c r="O205">
        <v>4.5461903571416633E-5</v>
      </c>
      <c r="P205">
        <v>3.663313432728759E-4</v>
      </c>
      <c r="Q205">
        <v>5.8771958018980341E-3</v>
      </c>
      <c r="R205">
        <v>1.3552332551647199E-2</v>
      </c>
      <c r="S205">
        <v>7.1717810379423413E-6</v>
      </c>
      <c r="T205">
        <v>200.60257284230127</v>
      </c>
      <c r="U205">
        <v>57.655752015872736</v>
      </c>
      <c r="V205">
        <v>206.21015251735972</v>
      </c>
      <c r="W205">
        <v>57.918463676792442</v>
      </c>
      <c r="X205">
        <v>194.22927511522215</v>
      </c>
      <c r="Y205">
        <v>194.0519635660408</v>
      </c>
      <c r="Z205">
        <v>9.6577129206808419</v>
      </c>
      <c r="AA205" s="12">
        <v>21.625487373935975</v>
      </c>
      <c r="AB205" s="12">
        <v>2.6754873739359768</v>
      </c>
      <c r="AC205" s="12">
        <v>-1.2428227367459039</v>
      </c>
      <c r="AD205" s="12">
        <v>201.36762564692552</v>
      </c>
      <c r="AE205">
        <v>0.12893806085399917</v>
      </c>
      <c r="AF205">
        <v>0</v>
      </c>
      <c r="AG205">
        <v>0.12050010015370338</v>
      </c>
      <c r="AH205">
        <v>-8.6807830343541088</v>
      </c>
      <c r="AI205">
        <v>0.607909447565946</v>
      </c>
      <c r="AJ205">
        <v>1.3429206954393464</v>
      </c>
      <c r="AK205">
        <v>14.52008351576039</v>
      </c>
      <c r="AL205">
        <v>0</v>
      </c>
      <c r="AM205">
        <v>0</v>
      </c>
      <c r="AN205">
        <v>-5.259823237056783</v>
      </c>
      <c r="AO205">
        <f t="shared" si="35"/>
        <v>13.916296493383287</v>
      </c>
      <c r="AP205">
        <f t="shared" si="36"/>
        <v>0.83497778960299718</v>
      </c>
      <c r="AQ205">
        <f t="shared" si="37"/>
        <v>0</v>
      </c>
      <c r="AR205">
        <f t="shared" si="38"/>
        <v>0.82804663743529894</v>
      </c>
      <c r="AS205" s="9">
        <f t="shared" si="39"/>
        <v>-2.0726376256553545</v>
      </c>
      <c r="AT205" s="9">
        <f t="shared" si="40"/>
        <v>2.0558687089235672</v>
      </c>
      <c r="AU205" s="9">
        <f t="shared" si="41"/>
        <v>8.0639757871303956</v>
      </c>
      <c r="AV205">
        <f t="shared" si="42"/>
        <v>0</v>
      </c>
      <c r="AW205">
        <f t="shared" si="43"/>
        <v>0.280661325426104</v>
      </c>
      <c r="AX205">
        <v>14.032782647961726</v>
      </c>
      <c r="AZ205">
        <f t="shared" si="44"/>
        <v>-12.15818895131892</v>
      </c>
    </row>
    <row r="206" spans="1:52" x14ac:dyDescent="0.3">
      <c r="A206">
        <v>51</v>
      </c>
      <c r="B206" s="12">
        <v>751.73426874358984</v>
      </c>
      <c r="C206" s="9">
        <v>0</v>
      </c>
      <c r="D206" s="9">
        <v>1.9079806592985398E-2</v>
      </c>
      <c r="E206" s="9">
        <v>0.34559657671103944</v>
      </c>
      <c r="F206" s="9">
        <v>2.8068933020965652</v>
      </c>
      <c r="G206" s="12">
        <v>102.966042198661</v>
      </c>
      <c r="H206" s="12">
        <v>137.92176027347671</v>
      </c>
      <c r="I206" s="12">
        <v>8.2753056164086018</v>
      </c>
      <c r="J206">
        <v>200.40623185782079</v>
      </c>
      <c r="K206">
        <v>64.449275210730775</v>
      </c>
      <c r="L206">
        <v>-1.4554000799011538E-3</v>
      </c>
      <c r="M206">
        <v>0</v>
      </c>
      <c r="N206">
        <v>5.4775114965035596E-5</v>
      </c>
      <c r="O206">
        <v>-7.247190623444349E-5</v>
      </c>
      <c r="P206">
        <v>-6.6627692603062083E-4</v>
      </c>
      <c r="Q206">
        <v>5.8771958018980341E-3</v>
      </c>
      <c r="R206">
        <v>-2.4441220487583348E-2</v>
      </c>
      <c r="S206">
        <v>7.3818680759876454E-6</v>
      </c>
      <c r="T206">
        <v>204.60358943775648</v>
      </c>
      <c r="U206">
        <v>58.203003406243056</v>
      </c>
      <c r="V206">
        <v>207.37927156662326</v>
      </c>
      <c r="W206">
        <v>58.075049366275209</v>
      </c>
      <c r="X206">
        <v>195.6770393131126</v>
      </c>
      <c r="Y206">
        <v>196.14748558151862</v>
      </c>
      <c r="Z206">
        <v>9.6519825205077634</v>
      </c>
      <c r="AA206" s="12">
        <v>21.608435205469533</v>
      </c>
      <c r="AB206" s="12">
        <v>2.6584352054695342</v>
      </c>
      <c r="AC206" s="12">
        <v>-1.2400336908797089</v>
      </c>
      <c r="AD206" s="12">
        <v>202.81941538969807</v>
      </c>
      <c r="AE206">
        <v>0.12872249171162009</v>
      </c>
      <c r="AF206">
        <v>0</v>
      </c>
      <c r="AG206">
        <v>-0.31430629885740724</v>
      </c>
      <c r="AH206">
        <v>-8.8643879821766092</v>
      </c>
      <c r="AI206">
        <v>0.56158929925523182</v>
      </c>
      <c r="AJ206">
        <v>1.3526026812338967</v>
      </c>
      <c r="AK206">
        <v>14.508634113211619</v>
      </c>
      <c r="AL206">
        <v>0</v>
      </c>
      <c r="AM206">
        <v>0</v>
      </c>
      <c r="AN206">
        <v>-5.2480195519273654</v>
      </c>
      <c r="AO206">
        <f t="shared" si="35"/>
        <v>13.887190026469774</v>
      </c>
      <c r="AP206">
        <f t="shared" si="36"/>
        <v>0.83323140158818643</v>
      </c>
      <c r="AQ206">
        <f t="shared" si="37"/>
        <v>0</v>
      </c>
      <c r="AR206">
        <f t="shared" si="38"/>
        <v>0.82633782259528532</v>
      </c>
      <c r="AS206" s="9">
        <f t="shared" si="39"/>
        <v>-2.6468380048038629</v>
      </c>
      <c r="AT206" s="9">
        <f t="shared" si="40"/>
        <v>2.1101745468980724</v>
      </c>
      <c r="AU206" s="9">
        <f t="shared" si="41"/>
        <v>8.0423349236673598</v>
      </c>
      <c r="AV206">
        <f t="shared" si="42"/>
        <v>0</v>
      </c>
      <c r="AW206">
        <f t="shared" si="43"/>
        <v>0.35655196531158773</v>
      </c>
      <c r="AX206">
        <v>14.003041484335069</v>
      </c>
      <c r="AZ206">
        <f t="shared" si="44"/>
        <v>-11.231785985104636</v>
      </c>
    </row>
    <row r="207" spans="1:52" x14ac:dyDescent="0.3">
      <c r="A207">
        <v>51.25</v>
      </c>
      <c r="B207" s="12">
        <v>744.3289604919479</v>
      </c>
      <c r="C207" s="9">
        <v>0</v>
      </c>
      <c r="D207" s="9">
        <v>1.8747075994646204E-2</v>
      </c>
      <c r="E207" s="9">
        <v>0.34338481625836781</v>
      </c>
      <c r="F207" s="9">
        <v>2.8056972310058335</v>
      </c>
      <c r="G207" s="12">
        <v>102.05006487896517</v>
      </c>
      <c r="H207" s="12">
        <v>137.0710831762953</v>
      </c>
      <c r="I207" s="12">
        <v>8.2242649905777174</v>
      </c>
      <c r="J207">
        <v>192.66318009500523</v>
      </c>
      <c r="K207">
        <v>63.357514396215606</v>
      </c>
      <c r="L207">
        <v>-1.4460503167783971E-3</v>
      </c>
      <c r="M207">
        <v>0</v>
      </c>
      <c r="N207">
        <v>5.7820573049190645E-5</v>
      </c>
      <c r="O207">
        <v>4.1868364482219186E-5</v>
      </c>
      <c r="P207">
        <v>3.4231968209233037E-4</v>
      </c>
      <c r="Q207">
        <v>5.8771958018980341E-3</v>
      </c>
      <c r="R207">
        <v>1.2451003401512933E-2</v>
      </c>
      <c r="S207">
        <v>7.0384979594560505E-6</v>
      </c>
      <c r="T207">
        <v>201.67964983493599</v>
      </c>
      <c r="U207">
        <v>57.799338707694801</v>
      </c>
      <c r="V207">
        <v>206.63627586022722</v>
      </c>
      <c r="W207">
        <v>57.974523321279719</v>
      </c>
      <c r="X207">
        <v>194.22826951426518</v>
      </c>
      <c r="Y207">
        <v>194.07091954669116</v>
      </c>
      <c r="Z207">
        <v>9.6462621271190088</v>
      </c>
      <c r="AA207" s="12">
        <v>21.591421663525907</v>
      </c>
      <c r="AB207" s="12">
        <v>2.641421663525906</v>
      </c>
      <c r="AC207" s="12">
        <v>-1.2372247701406385</v>
      </c>
      <c r="AD207" s="12">
        <v>204.26471614520221</v>
      </c>
      <c r="AE207">
        <v>0.12850446433659957</v>
      </c>
      <c r="AF207">
        <v>0</v>
      </c>
      <c r="AG207">
        <v>0.10335152743471016</v>
      </c>
      <c r="AH207">
        <v>-8.7480030480332616</v>
      </c>
      <c r="AI207">
        <v>0.6282678156768029</v>
      </c>
      <c r="AJ207">
        <v>1.3622413919723539</v>
      </c>
      <c r="AK207">
        <v>14.497210645816471</v>
      </c>
      <c r="AL207">
        <v>0</v>
      </c>
      <c r="AM207">
        <v>0</v>
      </c>
      <c r="AN207">
        <v>-5.2361317531789311</v>
      </c>
      <c r="AO207">
        <f t="shared" si="35"/>
        <v>13.90180397951465</v>
      </c>
      <c r="AP207">
        <f t="shared" si="36"/>
        <v>0.83410823877087892</v>
      </c>
      <c r="AQ207">
        <f t="shared" si="37"/>
        <v>0</v>
      </c>
      <c r="AR207">
        <f t="shared" si="38"/>
        <v>0.8272307304509422</v>
      </c>
      <c r="AS207" s="9">
        <f t="shared" si="39"/>
        <v>-2.1432085728885193</v>
      </c>
      <c r="AT207" s="9">
        <f t="shared" si="40"/>
        <v>2.0925419249820427</v>
      </c>
      <c r="AU207" s="9">
        <f t="shared" si="41"/>
        <v>8.0460267135734682</v>
      </c>
      <c r="AV207">
        <f t="shared" si="42"/>
        <v>0</v>
      </c>
      <c r="AW207">
        <f t="shared" si="43"/>
        <v>0.2871989881571721</v>
      </c>
      <c r="AX207">
        <v>14.017382099393155</v>
      </c>
      <c r="AZ207">
        <f t="shared" si="44"/>
        <v>-12.565356313536057</v>
      </c>
    </row>
    <row r="208" spans="1:52" x14ac:dyDescent="0.3">
      <c r="A208">
        <v>51.5</v>
      </c>
      <c r="B208" s="12">
        <v>736.96915015319746</v>
      </c>
      <c r="C208" s="9">
        <v>0</v>
      </c>
      <c r="D208" s="9">
        <v>1.8423679682583866E-2</v>
      </c>
      <c r="E208" s="9">
        <v>0.34117811262389253</v>
      </c>
      <c r="F208" s="9">
        <v>2.8045077573350219</v>
      </c>
      <c r="G208" s="12">
        <v>101.13685648610857</v>
      </c>
      <c r="H208" s="12">
        <v>136.22235100918942</v>
      </c>
      <c r="I208" s="12">
        <v>8.1733410605513654</v>
      </c>
      <c r="J208">
        <v>200.29540177625282</v>
      </c>
      <c r="K208">
        <v>64.478308211722663</v>
      </c>
      <c r="L208">
        <v>-1.4373574089449866E-3</v>
      </c>
      <c r="M208">
        <v>0</v>
      </c>
      <c r="N208">
        <v>5.2894177061386907E-5</v>
      </c>
      <c r="O208">
        <v>-7.0617119347267493E-5</v>
      </c>
      <c r="P208">
        <v>-6.5969368930496504E-4</v>
      </c>
      <c r="Q208">
        <v>5.8771958018980341E-3</v>
      </c>
      <c r="R208">
        <v>-2.3790037950698225E-2</v>
      </c>
      <c r="S208">
        <v>7.2319056811305963E-6</v>
      </c>
      <c r="T208">
        <v>203.82450926984021</v>
      </c>
      <c r="U208">
        <v>58.091963251184893</v>
      </c>
      <c r="V208">
        <v>206.81825225567877</v>
      </c>
      <c r="W208">
        <v>57.998563880483005</v>
      </c>
      <c r="X208">
        <v>195.68903664990353</v>
      </c>
      <c r="Y208">
        <v>196.15705676749275</v>
      </c>
      <c r="Z208">
        <v>9.6405518524032185</v>
      </c>
      <c r="AA208" s="12">
        <v>21.574447020183786</v>
      </c>
      <c r="AB208" s="12">
        <v>2.6244470201837884</v>
      </c>
      <c r="AC208" s="12">
        <v>-1.2343960638387936</v>
      </c>
      <c r="AD208" s="12">
        <v>205.70352227015621</v>
      </c>
      <c r="AE208">
        <v>0.12828398307725752</v>
      </c>
      <c r="AF208">
        <v>0</v>
      </c>
      <c r="AG208">
        <v>-0.30222903074314778</v>
      </c>
      <c r="AH208">
        <v>-8.8514174475618379</v>
      </c>
      <c r="AI208">
        <v>0.53305977440930119</v>
      </c>
      <c r="AJ208">
        <v>1.371836790019672</v>
      </c>
      <c r="AK208">
        <v>14.485813296257779</v>
      </c>
      <c r="AL208">
        <v>0</v>
      </c>
      <c r="AM208">
        <v>0</v>
      </c>
      <c r="AN208">
        <v>-5.2241602187860146</v>
      </c>
      <c r="AO208">
        <f t="shared" si="35"/>
        <v>13.817658321402154</v>
      </c>
      <c r="AP208">
        <f t="shared" si="36"/>
        <v>0.82905949928412925</v>
      </c>
      <c r="AQ208">
        <f t="shared" si="37"/>
        <v>0</v>
      </c>
      <c r="AR208">
        <f t="shared" si="38"/>
        <v>0.82224702456972376</v>
      </c>
      <c r="AS208" s="9">
        <f t="shared" si="39"/>
        <v>-2.6410016800938196</v>
      </c>
      <c r="AT208" s="9">
        <f t="shared" si="40"/>
        <v>2.110731603994874</v>
      </c>
      <c r="AU208" s="9">
        <f t="shared" si="41"/>
        <v>7.9925910915760969</v>
      </c>
      <c r="AV208">
        <f t="shared" si="42"/>
        <v>0</v>
      </c>
      <c r="AW208">
        <f t="shared" si="43"/>
        <v>0.35204387340821475</v>
      </c>
      <c r="AX208">
        <v>13.93214027769273</v>
      </c>
      <c r="AZ208">
        <f t="shared" si="44"/>
        <v>-10.661195488186024</v>
      </c>
    </row>
    <row r="209" spans="1:52" x14ac:dyDescent="0.3">
      <c r="A209">
        <v>51.75</v>
      </c>
      <c r="B209" s="12">
        <v>729.65488780976102</v>
      </c>
      <c r="C209" s="9">
        <v>0</v>
      </c>
      <c r="D209" s="9">
        <v>1.8109620959526458E-2</v>
      </c>
      <c r="E209" s="9">
        <v>0.33897650101805205</v>
      </c>
      <c r="F209" s="9">
        <v>2.8033249022283551</v>
      </c>
      <c r="G209" s="12">
        <v>100.22642772192424</v>
      </c>
      <c r="H209" s="12">
        <v>135.37557731463539</v>
      </c>
      <c r="I209" s="12">
        <v>8.1225346388781237</v>
      </c>
      <c r="J209">
        <v>192.73327055044339</v>
      </c>
      <c r="K209">
        <v>63.409951532371053</v>
      </c>
      <c r="L209">
        <v>-1.4283253498410128E-3</v>
      </c>
      <c r="M209">
        <v>0</v>
      </c>
      <c r="N209">
        <v>5.592698463832959E-5</v>
      </c>
      <c r="O209">
        <v>4.0272798084338332E-5</v>
      </c>
      <c r="P209">
        <v>3.3464068081214037E-4</v>
      </c>
      <c r="Q209">
        <v>5.8771958018980341E-3</v>
      </c>
      <c r="R209">
        <v>1.1964307091758355E-2</v>
      </c>
      <c r="S209">
        <v>6.901105703879016E-6</v>
      </c>
      <c r="T209">
        <v>201.34852917367758</v>
      </c>
      <c r="U209">
        <v>57.749548895008047</v>
      </c>
      <c r="V209">
        <v>206.34305226496409</v>
      </c>
      <c r="W209">
        <v>57.93401310348861</v>
      </c>
      <c r="X209">
        <v>194.2186244952602</v>
      </c>
      <c r="Y209">
        <v>194.0661177049588</v>
      </c>
      <c r="Z209">
        <v>9.6348518079877046</v>
      </c>
      <c r="AA209" s="12">
        <v>21.557511546292705</v>
      </c>
      <c r="AB209" s="12">
        <v>2.6075115462927081</v>
      </c>
      <c r="AC209" s="12">
        <v>-1.2315476613593594</v>
      </c>
      <c r="AD209" s="12">
        <v>207.135828304456</v>
      </c>
      <c r="AE209">
        <v>0.12806105232988196</v>
      </c>
      <c r="AF209">
        <v>0</v>
      </c>
      <c r="AG209">
        <v>9.6826939036031207E-2</v>
      </c>
      <c r="AH209">
        <v>-8.7541237026614063</v>
      </c>
      <c r="AI209">
        <v>0.61384672800026441</v>
      </c>
      <c r="AJ209">
        <v>1.3813888389624174</v>
      </c>
      <c r="AK209">
        <v>14.474442246393078</v>
      </c>
      <c r="AL209">
        <v>0</v>
      </c>
      <c r="AM209">
        <v>0</v>
      </c>
      <c r="AN209">
        <v>-5.2121053270409163</v>
      </c>
      <c r="AO209">
        <f t="shared" si="35"/>
        <v>13.848720635490706</v>
      </c>
      <c r="AP209">
        <f t="shared" si="36"/>
        <v>0.83092323812944235</v>
      </c>
      <c r="AQ209">
        <f t="shared" si="37"/>
        <v>0</v>
      </c>
      <c r="AR209">
        <f t="shared" si="38"/>
        <v>0.82411912637422058</v>
      </c>
      <c r="AS209" s="9">
        <f t="shared" si="39"/>
        <v>-2.1689824339021189</v>
      </c>
      <c r="AT209" s="9">
        <f t="shared" si="40"/>
        <v>2.1003281290565603</v>
      </c>
      <c r="AU209" s="9">
        <f t="shared" si="41"/>
        <v>8.0058222631904563</v>
      </c>
      <c r="AV209">
        <f t="shared" si="42"/>
        <v>0</v>
      </c>
      <c r="AW209">
        <f t="shared" si="43"/>
        <v>0.28759436869905647</v>
      </c>
      <c r="AX209">
        <v>13.963058769208446</v>
      </c>
      <c r="AZ209">
        <f t="shared" si="44"/>
        <v>-12.276934560005287</v>
      </c>
    </row>
    <row r="210" spans="1:52" x14ac:dyDescent="0.3">
      <c r="A210">
        <v>52</v>
      </c>
      <c r="B210" s="12">
        <v>722.38622294069137</v>
      </c>
      <c r="C210" s="9">
        <v>0</v>
      </c>
      <c r="D210" s="9">
        <v>1.7804903030919073E-2</v>
      </c>
      <c r="E210" s="9">
        <v>0.33678001649136557</v>
      </c>
      <c r="F210" s="9">
        <v>2.8021486866966416</v>
      </c>
      <c r="G210" s="12">
        <v>99.318789195569593</v>
      </c>
      <c r="H210" s="12">
        <v>134.53077557360214</v>
      </c>
      <c r="I210" s="12">
        <v>8.0718465344161281</v>
      </c>
      <c r="J210">
        <v>200.27572781979791</v>
      </c>
      <c r="K210">
        <v>64.516755350967003</v>
      </c>
      <c r="L210">
        <v>-1.4192513179963917E-3</v>
      </c>
      <c r="M210">
        <v>0</v>
      </c>
      <c r="N210">
        <v>5.1122497858981569E-5</v>
      </c>
      <c r="O210">
        <v>-6.9274619738834308E-5</v>
      </c>
      <c r="P210">
        <v>-6.5802702310629871E-4</v>
      </c>
      <c r="Q210">
        <v>5.8771958018980341E-3</v>
      </c>
      <c r="R210">
        <v>-2.332297622290944E-2</v>
      </c>
      <c r="S210">
        <v>7.0871022580534323E-6</v>
      </c>
      <c r="T210">
        <v>203.63959615794215</v>
      </c>
      <c r="U210">
        <v>58.062160881086697</v>
      </c>
      <c r="V210">
        <v>206.40586132853062</v>
      </c>
      <c r="W210">
        <v>57.942019648836833</v>
      </c>
      <c r="X210">
        <v>195.7271312867328</v>
      </c>
      <c r="Y210">
        <v>196.19904688056846</v>
      </c>
      <c r="Z210">
        <v>9.6291621052194927</v>
      </c>
      <c r="AA210" s="12">
        <v>21.540615511472037</v>
      </c>
      <c r="AB210" s="12">
        <v>2.5906155114720359</v>
      </c>
      <c r="AC210" s="12">
        <v>-1.2286796521592784</v>
      </c>
      <c r="AD210" s="12">
        <v>208.56162902988603</v>
      </c>
      <c r="AE210">
        <v>0.1278356765386035</v>
      </c>
      <c r="AF210">
        <v>0</v>
      </c>
      <c r="AG210">
        <v>-0.29459161834965991</v>
      </c>
      <c r="AH210">
        <v>-8.8640555932324361</v>
      </c>
      <c r="AI210">
        <v>0.51034072239810802</v>
      </c>
      <c r="AJ210">
        <v>1.3908975040003102</v>
      </c>
      <c r="AK210">
        <v>14.463097677253934</v>
      </c>
      <c r="AL210">
        <v>0</v>
      </c>
      <c r="AM210">
        <v>0</v>
      </c>
      <c r="AN210">
        <v>-5.1999674565396283</v>
      </c>
      <c r="AO210">
        <f t="shared" si="35"/>
        <v>13.756008680340148</v>
      </c>
      <c r="AP210">
        <f t="shared" si="36"/>
        <v>0.82536052082040889</v>
      </c>
      <c r="AQ210">
        <f t="shared" si="37"/>
        <v>0</v>
      </c>
      <c r="AR210">
        <f t="shared" si="38"/>
        <v>0.81862569561722287</v>
      </c>
      <c r="AS210" s="9">
        <f t="shared" si="39"/>
        <v>-2.6535035240665068</v>
      </c>
      <c r="AT210" s="9">
        <f t="shared" si="40"/>
        <v>2.1238019265931847</v>
      </c>
      <c r="AU210" s="9">
        <f t="shared" si="41"/>
        <v>7.9475302502281053</v>
      </c>
      <c r="AV210">
        <f t="shared" si="42"/>
        <v>0</v>
      </c>
      <c r="AW210">
        <f t="shared" si="43"/>
        <v>0.34996673004797385</v>
      </c>
      <c r="AX210">
        <v>13.869179222691313</v>
      </c>
      <c r="AZ210">
        <f t="shared" si="44"/>
        <v>-10.206814447962159</v>
      </c>
    </row>
    <row r="211" spans="1:52" x14ac:dyDescent="0.3">
      <c r="A211">
        <v>52.25</v>
      </c>
      <c r="B211" s="12">
        <v>715.16320442660253</v>
      </c>
      <c r="C211" s="9">
        <v>0</v>
      </c>
      <c r="D211" s="9">
        <v>1.7509529005060573E-2</v>
      </c>
      <c r="E211" s="9">
        <v>0.33458869393431873</v>
      </c>
      <c r="F211" s="9">
        <v>2.8009791316171082</v>
      </c>
      <c r="G211" s="12">
        <v>98.413951423884527</v>
      </c>
      <c r="H211" s="12">
        <v>133.68795920550718</v>
      </c>
      <c r="I211" s="12">
        <v>8.0212775523304316</v>
      </c>
      <c r="J211">
        <v>192.70438575130137</v>
      </c>
      <c r="K211">
        <v>63.44791053302896</v>
      </c>
      <c r="L211">
        <v>-1.4104531759849995E-3</v>
      </c>
      <c r="M211">
        <v>0</v>
      </c>
      <c r="N211">
        <v>5.4138872586150365E-5</v>
      </c>
      <c r="O211">
        <v>4.0058797292808321E-5</v>
      </c>
      <c r="P211">
        <v>3.3742391994809914E-4</v>
      </c>
      <c r="Q211">
        <v>5.8771958018980341E-3</v>
      </c>
      <c r="R211">
        <v>1.1855576106294367E-2</v>
      </c>
      <c r="S211">
        <v>6.762066326563083E-6</v>
      </c>
      <c r="T211">
        <v>201.04721352017737</v>
      </c>
      <c r="U211">
        <v>57.703242370808027</v>
      </c>
      <c r="V211">
        <v>205.95432894244826</v>
      </c>
      <c r="W211">
        <v>57.880549456160793</v>
      </c>
      <c r="X211">
        <v>194.21329766234877</v>
      </c>
      <c r="Y211">
        <v>194.05511702658603</v>
      </c>
      <c r="Z211">
        <v>9.6234828551596099</v>
      </c>
      <c r="AA211" s="12">
        <v>21.523759184110141</v>
      </c>
      <c r="AB211" s="12">
        <v>2.5737591841101439</v>
      </c>
      <c r="AC211" s="12">
        <v>-1.2257921257567879</v>
      </c>
      <c r="AD211" s="12">
        <v>209.98091998912267</v>
      </c>
      <c r="AE211">
        <v>0.12760786019529236</v>
      </c>
      <c r="AF211">
        <v>0</v>
      </c>
      <c r="AG211">
        <v>9.7089397226785321E-2</v>
      </c>
      <c r="AH211">
        <v>-8.7613807168731714</v>
      </c>
      <c r="AI211">
        <v>0.59496059579311122</v>
      </c>
      <c r="AJ211">
        <v>1.4003627554074594</v>
      </c>
      <c r="AK211">
        <v>14.451779769045368</v>
      </c>
      <c r="AL211">
        <v>0</v>
      </c>
      <c r="AM211">
        <v>0</v>
      </c>
      <c r="AN211">
        <v>-5.1877469861375483</v>
      </c>
      <c r="AO211">
        <f t="shared" si="35"/>
        <v>13.791161816407154</v>
      </c>
      <c r="AP211">
        <f t="shared" si="36"/>
        <v>0.82746970898442918</v>
      </c>
      <c r="AQ211">
        <f t="shared" si="37"/>
        <v>0</v>
      </c>
      <c r="AR211">
        <f t="shared" si="38"/>
        <v>0.82074168467057917</v>
      </c>
      <c r="AS211" s="9">
        <f t="shared" si="39"/>
        <v>-2.1877045298218727</v>
      </c>
      <c r="AT211" s="9">
        <f t="shared" si="40"/>
        <v>2.109581488357545</v>
      </c>
      <c r="AU211" s="9">
        <f t="shared" si="41"/>
        <v>7.9631405575755663</v>
      </c>
      <c r="AV211">
        <f t="shared" si="42"/>
        <v>0</v>
      </c>
      <c r="AW211">
        <f t="shared" si="43"/>
        <v>0.28698880441228447</v>
      </c>
      <c r="AX211">
        <v>13.904214770521785</v>
      </c>
      <c r="AZ211">
        <f t="shared" si="44"/>
        <v>-11.899211915862224</v>
      </c>
    </row>
    <row r="212" spans="1:52" x14ac:dyDescent="0.3">
      <c r="A212">
        <v>52.5</v>
      </c>
      <c r="B212" s="12">
        <v>707.98588055459106</v>
      </c>
      <c r="C212" s="9">
        <v>0</v>
      </c>
      <c r="D212" s="9">
        <v>1.722350189323809E-2</v>
      </c>
      <c r="E212" s="9">
        <v>0.33240256807725382</v>
      </c>
      <c r="F212" s="9">
        <v>2.799816257733255</v>
      </c>
      <c r="G212" s="12">
        <v>97.511924831753419</v>
      </c>
      <c r="H212" s="12">
        <v>132.84714156817455</v>
      </c>
      <c r="I212" s="12">
        <v>7.9708284940904726</v>
      </c>
      <c r="J212">
        <v>200.3259974769575</v>
      </c>
      <c r="K212">
        <v>64.565395671265435</v>
      </c>
      <c r="L212">
        <v>-1.4013861287420356E-3</v>
      </c>
      <c r="M212">
        <v>0</v>
      </c>
      <c r="N212">
        <v>4.9459711354554744E-5</v>
      </c>
      <c r="O212">
        <v>-6.8566510410864568E-5</v>
      </c>
      <c r="P212">
        <v>-6.6014315675486167E-4</v>
      </c>
      <c r="Q212">
        <v>5.8771958018980341E-3</v>
      </c>
      <c r="R212">
        <v>-2.2991447993016598E-2</v>
      </c>
      <c r="S212">
        <v>6.9464705438852941E-6</v>
      </c>
      <c r="T212">
        <v>203.58263452375209</v>
      </c>
      <c r="U212">
        <v>58.049170210289162</v>
      </c>
      <c r="V212">
        <v>206.07861567720266</v>
      </c>
      <c r="W212">
        <v>57.896863537872548</v>
      </c>
      <c r="X212">
        <v>195.75136575685397</v>
      </c>
      <c r="Y212">
        <v>196.23589849577883</v>
      </c>
      <c r="Z212">
        <v>9.6178141686019014</v>
      </c>
      <c r="AA212" s="12">
        <v>21.506942831363489</v>
      </c>
      <c r="AB212" s="12">
        <v>2.5569428313634908</v>
      </c>
      <c r="AC212" s="12">
        <v>-1.222885171736618</v>
      </c>
      <c r="AD212" s="12">
        <v>211.39369638197115</v>
      </c>
      <c r="AE212">
        <v>0.12737760783942176</v>
      </c>
      <c r="AF212">
        <v>0</v>
      </c>
      <c r="AG212">
        <v>-0.2924267945711686</v>
      </c>
      <c r="AH212">
        <v>-8.8821416772616804</v>
      </c>
      <c r="AI212">
        <v>0.49213585907119184</v>
      </c>
      <c r="AJ212">
        <v>1.409784561171366</v>
      </c>
      <c r="AK212">
        <v>14.440488701145267</v>
      </c>
      <c r="AL212">
        <v>0</v>
      </c>
      <c r="AM212">
        <v>0</v>
      </c>
      <c r="AN212">
        <v>-5.1754442949714869</v>
      </c>
      <c r="AO212">
        <f t="shared" si="35"/>
        <v>13.699810767035499</v>
      </c>
      <c r="AP212">
        <f t="shared" si="36"/>
        <v>0.82198864602212995</v>
      </c>
      <c r="AQ212">
        <f t="shared" si="37"/>
        <v>0</v>
      </c>
      <c r="AR212">
        <f t="shared" si="38"/>
        <v>0.81532925193082928</v>
      </c>
      <c r="AS212" s="9">
        <f t="shared" si="39"/>
        <v>-2.6751918128476744</v>
      </c>
      <c r="AT212" s="9">
        <f t="shared" si="40"/>
        <v>2.1392616159445179</v>
      </c>
      <c r="AU212" s="9">
        <f t="shared" si="41"/>
        <v>7.9057340461415349</v>
      </c>
      <c r="AV212">
        <f t="shared" si="42"/>
        <v>0</v>
      </c>
      <c r="AW212">
        <f t="shared" si="43"/>
        <v>0.34904931983023463</v>
      </c>
      <c r="AX212">
        <v>13.811707204772624</v>
      </c>
      <c r="AZ212">
        <f t="shared" si="44"/>
        <v>-9.8427171814238363</v>
      </c>
    </row>
    <row r="213" spans="1:52" x14ac:dyDescent="0.3">
      <c r="A213">
        <v>52.75</v>
      </c>
      <c r="B213" s="12">
        <v>700.85429902314218</v>
      </c>
      <c r="C213" s="9">
        <v>0</v>
      </c>
      <c r="D213" s="9">
        <v>1.6946824609850638E-2</v>
      </c>
      <c r="E213" s="9">
        <v>0.33022167349026549</v>
      </c>
      <c r="F213" s="9">
        <v>2.7986600856546886</v>
      </c>
      <c r="G213" s="12">
        <v>96.612719752468848</v>
      </c>
      <c r="H213" s="12">
        <v>132.00833595779443</v>
      </c>
      <c r="I213" s="12">
        <v>7.9205001574676652</v>
      </c>
      <c r="J213">
        <v>192.68251614998357</v>
      </c>
      <c r="K213">
        <v>63.487318449552674</v>
      </c>
      <c r="L213">
        <v>-1.3925600505355022E-3</v>
      </c>
      <c r="M213">
        <v>0</v>
      </c>
      <c r="N213">
        <v>5.245735309838052E-5</v>
      </c>
      <c r="O213">
        <v>3.9713675556510117E-5</v>
      </c>
      <c r="P213">
        <v>3.3944269165549283E-4</v>
      </c>
      <c r="Q213">
        <v>5.8771958018980341E-3</v>
      </c>
      <c r="R213">
        <v>1.1717922376151742E-2</v>
      </c>
      <c r="S213">
        <v>6.6250558722589341E-6</v>
      </c>
      <c r="T213">
        <v>200.81239157728413</v>
      </c>
      <c r="U213">
        <v>57.665378497342772</v>
      </c>
      <c r="V213">
        <v>205.64151030272401</v>
      </c>
      <c r="W213">
        <v>57.837253177908849</v>
      </c>
      <c r="X213">
        <v>194.20544789737389</v>
      </c>
      <c r="Y213">
        <v>194.04248068398923</v>
      </c>
      <c r="Z213">
        <v>9.6121561560476998</v>
      </c>
      <c r="AA213" s="12">
        <v>21.490166719155887</v>
      </c>
      <c r="AB213" s="12">
        <v>2.5401667191558883</v>
      </c>
      <c r="AC213" s="12">
        <v>-1.2199588797368499</v>
      </c>
      <c r="AD213" s="12">
        <v>212.79995422314272</v>
      </c>
      <c r="AE213">
        <v>0.12714492405795075</v>
      </c>
      <c r="AF213">
        <v>0</v>
      </c>
      <c r="AG213">
        <v>9.6712513506670109E-2</v>
      </c>
      <c r="AH213">
        <v>-8.7713848262785259</v>
      </c>
      <c r="AI213">
        <v>0.57995148093673954</v>
      </c>
      <c r="AJ213">
        <v>1.419162894714139</v>
      </c>
      <c r="AK213">
        <v>14.429224652103869</v>
      </c>
      <c r="AL213">
        <v>0</v>
      </c>
      <c r="AM213">
        <v>0</v>
      </c>
      <c r="AN213">
        <v>-5.1630597624040391</v>
      </c>
      <c r="AO213">
        <f t="shared" si="35"/>
        <v>13.7379716960293</v>
      </c>
      <c r="AP213">
        <f t="shared" si="36"/>
        <v>0.82427830176175798</v>
      </c>
      <c r="AQ213">
        <f t="shared" si="37"/>
        <v>0</v>
      </c>
      <c r="AR213">
        <f t="shared" si="38"/>
        <v>0.81762470027252476</v>
      </c>
      <c r="AS213" s="9">
        <f t="shared" si="39"/>
        <v>-2.208900343515154</v>
      </c>
      <c r="AT213" s="9">
        <f t="shared" si="40"/>
        <v>2.1203369071251874</v>
      </c>
      <c r="AU213" s="9">
        <f t="shared" si="41"/>
        <v>7.9230917525758251</v>
      </c>
      <c r="AV213">
        <f t="shared" si="42"/>
        <v>0</v>
      </c>
      <c r="AW213">
        <f t="shared" si="43"/>
        <v>0.28664864056121536</v>
      </c>
      <c r="AX213">
        <v>13.849767473364889</v>
      </c>
      <c r="AZ213">
        <f t="shared" si="44"/>
        <v>-11.599029618734789</v>
      </c>
    </row>
    <row r="214" spans="1:52" x14ac:dyDescent="0.3">
      <c r="A214">
        <v>53</v>
      </c>
      <c r="B214" s="12">
        <v>693.76850694701238</v>
      </c>
      <c r="C214" s="9">
        <v>0</v>
      </c>
      <c r="D214" s="9">
        <v>1.667949997253736E-2</v>
      </c>
      <c r="E214" s="9">
        <v>0.32804604458311015</v>
      </c>
      <c r="F214" s="9">
        <v>2.7975106358569635</v>
      </c>
      <c r="G214" s="12">
        <v>95.716346428099911</v>
      </c>
      <c r="H214" s="12">
        <v>131.1715556088885</v>
      </c>
      <c r="I214" s="12">
        <v>7.8702933365333108</v>
      </c>
      <c r="J214">
        <v>200.37447326597126</v>
      </c>
      <c r="K214">
        <v>64.614085012305623</v>
      </c>
      <c r="L214">
        <v>-1.383471714220592E-3</v>
      </c>
      <c r="M214">
        <v>0</v>
      </c>
      <c r="N214">
        <v>4.7905542463112037E-5</v>
      </c>
      <c r="O214">
        <v>-6.7800209310172542E-5</v>
      </c>
      <c r="P214">
        <v>-6.6215265007032998E-4</v>
      </c>
      <c r="Q214">
        <v>5.8771958018980341E-3</v>
      </c>
      <c r="R214">
        <v>-2.2655439314532306E-2</v>
      </c>
      <c r="S214">
        <v>6.8075421927446777E-6</v>
      </c>
      <c r="T214">
        <v>203.60551113568718</v>
      </c>
      <c r="U214">
        <v>58.046391102242069</v>
      </c>
      <c r="V214">
        <v>205.84436561208122</v>
      </c>
      <c r="W214">
        <v>57.864199601638575</v>
      </c>
      <c r="X214">
        <v>195.78173956250839</v>
      </c>
      <c r="Y214">
        <v>196.27823964918596</v>
      </c>
      <c r="Z214">
        <v>9.6065089277178934</v>
      </c>
      <c r="AA214" s="12">
        <v>21.473431112177771</v>
      </c>
      <c r="AB214" s="12">
        <v>2.5234311121777702</v>
      </c>
      <c r="AC214" s="12">
        <v>-1.2170133394487523</v>
      </c>
      <c r="AD214" s="12">
        <v>214.19968975044949</v>
      </c>
      <c r="AE214">
        <v>0.12690981348520358</v>
      </c>
      <c r="AF214">
        <v>0</v>
      </c>
      <c r="AG214">
        <v>-0.28973617793164091</v>
      </c>
      <c r="AH214">
        <v>-8.9036092770288011</v>
      </c>
      <c r="AI214">
        <v>0.47830629814476283</v>
      </c>
      <c r="AJ214">
        <v>1.4284977309457481</v>
      </c>
      <c r="AK214">
        <v>14.417987799643283</v>
      </c>
      <c r="AL214">
        <v>0</v>
      </c>
      <c r="AM214">
        <v>0</v>
      </c>
      <c r="AN214">
        <v>-5.1505937680229028</v>
      </c>
      <c r="AO214">
        <f t="shared" si="35"/>
        <v>13.648446630386807</v>
      </c>
      <c r="AP214">
        <f t="shared" si="36"/>
        <v>0.81890679782320841</v>
      </c>
      <c r="AQ214">
        <f t="shared" si="37"/>
        <v>0</v>
      </c>
      <c r="AR214">
        <f t="shared" si="38"/>
        <v>0.81232094661248755</v>
      </c>
      <c r="AS214" s="9">
        <f t="shared" si="39"/>
        <v>-2.6984452076059848</v>
      </c>
      <c r="AT214" s="9">
        <f t="shared" si="40"/>
        <v>2.1566274259440412</v>
      </c>
      <c r="AU214" s="9">
        <f t="shared" si="41"/>
        <v>7.866835464257524</v>
      </c>
      <c r="AV214">
        <f t="shared" si="42"/>
        <v>0</v>
      </c>
      <c r="AW214">
        <f t="shared" si="43"/>
        <v>0.3482695516171716</v>
      </c>
      <c r="AX214">
        <v>13.759100724855298</v>
      </c>
      <c r="AZ214">
        <f t="shared" si="44"/>
        <v>-9.5661259628952564</v>
      </c>
    </row>
    <row r="215" spans="1:52" x14ac:dyDescent="0.3">
      <c r="A215">
        <v>53.25</v>
      </c>
      <c r="B215" s="12">
        <v>686.72855086210961</v>
      </c>
      <c r="C215" s="9">
        <v>0</v>
      </c>
      <c r="D215" s="9">
        <v>1.6421530702293217E-2</v>
      </c>
      <c r="E215" s="9">
        <v>0.32587571560511824</v>
      </c>
      <c r="F215" s="9">
        <v>2.796367928681458</v>
      </c>
      <c r="G215" s="12">
        <v>94.822815009863888</v>
      </c>
      <c r="H215" s="12">
        <v>130.33681369427626</v>
      </c>
      <c r="I215" s="12">
        <v>7.8202088216565748</v>
      </c>
      <c r="J215">
        <v>192.6597154521817</v>
      </c>
      <c r="K215">
        <v>63.526972944848751</v>
      </c>
      <c r="L215">
        <v>-1.3746322235248555E-3</v>
      </c>
      <c r="M215">
        <v>0</v>
      </c>
      <c r="N215">
        <v>5.0883507113075802E-5</v>
      </c>
      <c r="O215">
        <v>3.9390728984326565E-5</v>
      </c>
      <c r="P215">
        <v>3.4154146654239229E-4</v>
      </c>
      <c r="Q215">
        <v>5.8771958018980341E-3</v>
      </c>
      <c r="R215">
        <v>1.1581424235335681E-2</v>
      </c>
      <c r="S215">
        <v>6.4898082187333883E-6</v>
      </c>
      <c r="T215">
        <v>200.63877311832854</v>
      </c>
      <c r="U215">
        <v>57.635286101672591</v>
      </c>
      <c r="V215">
        <v>205.41738154231166</v>
      </c>
      <c r="W215">
        <v>57.805892878383133</v>
      </c>
      <c r="X215">
        <v>194.19865764541407</v>
      </c>
      <c r="Y215">
        <v>194.03059380120783</v>
      </c>
      <c r="Z215">
        <v>9.6008725935354633</v>
      </c>
      <c r="AA215" s="12">
        <v>21.456736273885522</v>
      </c>
      <c r="AB215" s="12">
        <v>2.506736273885525</v>
      </c>
      <c r="AC215" s="12">
        <v>-1.2140486406120683</v>
      </c>
      <c r="AD215" s="12">
        <v>215.59289940366881</v>
      </c>
      <c r="AE215">
        <v>0.12667228080274562</v>
      </c>
      <c r="AF215">
        <v>0</v>
      </c>
      <c r="AG215">
        <v>9.6443055479713394E-2</v>
      </c>
      <c r="AH215">
        <v>-8.7839235893994481</v>
      </c>
      <c r="AI215">
        <v>0.5693393870551916</v>
      </c>
      <c r="AJ215">
        <v>1.4377890461230676</v>
      </c>
      <c r="AK215">
        <v>14.406778320657033</v>
      </c>
      <c r="AL215">
        <v>0</v>
      </c>
      <c r="AM215">
        <v>0</v>
      </c>
      <c r="AN215">
        <v>-5.1380466916209251</v>
      </c>
      <c r="AO215">
        <f t="shared" si="35"/>
        <v>13.689612458238619</v>
      </c>
      <c r="AP215">
        <f t="shared" si="36"/>
        <v>0.82137674749431711</v>
      </c>
      <c r="AQ215">
        <f t="shared" si="37"/>
        <v>0</v>
      </c>
      <c r="AR215">
        <f t="shared" si="38"/>
        <v>0.81479570352828301</v>
      </c>
      <c r="AS215" s="9">
        <f t="shared" si="39"/>
        <v>-2.2316780589548531</v>
      </c>
      <c r="AT215" s="9">
        <f t="shared" si="40"/>
        <v>2.1325514868722388</v>
      </c>
      <c r="AU215" s="9">
        <f t="shared" si="41"/>
        <v>7.8859335039854876</v>
      </c>
      <c r="AV215">
        <f t="shared" si="42"/>
        <v>0</v>
      </c>
      <c r="AW215">
        <f t="shared" si="43"/>
        <v>0.28644929662860319</v>
      </c>
      <c r="AX215">
        <v>13.80018243433878</v>
      </c>
      <c r="AZ215">
        <f t="shared" si="44"/>
        <v>-11.386787741103831</v>
      </c>
    </row>
    <row r="216" spans="1:52" x14ac:dyDescent="0.3">
      <c r="A216">
        <v>53.5</v>
      </c>
      <c r="B216" s="12">
        <v>679.73447673034218</v>
      </c>
      <c r="C216" s="9">
        <v>0</v>
      </c>
      <c r="D216" s="9">
        <v>1.6172919423590677E-2</v>
      </c>
      <c r="E216" s="9">
        <v>0.32371072064511369</v>
      </c>
      <c r="F216" s="9">
        <v>2.7952319843352122</v>
      </c>
      <c r="G216" s="12">
        <v>93.932135558499141</v>
      </c>
      <c r="H216" s="12">
        <v>129.50412332504374</v>
      </c>
      <c r="I216" s="12">
        <v>7.7702473995026233</v>
      </c>
      <c r="J216">
        <v>200.42511539946952</v>
      </c>
      <c r="K216">
        <v>64.663402722545868</v>
      </c>
      <c r="L216">
        <v>-1.3655199891480202E-3</v>
      </c>
      <c r="M216">
        <v>0</v>
      </c>
      <c r="N216">
        <v>4.6459793642947737E-5</v>
      </c>
      <c r="O216">
        <v>-6.7075571928057326E-5</v>
      </c>
      <c r="P216">
        <v>-6.6426825714844282E-4</v>
      </c>
      <c r="Q216">
        <v>5.8771958018980341E-3</v>
      </c>
      <c r="R216">
        <v>-2.232234616924474E-2</v>
      </c>
      <c r="S216">
        <v>6.6704509679604545E-6</v>
      </c>
      <c r="T216">
        <v>203.72188771628578</v>
      </c>
      <c r="U216">
        <v>58.05567266312886</v>
      </c>
      <c r="V216">
        <v>205.70112169784096</v>
      </c>
      <c r="W216">
        <v>57.843792685319158</v>
      </c>
      <c r="X216">
        <v>195.8084777718897</v>
      </c>
      <c r="Y216">
        <v>196.31775886608227</v>
      </c>
      <c r="Z216">
        <v>9.5952472631461667</v>
      </c>
      <c r="AA216" s="12">
        <v>21.440082466500876</v>
      </c>
      <c r="AB216" s="12">
        <v>2.4900824665008745</v>
      </c>
      <c r="AC216" s="12">
        <v>-1.2110648730117843</v>
      </c>
      <c r="AD216" s="12">
        <v>216.97957989264762</v>
      </c>
      <c r="AE216">
        <v>0.12643233073925919</v>
      </c>
      <c r="AF216">
        <v>0</v>
      </c>
      <c r="AG216">
        <v>-0.2873952102656176</v>
      </c>
      <c r="AH216">
        <v>-8.9290799379111121</v>
      </c>
      <c r="AI216">
        <v>0.46916814158793446</v>
      </c>
      <c r="AJ216">
        <v>1.4470368183040672</v>
      </c>
      <c r="AK216">
        <v>14.395596391209658</v>
      </c>
      <c r="AL216">
        <v>0</v>
      </c>
      <c r="AM216">
        <v>0</v>
      </c>
      <c r="AN216">
        <v>-5.1254189131824308</v>
      </c>
      <c r="AO216">
        <f t="shared" si="35"/>
        <v>13.602322265493893</v>
      </c>
      <c r="AP216">
        <f t="shared" si="36"/>
        <v>0.8161393359296335</v>
      </c>
      <c r="AQ216">
        <f t="shared" si="37"/>
        <v>0</v>
      </c>
      <c r="AR216">
        <f t="shared" si="38"/>
        <v>0.80962497218974716</v>
      </c>
      <c r="AS216" s="9">
        <f t="shared" si="39"/>
        <v>-2.7245503066967323</v>
      </c>
      <c r="AT216" s="9">
        <f t="shared" si="40"/>
        <v>2.1761309004873137</v>
      </c>
      <c r="AU216" s="9">
        <f t="shared" si="41"/>
        <v>7.831058729424746</v>
      </c>
      <c r="AV216">
        <f t="shared" si="42"/>
        <v>0</v>
      </c>
      <c r="AW216">
        <f t="shared" si="43"/>
        <v>0.34778549580848933</v>
      </c>
      <c r="AX216">
        <v>13.711768586924569</v>
      </c>
      <c r="AZ216">
        <f t="shared" si="44"/>
        <v>-9.3833628317586886</v>
      </c>
    </row>
    <row r="217" spans="1:52" x14ac:dyDescent="0.3">
      <c r="A217">
        <v>53.75</v>
      </c>
      <c r="B217" s="12">
        <v>672.78632994446355</v>
      </c>
      <c r="C217" s="9">
        <v>0</v>
      </c>
      <c r="D217" s="9">
        <v>1.5933668664486374E-2</v>
      </c>
      <c r="E217" s="9">
        <v>0.3215510936313466</v>
      </c>
      <c r="F217" s="9">
        <v>2.794102822890788</v>
      </c>
      <c r="G217" s="12">
        <v>93.044318044642807</v>
      </c>
      <c r="H217" s="12">
        <v>128.67349755051791</v>
      </c>
      <c r="I217" s="12">
        <v>7.7204098530310743</v>
      </c>
      <c r="J217">
        <v>192.63508647286096</v>
      </c>
      <c r="K217">
        <v>63.566808957146634</v>
      </c>
      <c r="L217">
        <v>-1.3566702225669448E-3</v>
      </c>
      <c r="M217">
        <v>0</v>
      </c>
      <c r="N217">
        <v>4.9418356271453088E-5</v>
      </c>
      <c r="O217">
        <v>3.907339367831496E-5</v>
      </c>
      <c r="P217">
        <v>3.4381076500567546E-4</v>
      </c>
      <c r="Q217">
        <v>5.8771958018980341E-3</v>
      </c>
      <c r="R217">
        <v>1.1448983875712717E-2</v>
      </c>
      <c r="S217">
        <v>6.3562981059409179E-6</v>
      </c>
      <c r="T217">
        <v>200.52489703910499</v>
      </c>
      <c r="U217">
        <v>57.612744904920078</v>
      </c>
      <c r="V217">
        <v>205.27940547349664</v>
      </c>
      <c r="W217">
        <v>57.786155388397901</v>
      </c>
      <c r="X217">
        <v>194.1908146004948</v>
      </c>
      <c r="Y217">
        <v>194.01746561286802</v>
      </c>
      <c r="Z217">
        <v>9.5896330458944696</v>
      </c>
      <c r="AA217" s="12">
        <v>21.423469951010354</v>
      </c>
      <c r="AB217" s="12">
        <v>2.4734699510103555</v>
      </c>
      <c r="AC217" s="12">
        <v>-1.2080621264705425</v>
      </c>
      <c r="AD217" s="12">
        <v>218.35972847911441</v>
      </c>
      <c r="AE217">
        <v>0.1261899680704115</v>
      </c>
      <c r="AF217">
        <v>0</v>
      </c>
      <c r="AG217">
        <v>9.6201169391097754E-2</v>
      </c>
      <c r="AH217">
        <v>-8.798950296339072</v>
      </c>
      <c r="AI217">
        <v>0.56309699303143079</v>
      </c>
      <c r="AJ217">
        <v>1.4562410292272143</v>
      </c>
      <c r="AK217">
        <v>14.384442186536335</v>
      </c>
      <c r="AL217">
        <v>0</v>
      </c>
      <c r="AM217">
        <v>0</v>
      </c>
      <c r="AN217">
        <v>-5.1127108128511081</v>
      </c>
      <c r="AO217">
        <f t="shared" si="35"/>
        <v>13.646060758267037</v>
      </c>
      <c r="AP217">
        <f t="shared" si="36"/>
        <v>0.81876364549602221</v>
      </c>
      <c r="AQ217">
        <f t="shared" si="37"/>
        <v>0</v>
      </c>
      <c r="AR217">
        <f t="shared" si="38"/>
        <v>0.81225333301423741</v>
      </c>
      <c r="AS217" s="9">
        <f t="shared" si="39"/>
        <v>-2.2560952763853606</v>
      </c>
      <c r="AT217" s="9">
        <f t="shared" si="40"/>
        <v>2.1461963707257423</v>
      </c>
      <c r="AU217" s="9">
        <f t="shared" si="41"/>
        <v>7.851642911625679</v>
      </c>
      <c r="AV217">
        <f t="shared" si="42"/>
        <v>0</v>
      </c>
      <c r="AW217">
        <f t="shared" si="43"/>
        <v>0.28639176280616452</v>
      </c>
      <c r="AX217">
        <v>13.755435649167218</v>
      </c>
      <c r="AZ217">
        <f t="shared" si="44"/>
        <v>-11.261939860628615</v>
      </c>
    </row>
    <row r="218" spans="1:52" x14ac:dyDescent="0.3">
      <c r="A218">
        <v>54</v>
      </c>
      <c r="B218" s="12">
        <v>665.88415533289287</v>
      </c>
      <c r="C218" s="9">
        <v>0</v>
      </c>
      <c r="D218" s="9">
        <v>1.5703780856734618E-2</v>
      </c>
      <c r="E218" s="9">
        <v>0.31939686833142605</v>
      </c>
      <c r="F218" s="9">
        <v>2.7929804642861358</v>
      </c>
      <c r="G218" s="12">
        <v>92.159372349210486</v>
      </c>
      <c r="H218" s="12">
        <v>127.8449493582408</v>
      </c>
      <c r="I218" s="12">
        <v>7.670696961494448</v>
      </c>
      <c r="J218">
        <v>200.47876500596115</v>
      </c>
      <c r="K218">
        <v>64.713522954023972</v>
      </c>
      <c r="L218">
        <v>-1.3475162230206809E-3</v>
      </c>
      <c r="M218">
        <v>0</v>
      </c>
      <c r="N218">
        <v>4.5122326182405229E-5</v>
      </c>
      <c r="O218">
        <v>-6.6357397391413858E-5</v>
      </c>
      <c r="P218">
        <v>-6.6653296768023603E-4</v>
      </c>
      <c r="Q218">
        <v>5.8771958018980341E-3</v>
      </c>
      <c r="R218">
        <v>-2.1993444185141296E-2</v>
      </c>
      <c r="S218">
        <v>6.535222070336269E-6</v>
      </c>
      <c r="T218">
        <v>203.99067340522799</v>
      </c>
      <c r="U218">
        <v>58.084831818369423</v>
      </c>
      <c r="V218">
        <v>205.65197368762634</v>
      </c>
      <c r="W218">
        <v>57.83607830603313</v>
      </c>
      <c r="X218">
        <v>195.83726760363706</v>
      </c>
      <c r="Y218">
        <v>196.35963710131324</v>
      </c>
      <c r="Z218">
        <v>9.5840300508276837</v>
      </c>
      <c r="AA218" s="12">
        <v>21.406898987164816</v>
      </c>
      <c r="AB218" s="12">
        <v>2.4568989871648159</v>
      </c>
      <c r="AC218" s="12">
        <v>-1.2050404908478318</v>
      </c>
      <c r="AD218" s="12">
        <v>219.73334246941786</v>
      </c>
      <c r="AE218">
        <v>0.12594519761873468</v>
      </c>
      <c r="AF218">
        <v>0</v>
      </c>
      <c r="AG218">
        <v>-0.28509225666745464</v>
      </c>
      <c r="AH218">
        <v>-8.9611681090470778</v>
      </c>
      <c r="AI218">
        <v>0.4646168293156549</v>
      </c>
      <c r="AJ218">
        <v>1.4654016609285481</v>
      </c>
      <c r="AK218">
        <v>14.373315881042574</v>
      </c>
      <c r="AL218">
        <v>0</v>
      </c>
      <c r="AM218">
        <v>0</v>
      </c>
      <c r="AN218">
        <v>-5.0999227709265895</v>
      </c>
      <c r="AO218">
        <f t="shared" si="35"/>
        <v>13.561473074627324</v>
      </c>
      <c r="AP218">
        <f t="shared" si="36"/>
        <v>0.81368838447763947</v>
      </c>
      <c r="AQ218">
        <f t="shared" si="37"/>
        <v>0</v>
      </c>
      <c r="AR218">
        <f t="shared" si="38"/>
        <v>0.80724346942749059</v>
      </c>
      <c r="AS218" s="9">
        <f t="shared" si="39"/>
        <v>-2.7544728850812721</v>
      </c>
      <c r="AT218" s="9">
        <f t="shared" si="40"/>
        <v>2.1991081791341607</v>
      </c>
      <c r="AU218" s="9">
        <f t="shared" si="41"/>
        <v>7.7984139288431269</v>
      </c>
      <c r="AV218">
        <f t="shared" si="42"/>
        <v>0</v>
      </c>
      <c r="AW218">
        <f t="shared" si="43"/>
        <v>0.34770745409613474</v>
      </c>
      <c r="AX218">
        <v>13.669745913282608</v>
      </c>
      <c r="AZ218">
        <f t="shared" si="44"/>
        <v>-9.2923365863130982</v>
      </c>
    </row>
    <row r="219" spans="1:52" x14ac:dyDescent="0.3">
      <c r="A219">
        <v>54.25</v>
      </c>
      <c r="B219" s="12">
        <v>659.02799716451955</v>
      </c>
      <c r="C219" s="9">
        <v>0</v>
      </c>
      <c r="D219" s="9">
        <v>1.5483258335884306E-2</v>
      </c>
      <c r="E219" s="9">
        <v>0.31724807835226626</v>
      </c>
      <c r="F219" s="9">
        <v>2.791864928324475</v>
      </c>
      <c r="G219" s="12">
        <v>91.277308263779815</v>
      </c>
      <c r="H219" s="12">
        <v>127.01849167394856</v>
      </c>
      <c r="I219" s="12">
        <v>7.6211095004369138</v>
      </c>
      <c r="J219">
        <v>192.60324679377214</v>
      </c>
      <c r="K219">
        <v>63.606280303578728</v>
      </c>
      <c r="L219">
        <v>-1.3386712005260199E-3</v>
      </c>
      <c r="M219">
        <v>0</v>
      </c>
      <c r="N219">
        <v>4.8062850559977717E-5</v>
      </c>
      <c r="O219">
        <v>3.884076383544549E-5</v>
      </c>
      <c r="P219">
        <v>3.4679506276240227E-4</v>
      </c>
      <c r="Q219">
        <v>5.8771958018980341E-3</v>
      </c>
      <c r="R219">
        <v>1.1338127259300461E-2</v>
      </c>
      <c r="S219">
        <v>6.2243602892176556E-6</v>
      </c>
      <c r="T219">
        <v>200.46938102158455</v>
      </c>
      <c r="U219">
        <v>57.597322264868239</v>
      </c>
      <c r="V219">
        <v>205.2299697772207</v>
      </c>
      <c r="W219">
        <v>57.778379698326376</v>
      </c>
      <c r="X219">
        <v>194.1830657555295</v>
      </c>
      <c r="Y219">
        <v>194.00349502073075</v>
      </c>
      <c r="Z219">
        <v>9.5784383866964475</v>
      </c>
      <c r="AA219" s="12">
        <v>21.390369833478971</v>
      </c>
      <c r="AB219" s="12">
        <v>2.4403698334789712</v>
      </c>
      <c r="AC219" s="12">
        <v>-1.2020000560346291</v>
      </c>
      <c r="AD219" s="12">
        <v>221.1004196161087</v>
      </c>
      <c r="AE219">
        <v>0.12569802425349552</v>
      </c>
      <c r="AF219">
        <v>0</v>
      </c>
      <c r="AG219">
        <v>9.6383563415767884E-2</v>
      </c>
      <c r="AH219">
        <v>-8.8164209564634586</v>
      </c>
      <c r="AI219">
        <v>0.56132373782449752</v>
      </c>
      <c r="AJ219">
        <v>1.4745186984198291</v>
      </c>
      <c r="AK219">
        <v>14.362217648303895</v>
      </c>
      <c r="AL219">
        <v>0</v>
      </c>
      <c r="AM219">
        <v>0</v>
      </c>
      <c r="AN219">
        <v>-5.0870551678417657</v>
      </c>
      <c r="AO219">
        <f t="shared" si="35"/>
        <v>13.607391126548601</v>
      </c>
      <c r="AP219">
        <f t="shared" si="36"/>
        <v>0.81644346759291597</v>
      </c>
      <c r="AQ219">
        <f t="shared" si="37"/>
        <v>0</v>
      </c>
      <c r="AR219">
        <f t="shared" si="38"/>
        <v>0.81000205482773324</v>
      </c>
      <c r="AS219" s="9">
        <f t="shared" si="39"/>
        <v>-2.281701189969171</v>
      </c>
      <c r="AT219" s="9">
        <f t="shared" si="40"/>
        <v>2.1612830900644857</v>
      </c>
      <c r="AU219" s="9">
        <f t="shared" si="41"/>
        <v>7.8202534505595436</v>
      </c>
      <c r="AV219">
        <f t="shared" si="42"/>
        <v>0</v>
      </c>
      <c r="AW219">
        <f t="shared" si="43"/>
        <v>0.28641289745384468</v>
      </c>
      <c r="AX219">
        <v>13.715601744510584</v>
      </c>
      <c r="AZ219">
        <f t="shared" si="44"/>
        <v>-11.226474756489949</v>
      </c>
    </row>
    <row r="220" spans="1:52" x14ac:dyDescent="0.3">
      <c r="A220">
        <v>54.5</v>
      </c>
      <c r="B220" s="12">
        <v>652.21789915349257</v>
      </c>
      <c r="C220" s="9">
        <v>0</v>
      </c>
      <c r="D220" s="9">
        <v>1.5272103341388638E-2</v>
      </c>
      <c r="E220" s="9">
        <v>0.31510475714003738</v>
      </c>
      <c r="F220" s="9">
        <v>2.7907562346741317</v>
      </c>
      <c r="G220" s="12">
        <v>90.398135490975136</v>
      </c>
      <c r="H220" s="12">
        <v>126.19413736155285</v>
      </c>
      <c r="I220" s="12">
        <v>7.571648241693171</v>
      </c>
      <c r="J220">
        <v>200.53975888938541</v>
      </c>
      <c r="K220">
        <v>64.765279437599759</v>
      </c>
      <c r="L220">
        <v>-1.3293788004655701E-3</v>
      </c>
      <c r="M220">
        <v>0</v>
      </c>
      <c r="N220">
        <v>4.3893047917242278E-5</v>
      </c>
      <c r="O220">
        <v>-6.5694880716747603E-5</v>
      </c>
      <c r="P220">
        <v>-6.6917273227298151E-4</v>
      </c>
      <c r="Q220">
        <v>5.8771958018980341E-3</v>
      </c>
      <c r="R220">
        <v>-2.1675833441591318E-2</v>
      </c>
      <c r="S220">
        <v>6.4019815991028769E-6</v>
      </c>
      <c r="T220">
        <v>204.73054424685108</v>
      </c>
      <c r="U220">
        <v>58.190607154681572</v>
      </c>
      <c r="V220">
        <v>205.72152401533461</v>
      </c>
      <c r="W220">
        <v>57.844380908173889</v>
      </c>
      <c r="X220">
        <v>195.86526569153128</v>
      </c>
      <c r="Y220">
        <v>196.40186233208246</v>
      </c>
      <c r="Z220">
        <v>9.5728581619560735</v>
      </c>
      <c r="AA220" s="12">
        <v>21.373882747231054</v>
      </c>
      <c r="AB220" s="12">
        <v>2.4238827472310569</v>
      </c>
      <c r="AC220" s="12">
        <v>-1.1989409119483267</v>
      </c>
      <c r="AD220" s="12">
        <v>222.46095795589787</v>
      </c>
      <c r="AE220">
        <v>0.12544845289056283</v>
      </c>
      <c r="AF220">
        <v>0</v>
      </c>
      <c r="AG220">
        <v>-0.2832605853581891</v>
      </c>
      <c r="AH220">
        <v>-9.0139484177699618</v>
      </c>
      <c r="AI220">
        <v>0.46598308416260753</v>
      </c>
      <c r="AJ220">
        <v>1.4835921286078833</v>
      </c>
      <c r="AK220">
        <v>14.351147661065605</v>
      </c>
      <c r="AL220">
        <v>0</v>
      </c>
      <c r="AM220">
        <v>0</v>
      </c>
      <c r="AN220">
        <v>-5.0741083841413266</v>
      </c>
      <c r="AO220">
        <f t="shared" si="35"/>
        <v>13.528092656238329</v>
      </c>
      <c r="AP220">
        <f t="shared" si="36"/>
        <v>0.81168555937429965</v>
      </c>
      <c r="AQ220">
        <f t="shared" si="37"/>
        <v>0</v>
      </c>
      <c r="AR220">
        <f t="shared" si="38"/>
        <v>0.80530705561023641</v>
      </c>
      <c r="AS220" s="9">
        <f t="shared" si="39"/>
        <v>-2.7958666445174063</v>
      </c>
      <c r="AT220" s="9">
        <f t="shared" si="40"/>
        <v>2.2325410300796547</v>
      </c>
      <c r="AU220" s="9">
        <f t="shared" si="41"/>
        <v>7.7701507319981458</v>
      </c>
      <c r="AV220">
        <f t="shared" si="42"/>
        <v>0</v>
      </c>
      <c r="AW220">
        <f t="shared" si="43"/>
        <v>0.34897504598498114</v>
      </c>
      <c r="AX220">
        <v>13.635243077096153</v>
      </c>
      <c r="AZ220">
        <f t="shared" si="44"/>
        <v>-9.3196616832521499</v>
      </c>
    </row>
    <row r="221" spans="1:52" x14ac:dyDescent="0.3">
      <c r="A221">
        <v>54.75</v>
      </c>
      <c r="B221" s="12">
        <v>645.45390446398812</v>
      </c>
      <c r="C221" s="9">
        <v>0</v>
      </c>
      <c r="D221" s="9">
        <v>1.5070318016693049E-2</v>
      </c>
      <c r="E221" s="9">
        <v>0.31296693798012282</v>
      </c>
      <c r="F221" s="9">
        <v>2.7896544028684485</v>
      </c>
      <c r="G221" s="12">
        <v>89.521863644856296</v>
      </c>
      <c r="H221" s="12">
        <v>125.37189922312415</v>
      </c>
      <c r="I221" s="12">
        <v>7.5223139533874486</v>
      </c>
      <c r="J221">
        <v>192.53529852552975</v>
      </c>
      <c r="K221">
        <v>63.640854845124863</v>
      </c>
      <c r="L221">
        <v>-1.3206138381672095E-3</v>
      </c>
      <c r="M221">
        <v>0</v>
      </c>
      <c r="N221">
        <v>4.6817863666740416E-5</v>
      </c>
      <c r="O221">
        <v>3.9022228842800029E-5</v>
      </c>
      <c r="P221">
        <v>3.5336586485842068E-4</v>
      </c>
      <c r="Q221">
        <v>5.8771958018980341E-3</v>
      </c>
      <c r="R221">
        <v>1.1339745431575602E-2</v>
      </c>
      <c r="S221">
        <v>6.0931445227411764E-6</v>
      </c>
      <c r="T221">
        <v>200.39161834217774</v>
      </c>
      <c r="U221">
        <v>57.591039344174931</v>
      </c>
      <c r="V221">
        <v>205.28948380877466</v>
      </c>
      <c r="W221">
        <v>57.785326671877044</v>
      </c>
      <c r="X221">
        <v>194.17488353311342</v>
      </c>
      <c r="Y221">
        <v>193.98481537551621</v>
      </c>
      <c r="Z221">
        <v>9.5672894847552428</v>
      </c>
      <c r="AA221" s="12">
        <v>21.357437984462482</v>
      </c>
      <c r="AB221" s="12">
        <v>2.4074379844624829</v>
      </c>
      <c r="AC221" s="12">
        <v>-1.1958631485307001</v>
      </c>
      <c r="AD221" s="12">
        <v>223.81495572980992</v>
      </c>
      <c r="AE221">
        <v>0.12519648849228115</v>
      </c>
      <c r="AF221">
        <v>0</v>
      </c>
      <c r="AG221">
        <v>9.8679980650302895E-2</v>
      </c>
      <c r="AH221">
        <v>-8.8327988396591159</v>
      </c>
      <c r="AI221">
        <v>0.5652334216629229</v>
      </c>
      <c r="AJ221">
        <v>1.4926219397621028</v>
      </c>
      <c r="AK221">
        <v>14.340106091242566</v>
      </c>
      <c r="AL221">
        <v>0</v>
      </c>
      <c r="AM221">
        <v>0</v>
      </c>
      <c r="AN221">
        <v>-5.0610828004731498</v>
      </c>
      <c r="AO221">
        <f t="shared" si="35"/>
        <v>13.574501754414188</v>
      </c>
      <c r="AP221">
        <f t="shared" si="36"/>
        <v>0.8144701052648512</v>
      </c>
      <c r="AQ221">
        <f t="shared" si="37"/>
        <v>0</v>
      </c>
      <c r="AR221">
        <f t="shared" si="38"/>
        <v>0.80809537067553583</v>
      </c>
      <c r="AS221" s="9">
        <f t="shared" si="39"/>
        <v>-2.3049588300300647</v>
      </c>
      <c r="AT221" s="9">
        <f t="shared" si="40"/>
        <v>2.1761725991811343</v>
      </c>
      <c r="AU221" s="9">
        <f t="shared" si="41"/>
        <v>7.7922712737479065</v>
      </c>
      <c r="AV221">
        <f t="shared" si="42"/>
        <v>0</v>
      </c>
      <c r="AW221">
        <f t="shared" si="43"/>
        <v>0.2860691026483268</v>
      </c>
      <c r="AX221">
        <v>13.681585458896057</v>
      </c>
      <c r="AZ221">
        <f t="shared" si="44"/>
        <v>-11.304668433258456</v>
      </c>
    </row>
    <row r="222" spans="1:52" x14ac:dyDescent="0.3">
      <c r="A222">
        <v>55</v>
      </c>
      <c r="B222" s="12">
        <v>638.73605571496125</v>
      </c>
      <c r="C222" s="9">
        <v>0</v>
      </c>
      <c r="D222" s="9">
        <v>1.4877904409332092E-2</v>
      </c>
      <c r="E222" s="9">
        <v>0.31083465399708582</v>
      </c>
      <c r="F222" s="9">
        <v>2.7885594523056363</v>
      </c>
      <c r="G222" s="12">
        <v>88.648502251310589</v>
      </c>
      <c r="H222" s="12">
        <v>124.55178999887917</v>
      </c>
      <c r="I222" s="12">
        <v>7.4731073999327498</v>
      </c>
      <c r="J222">
        <v>200.63039707263624</v>
      </c>
      <c r="K222">
        <v>64.821499331396012</v>
      </c>
      <c r="L222">
        <v>-1.3114569270770186E-3</v>
      </c>
      <c r="M222">
        <v>0</v>
      </c>
      <c r="N222">
        <v>4.2771904007535876E-5</v>
      </c>
      <c r="O222">
        <v>-6.5228669186256693E-5</v>
      </c>
      <c r="P222">
        <v>-6.7334734438510195E-4</v>
      </c>
      <c r="Q222">
        <v>5.8771958018980341E-3</v>
      </c>
      <c r="R222">
        <v>-2.1405759710549768E-2</v>
      </c>
      <c r="S222">
        <v>6.2713940242310817E-6</v>
      </c>
      <c r="T222">
        <v>205.13087471900531</v>
      </c>
      <c r="U222">
        <v>58.261322785178663</v>
      </c>
      <c r="V222">
        <v>206.08765954645358</v>
      </c>
      <c r="W222">
        <v>57.89264575570121</v>
      </c>
      <c r="X222">
        <v>195.8937604254711</v>
      </c>
      <c r="Y222">
        <v>196.44823868676218</v>
      </c>
      <c r="Z222">
        <v>9.561732462929978</v>
      </c>
      <c r="AA222" s="12">
        <v>21.341035799977586</v>
      </c>
      <c r="AB222" s="12">
        <v>2.3910357999775833</v>
      </c>
      <c r="AC222" s="12">
        <v>-1.1927668557418996</v>
      </c>
      <c r="AD222" s="12">
        <v>225.16241158749654</v>
      </c>
      <c r="AE222">
        <v>0.12494213606734106</v>
      </c>
      <c r="AF222">
        <v>0</v>
      </c>
      <c r="AG222">
        <v>-0.28313669487144105</v>
      </c>
      <c r="AH222">
        <v>-9.0517880776833977</v>
      </c>
      <c r="AI222">
        <v>0.48197104298456994</v>
      </c>
      <c r="AJ222">
        <v>1.5016081228770146</v>
      </c>
      <c r="AK222">
        <v>14.329093109919027</v>
      </c>
      <c r="AL222">
        <v>0</v>
      </c>
      <c r="AM222">
        <v>0</v>
      </c>
      <c r="AN222">
        <v>-5.0479787975628829</v>
      </c>
      <c r="AO222">
        <f t="shared" si="35"/>
        <v>13.508795381687687</v>
      </c>
      <c r="AP222">
        <f t="shared" si="36"/>
        <v>0.81052772290126118</v>
      </c>
      <c r="AQ222">
        <f t="shared" si="37"/>
        <v>0</v>
      </c>
      <c r="AR222">
        <f t="shared" si="38"/>
        <v>0.80420956182608494</v>
      </c>
      <c r="AS222" s="9">
        <f t="shared" si="39"/>
        <v>-2.8327025688087883</v>
      </c>
      <c r="AT222" s="9">
        <f t="shared" si="40"/>
        <v>2.2584529680092524</v>
      </c>
      <c r="AU222" s="9">
        <f t="shared" si="41"/>
        <v>7.7500492401697025</v>
      </c>
      <c r="AV222">
        <f t="shared" si="42"/>
        <v>0</v>
      </c>
      <c r="AW222">
        <f t="shared" si="43"/>
        <v>0.34956205676325908</v>
      </c>
      <c r="AX222">
        <v>13.614925362235665</v>
      </c>
      <c r="AZ222">
        <f t="shared" si="44"/>
        <v>-9.6394208596913984</v>
      </c>
    </row>
    <row r="223" spans="1:52" x14ac:dyDescent="0.3">
      <c r="A223">
        <v>55.25</v>
      </c>
      <c r="B223" s="12">
        <v>632.06439498487691</v>
      </c>
      <c r="C223" s="9">
        <v>0</v>
      </c>
      <c r="D223" s="9">
        <v>1.4694864471015159E-2</v>
      </c>
      <c r="E223" s="9">
        <v>0.30870793815464653</v>
      </c>
      <c r="F223" s="9">
        <v>2.7874714022486651</v>
      </c>
      <c r="G223" s="12">
        <v>87.778060748445426</v>
      </c>
      <c r="H223" s="12">
        <v>123.73382236717174</v>
      </c>
      <c r="I223" s="12">
        <v>7.4240293420303045</v>
      </c>
      <c r="J223">
        <v>192.51217421049304</v>
      </c>
      <c r="K223">
        <v>63.681140999591378</v>
      </c>
      <c r="L223">
        <v>-1.3025635801112729E-3</v>
      </c>
      <c r="M223">
        <v>0</v>
      </c>
      <c r="N223">
        <v>4.5684177039960943E-5</v>
      </c>
      <c r="O223">
        <v>3.8655622007657113E-5</v>
      </c>
      <c r="P223">
        <v>3.5538556207956063E-4</v>
      </c>
      <c r="Q223">
        <v>5.8771958018980341E-3</v>
      </c>
      <c r="R223">
        <v>1.1191166098484423E-2</v>
      </c>
      <c r="S223">
        <v>5.9651423521603096E-6</v>
      </c>
      <c r="T223">
        <v>200.57244573912789</v>
      </c>
      <c r="U223">
        <v>57.632178244207353</v>
      </c>
      <c r="V223">
        <v>205.59446546716862</v>
      </c>
      <c r="W223">
        <v>57.825381774719915</v>
      </c>
      <c r="X223">
        <v>194.16630098509989</v>
      </c>
      <c r="Y223">
        <v>193.97077725471087</v>
      </c>
      <c r="Z223">
        <v>9.5561872040221747</v>
      </c>
      <c r="AA223" s="12">
        <v>21.324676447343432</v>
      </c>
      <c r="AB223" s="12">
        <v>2.3746764473434347</v>
      </c>
      <c r="AC223" s="12">
        <v>-1.1896521235552835</v>
      </c>
      <c r="AD223" s="12">
        <v>226.50332461072088</v>
      </c>
      <c r="AE223">
        <v>0.12468540067063927</v>
      </c>
      <c r="AF223">
        <v>0</v>
      </c>
      <c r="AG223">
        <v>9.8200397314476301E-2</v>
      </c>
      <c r="AH223">
        <v>-8.8604824777689331</v>
      </c>
      <c r="AI223">
        <v>0.5811844106228875</v>
      </c>
      <c r="AJ223">
        <v>1.5105506718288979</v>
      </c>
      <c r="AK223">
        <v>14.318108887348489</v>
      </c>
      <c r="AL223">
        <v>0</v>
      </c>
      <c r="AM223">
        <v>0</v>
      </c>
      <c r="AN223">
        <v>-5.034796756192069</v>
      </c>
      <c r="AO223">
        <f t="shared" si="35"/>
        <v>13.554759013705068</v>
      </c>
      <c r="AP223">
        <f t="shared" si="36"/>
        <v>0.81328554082230409</v>
      </c>
      <c r="AQ223">
        <f t="shared" si="37"/>
        <v>0</v>
      </c>
      <c r="AR223">
        <f t="shared" si="38"/>
        <v>0.80697187562547257</v>
      </c>
      <c r="AS223" s="9">
        <f t="shared" si="39"/>
        <v>-2.3378646068304705</v>
      </c>
      <c r="AT223" s="9">
        <f t="shared" si="40"/>
        <v>2.1965925930573906</v>
      </c>
      <c r="AU223" s="9">
        <f t="shared" si="41"/>
        <v>7.771908878422356</v>
      </c>
      <c r="AV223">
        <f t="shared" si="42"/>
        <v>0</v>
      </c>
      <c r="AW223">
        <f t="shared" si="43"/>
        <v>0.28684269030456022</v>
      </c>
      <c r="AX223">
        <v>13.66081005813575</v>
      </c>
      <c r="AZ223">
        <f t="shared" si="44"/>
        <v>-11.623688212457751</v>
      </c>
    </row>
    <row r="224" spans="1:52" x14ac:dyDescent="0.3">
      <c r="A224">
        <v>55.5</v>
      </c>
      <c r="B224" s="12">
        <v>625.43896381642617</v>
      </c>
      <c r="C224" s="9">
        <v>0</v>
      </c>
      <c r="D224" s="9">
        <v>1.4521200057711738E-2</v>
      </c>
      <c r="E224" s="9">
        <v>0.30658682325565345</v>
      </c>
      <c r="F224" s="9">
        <v>2.786390271825145</v>
      </c>
      <c r="G224" s="12">
        <v>86.910548486985277</v>
      </c>
      <c r="H224" s="12">
        <v>122.9180089444821</v>
      </c>
      <c r="I224" s="12">
        <v>7.3750805366689258</v>
      </c>
      <c r="J224">
        <v>200.68897662596106</v>
      </c>
      <c r="K224">
        <v>64.872380288984061</v>
      </c>
      <c r="L224">
        <v>-1.2935673247792174E-3</v>
      </c>
      <c r="M224">
        <v>0</v>
      </c>
      <c r="N224">
        <v>4.1758869779236558E-5</v>
      </c>
      <c r="O224">
        <v>-6.453561825532754E-5</v>
      </c>
      <c r="P224">
        <v>-6.7582314222842466E-4</v>
      </c>
      <c r="Q224">
        <v>5.8771958018980341E-3</v>
      </c>
      <c r="R224">
        <v>-2.1079660148539354E-2</v>
      </c>
      <c r="S224">
        <v>6.1416261512715125E-6</v>
      </c>
      <c r="T224">
        <v>205.07948926952932</v>
      </c>
      <c r="U224">
        <v>58.26314175200605</v>
      </c>
      <c r="V224">
        <v>206.4595875782795</v>
      </c>
      <c r="W224">
        <v>57.941557691109779</v>
      </c>
      <c r="X224">
        <v>195.92271239143483</v>
      </c>
      <c r="Y224">
        <v>196.49156848558877</v>
      </c>
      <c r="Z224">
        <v>9.5506538152562772</v>
      </c>
      <c r="AA224" s="12">
        <v>21.30836017888964</v>
      </c>
      <c r="AB224" s="12">
        <v>2.358360178889642</v>
      </c>
      <c r="AC224" s="12">
        <v>-1.1865190419598086</v>
      </c>
      <c r="AD224" s="12">
        <v>227.83769362291861</v>
      </c>
      <c r="AE224">
        <v>0.12442628740315764</v>
      </c>
      <c r="AF224">
        <v>0</v>
      </c>
      <c r="AG224">
        <v>-0.28101419431931474</v>
      </c>
      <c r="AH224">
        <v>-9.0696238965260036</v>
      </c>
      <c r="AI224">
        <v>0.49840095463453621</v>
      </c>
      <c r="AJ224">
        <v>1.5194495787712445</v>
      </c>
      <c r="AK224">
        <v>14.30715359295359</v>
      </c>
      <c r="AL224">
        <v>0</v>
      </c>
      <c r="AM224">
        <v>0</v>
      </c>
      <c r="AN224">
        <v>-5.0215370572082687</v>
      </c>
      <c r="AO224">
        <f t="shared" si="35"/>
        <v>13.488940736308612</v>
      </c>
      <c r="AP224">
        <f t="shared" si="36"/>
        <v>0.80933644417851669</v>
      </c>
      <c r="AQ224">
        <f t="shared" si="37"/>
        <v>0</v>
      </c>
      <c r="AR224">
        <f t="shared" si="38"/>
        <v>0.80307948954290453</v>
      </c>
      <c r="AS224" s="9">
        <f t="shared" si="39"/>
        <v>-2.8574201188635944</v>
      </c>
      <c r="AT224" s="9">
        <f t="shared" si="40"/>
        <v>2.2747604043163605</v>
      </c>
      <c r="AU224" s="9">
        <f t="shared" si="41"/>
        <v>7.7296921984194995</v>
      </c>
      <c r="AV224">
        <f t="shared" si="42"/>
        <v>0</v>
      </c>
      <c r="AW224">
        <f t="shared" si="43"/>
        <v>0.34856611612363098</v>
      </c>
      <c r="AX224">
        <v>13.594035800207681</v>
      </c>
      <c r="AZ224">
        <f t="shared" si="44"/>
        <v>-9.9680190926907244</v>
      </c>
    </row>
    <row r="225" spans="1:52" x14ac:dyDescent="0.3">
      <c r="A225">
        <v>55.75</v>
      </c>
      <c r="B225" s="12">
        <v>618.85980322121713</v>
      </c>
      <c r="C225" s="9">
        <v>0</v>
      </c>
      <c r="D225" s="9">
        <v>1.435691292973147E-2</v>
      </c>
      <c r="E225" s="9">
        <v>0.30447134194208003</v>
      </c>
      <c r="F225" s="9">
        <v>2.7853160800272168</v>
      </c>
      <c r="G225" s="12">
        <v>86.045974730671162</v>
      </c>
      <c r="H225" s="12">
        <v>122.10436228541539</v>
      </c>
      <c r="I225" s="12">
        <v>7.3262617371249235</v>
      </c>
      <c r="J225">
        <v>192.54274528129795</v>
      </c>
      <c r="K225">
        <v>63.728737444333319</v>
      </c>
      <c r="L225">
        <v>-1.2845276721539834E-3</v>
      </c>
      <c r="M225">
        <v>0</v>
      </c>
      <c r="N225">
        <v>4.4662544360963878E-5</v>
      </c>
      <c r="O225">
        <v>3.7631298165862869E-5</v>
      </c>
      <c r="P225">
        <v>3.5207409208664025E-4</v>
      </c>
      <c r="Q225">
        <v>5.8771958018980341E-3</v>
      </c>
      <c r="R225">
        <v>1.0876524444836083E-2</v>
      </c>
      <c r="S225">
        <v>5.8405202438170938E-6</v>
      </c>
      <c r="T225">
        <v>200.93444133000438</v>
      </c>
      <c r="U225">
        <v>57.691095014658401</v>
      </c>
      <c r="V225">
        <v>205.94788453268455</v>
      </c>
      <c r="W225">
        <v>57.871882742192156</v>
      </c>
      <c r="X225">
        <v>194.15413228068019</v>
      </c>
      <c r="Y225">
        <v>193.95995637469741</v>
      </c>
      <c r="Z225">
        <v>9.5451324035395064</v>
      </c>
      <c r="AA225" s="12">
        <v>21.292087245708309</v>
      </c>
      <c r="AB225" s="12">
        <v>2.3420872457083077</v>
      </c>
      <c r="AC225" s="12">
        <v>-1.1833677009466281</v>
      </c>
      <c r="AD225" s="12">
        <v>229.16551847848692</v>
      </c>
      <c r="AE225">
        <v>0.12416480141181419</v>
      </c>
      <c r="AF225">
        <v>0</v>
      </c>
      <c r="AG225">
        <v>9.4350223478832748E-2</v>
      </c>
      <c r="AH225">
        <v>-8.896118863441643</v>
      </c>
      <c r="AI225">
        <v>0.59939640789935711</v>
      </c>
      <c r="AJ225">
        <v>1.5283048427330295</v>
      </c>
      <c r="AK225">
        <v>14.296227395326058</v>
      </c>
      <c r="AL225">
        <v>0</v>
      </c>
      <c r="AM225">
        <v>0</v>
      </c>
      <c r="AN225">
        <v>-5.0082000814683365</v>
      </c>
      <c r="AO225">
        <f t="shared" si="35"/>
        <v>13.538262004578295</v>
      </c>
      <c r="AP225">
        <f t="shared" si="36"/>
        <v>0.81229572027469765</v>
      </c>
      <c r="AQ225">
        <f t="shared" si="37"/>
        <v>0</v>
      </c>
      <c r="AR225">
        <f t="shared" si="38"/>
        <v>0.80604222050622842</v>
      </c>
      <c r="AS225" s="9">
        <f t="shared" si="39"/>
        <v>-2.3786821540305914</v>
      </c>
      <c r="AT225" s="9">
        <f t="shared" si="40"/>
        <v>2.220928624970111</v>
      </c>
      <c r="AU225" s="9">
        <f t="shared" si="41"/>
        <v>7.7534702008504794</v>
      </c>
      <c r="AV225">
        <f t="shared" si="42"/>
        <v>0</v>
      </c>
      <c r="AW225">
        <f t="shared" si="43"/>
        <v>0.28848255905527959</v>
      </c>
      <c r="AX225">
        <v>13.643295607232426</v>
      </c>
      <c r="AZ225">
        <f t="shared" si="44"/>
        <v>-11.987928157987142</v>
      </c>
    </row>
    <row r="226" spans="1:52" x14ac:dyDescent="0.3">
      <c r="A226">
        <v>56</v>
      </c>
      <c r="B226" s="12">
        <v>612.32695368444729</v>
      </c>
      <c r="C226" s="9">
        <v>0</v>
      </c>
      <c r="D226" s="9">
        <v>1.4202004751800897E-2</v>
      </c>
      <c r="E226" s="9">
        <v>0.30236152669501559</v>
      </c>
      <c r="F226" s="9">
        <v>2.7842488457114385</v>
      </c>
      <c r="G226" s="12">
        <v>85.184348656661257</v>
      </c>
      <c r="H226" s="12">
        <v>121.29289488269829</v>
      </c>
      <c r="I226" s="12">
        <v>7.2775736929618979</v>
      </c>
      <c r="J226">
        <v>200.70913199647438</v>
      </c>
      <c r="K226">
        <v>64.917325714686115</v>
      </c>
      <c r="L226">
        <v>-1.275854785716649E-3</v>
      </c>
      <c r="M226">
        <v>0</v>
      </c>
      <c r="N226">
        <v>4.0853943797406618E-5</v>
      </c>
      <c r="O226">
        <v>-6.3544623064975007E-5</v>
      </c>
      <c r="P226">
        <v>-6.7629884626180345E-4</v>
      </c>
      <c r="Q226">
        <v>5.8771958018980341E-3</v>
      </c>
      <c r="R226">
        <v>-2.0691425195272922E-2</v>
      </c>
      <c r="S226">
        <v>6.0125524350661043E-6</v>
      </c>
      <c r="T226">
        <v>203.96968324646392</v>
      </c>
      <c r="U226">
        <v>58.105379850824306</v>
      </c>
      <c r="V226">
        <v>206.62271563265182</v>
      </c>
      <c r="W226">
        <v>57.962319158488299</v>
      </c>
      <c r="X226">
        <v>195.95837784853279</v>
      </c>
      <c r="Y226">
        <v>196.53635008057381</v>
      </c>
      <c r="Z226">
        <v>9.5396230754757223</v>
      </c>
      <c r="AA226" s="12">
        <v>21.275857897653967</v>
      </c>
      <c r="AB226" s="12">
        <v>2.3258578976539659</v>
      </c>
      <c r="AC226" s="12">
        <v>-1.1801981905117387</v>
      </c>
      <c r="AD226" s="12">
        <v>230.48679882516103</v>
      </c>
      <c r="AE226">
        <v>0.12390094788934025</v>
      </c>
      <c r="AF226">
        <v>0</v>
      </c>
      <c r="AG226">
        <v>-0.27623947637005725</v>
      </c>
      <c r="AH226">
        <v>-9.0404312545613035</v>
      </c>
      <c r="AI226">
        <v>0.50431827760390036</v>
      </c>
      <c r="AJ226">
        <v>1.5371164613649992</v>
      </c>
      <c r="AK226">
        <v>14.285330462226673</v>
      </c>
      <c r="AL226">
        <v>0</v>
      </c>
      <c r="AM226">
        <v>0</v>
      </c>
      <c r="AN226">
        <v>-4.9947862098496243</v>
      </c>
      <c r="AO226">
        <f t="shared" si="35"/>
        <v>13.455966416140431</v>
      </c>
      <c r="AP226">
        <f t="shared" si="36"/>
        <v>0.80735798496842581</v>
      </c>
      <c r="AQ226">
        <f t="shared" si="37"/>
        <v>0</v>
      </c>
      <c r="AR226">
        <f t="shared" si="38"/>
        <v>0.80116885292063167</v>
      </c>
      <c r="AS226" s="9">
        <f t="shared" si="39"/>
        <v>-2.8549421801465362</v>
      </c>
      <c r="AT226" s="9">
        <f t="shared" si="40"/>
        <v>2.268111193855832</v>
      </c>
      <c r="AU226" s="9">
        <f t="shared" si="41"/>
        <v>7.7018908635743761</v>
      </c>
      <c r="AV226">
        <f t="shared" si="42"/>
        <v>0</v>
      </c>
      <c r="AW226">
        <f t="shared" si="43"/>
        <v>0.34422143138066319</v>
      </c>
      <c r="AX226">
        <v>13.559915480905715</v>
      </c>
      <c r="AZ226">
        <f t="shared" si="44"/>
        <v>-10.086365552078007</v>
      </c>
    </row>
    <row r="227" spans="1:52" x14ac:dyDescent="0.3">
      <c r="A227">
        <v>56.25</v>
      </c>
      <c r="B227" s="12">
        <v>605.84045516956178</v>
      </c>
      <c r="C227" s="9">
        <v>0</v>
      </c>
      <c r="D227" s="9">
        <v>1.4056477093131207E-2</v>
      </c>
      <c r="E227" s="9">
        <v>0.30025740983466515</v>
      </c>
      <c r="F227" s="9">
        <v>2.7831885875986773</v>
      </c>
      <c r="G227" s="12">
        <v>84.325679355934966</v>
      </c>
      <c r="H227" s="12">
        <v>120.48361916717892</v>
      </c>
      <c r="I227" s="12">
        <v>7.2290171500307343</v>
      </c>
      <c r="J227">
        <v>192.6786974430174</v>
      </c>
      <c r="K227">
        <v>63.788791711311205</v>
      </c>
      <c r="L227">
        <v>-1.2665139945462691E-3</v>
      </c>
      <c r="M227">
        <v>0</v>
      </c>
      <c r="N227">
        <v>4.375359544156821E-5</v>
      </c>
      <c r="O227">
        <v>3.5419134624602957E-5</v>
      </c>
      <c r="P227">
        <v>3.3796359497598579E-4</v>
      </c>
      <c r="Q227">
        <v>5.8771958018980341E-3</v>
      </c>
      <c r="R227">
        <v>1.0239697687361125E-2</v>
      </c>
      <c r="S227">
        <v>5.7206944101257344E-6</v>
      </c>
      <c r="T227">
        <v>200.95833993827728</v>
      </c>
      <c r="U227">
        <v>57.688961629583901</v>
      </c>
      <c r="V227">
        <v>206.15445487402641</v>
      </c>
      <c r="W227">
        <v>57.898559414457338</v>
      </c>
      <c r="X227">
        <v>194.1452626692712</v>
      </c>
      <c r="Y227">
        <v>193.9651382228565</v>
      </c>
      <c r="Z227">
        <v>9.5341259373468752</v>
      </c>
      <c r="AA227" s="12">
        <v>21.259672383343577</v>
      </c>
      <c r="AB227" s="12">
        <v>2.3096723833435782</v>
      </c>
      <c r="AC227" s="12">
        <v>-1.1770106006513956</v>
      </c>
      <c r="AD227" s="12">
        <v>231.80153464415352</v>
      </c>
      <c r="AE227">
        <v>0.12363473207413644</v>
      </c>
      <c r="AF227">
        <v>0</v>
      </c>
      <c r="AG227">
        <v>8.4682130036261058E-2</v>
      </c>
      <c r="AH227">
        <v>-8.9167190549595947</v>
      </c>
      <c r="AI227">
        <v>0.60946583255849596</v>
      </c>
      <c r="AJ227">
        <v>1.5458844345418601</v>
      </c>
      <c r="AK227">
        <v>14.27446296058527</v>
      </c>
      <c r="AL227">
        <v>0</v>
      </c>
      <c r="AM227">
        <v>0</v>
      </c>
      <c r="AN227">
        <v>-4.9812958232305817</v>
      </c>
      <c r="AO227">
        <f t="shared" si="35"/>
        <v>13.513423875494942</v>
      </c>
      <c r="AP227">
        <f t="shared" si="36"/>
        <v>0.8108054325296965</v>
      </c>
      <c r="AQ227">
        <f t="shared" si="37"/>
        <v>0</v>
      </c>
      <c r="AR227">
        <f t="shared" si="38"/>
        <v>0.80461651970499692</v>
      </c>
      <c r="AS227" s="9">
        <f t="shared" si="39"/>
        <v>-2.4177416305007631</v>
      </c>
      <c r="AT227" s="9">
        <f t="shared" si="40"/>
        <v>2.2376159908969848</v>
      </c>
      <c r="AU227" s="9">
        <f t="shared" si="41"/>
        <v>7.7303211044231315</v>
      </c>
      <c r="AV227">
        <f t="shared" si="42"/>
        <v>0</v>
      </c>
      <c r="AW227">
        <f t="shared" si="43"/>
        <v>0.28979654546974726</v>
      </c>
      <c r="AX227">
        <v>13.617365815885769</v>
      </c>
      <c r="AZ227">
        <f t="shared" si="44"/>
        <v>-12.189316651169918</v>
      </c>
    </row>
    <row r="228" spans="1:52" x14ac:dyDescent="0.3">
      <c r="A228">
        <v>56.5</v>
      </c>
      <c r="B228" s="12">
        <v>599.40034712288536</v>
      </c>
      <c r="C228" s="9">
        <v>0</v>
      </c>
      <c r="D228" s="9">
        <v>1.3920331427492307E-2</v>
      </c>
      <c r="E228" s="9">
        <v>0.29815902352036178</v>
      </c>
      <c r="F228" s="9">
        <v>2.7821353242740132</v>
      </c>
      <c r="G228" s="12">
        <v>83.469975833700261</v>
      </c>
      <c r="H228" s="12">
        <v>119.67654750783144</v>
      </c>
      <c r="I228" s="12">
        <v>7.1805928504698873</v>
      </c>
      <c r="J228">
        <v>200.64203114317041</v>
      </c>
      <c r="K228">
        <v>64.947368788844983</v>
      </c>
      <c r="L228">
        <v>-1.2573840020992325E-3</v>
      </c>
      <c r="M228">
        <v>0</v>
      </c>
      <c r="N228">
        <v>4.0057144614169604E-5</v>
      </c>
      <c r="O228">
        <v>-6.2033029777052738E-5</v>
      </c>
      <c r="P228">
        <v>-6.7225499532453802E-4</v>
      </c>
      <c r="Q228">
        <v>5.8771958018980341E-3</v>
      </c>
      <c r="R228">
        <v>-2.0169079384542862E-2</v>
      </c>
      <c r="S228">
        <v>5.882920396039586E-6</v>
      </c>
      <c r="T228">
        <v>203.71684081155709</v>
      </c>
      <c r="U228">
        <v>58.065601193033444</v>
      </c>
      <c r="V228">
        <v>206.40240629969958</v>
      </c>
      <c r="W228">
        <v>57.931476733659622</v>
      </c>
      <c r="X228">
        <v>195.9871709640087</v>
      </c>
      <c r="Y228">
        <v>196.56431322368857</v>
      </c>
      <c r="Z228">
        <v>9.5286410951083695</v>
      </c>
      <c r="AA228" s="12">
        <v>21.243530950156629</v>
      </c>
      <c r="AB228" s="12">
        <v>2.293530950156629</v>
      </c>
      <c r="AC228" s="12">
        <v>-1.1738050213549431</v>
      </c>
      <c r="AD228" s="12">
        <v>233.10972643802879</v>
      </c>
      <c r="AE228">
        <v>0.12336615925014027</v>
      </c>
      <c r="AF228">
        <v>0</v>
      </c>
      <c r="AG228">
        <v>-0.26690164723897569</v>
      </c>
      <c r="AH228">
        <v>-9.0489812952245678</v>
      </c>
      <c r="AI228">
        <v>0.49190465380055032</v>
      </c>
      <c r="AJ228">
        <v>1.5546087656152143</v>
      </c>
      <c r="AK228">
        <v>14.263625056500803</v>
      </c>
      <c r="AL228">
        <v>0</v>
      </c>
      <c r="AM228">
        <v>0</v>
      </c>
      <c r="AN228">
        <v>-4.9677293024604072</v>
      </c>
      <c r="AO228">
        <f t="shared" si="35"/>
        <v>13.407035450868278</v>
      </c>
      <c r="AP228">
        <f t="shared" si="36"/>
        <v>0.8044221270520967</v>
      </c>
      <c r="AQ228">
        <f t="shared" si="37"/>
        <v>0</v>
      </c>
      <c r="AR228">
        <f t="shared" si="38"/>
        <v>0.79830855226599218</v>
      </c>
      <c r="AS228" s="9">
        <f t="shared" si="39"/>
        <v>-2.8654141563770845</v>
      </c>
      <c r="AT228" s="9">
        <f t="shared" si="40"/>
        <v>2.2810480358920433</v>
      </c>
      <c r="AU228" s="9">
        <f t="shared" si="41"/>
        <v>7.6650497376430948</v>
      </c>
      <c r="AV228">
        <f t="shared" si="42"/>
        <v>0</v>
      </c>
      <c r="AW228">
        <f t="shared" si="43"/>
        <v>0.34142761976138403</v>
      </c>
      <c r="AX228">
        <v>13.509708676222287</v>
      </c>
      <c r="AZ228">
        <f t="shared" si="44"/>
        <v>-9.8380930760110061</v>
      </c>
    </row>
    <row r="229" spans="1:52" x14ac:dyDescent="0.3">
      <c r="A229">
        <v>56.75</v>
      </c>
      <c r="B229" s="12">
        <v>593.00666847823106</v>
      </c>
      <c r="C229" s="9">
        <v>0</v>
      </c>
      <c r="D229" s="9">
        <v>1.3793569133271842E-2</v>
      </c>
      <c r="E229" s="9">
        <v>0.29606639975057891</v>
      </c>
      <c r="F229" s="9">
        <v>2.7810890741866334</v>
      </c>
      <c r="G229" s="12">
        <v>82.617247009800707</v>
      </c>
      <c r="H229" s="12">
        <v>118.87169221176113</v>
      </c>
      <c r="I229" s="12">
        <v>7.1323015327056671</v>
      </c>
      <c r="J229">
        <v>192.67895728358465</v>
      </c>
      <c r="K229">
        <v>63.828541554269407</v>
      </c>
      <c r="L229">
        <v>-1.2483406822559144E-3</v>
      </c>
      <c r="M229">
        <v>0</v>
      </c>
      <c r="N229">
        <v>4.2957907351213961E-5</v>
      </c>
      <c r="O229">
        <v>3.4831368774121787E-5</v>
      </c>
      <c r="P229">
        <v>3.3768164524142154E-4</v>
      </c>
      <c r="Q229">
        <v>5.8771958018980341E-3</v>
      </c>
      <c r="R229">
        <v>1.0031439896884877E-2</v>
      </c>
      <c r="S229">
        <v>5.5987332555923237E-6</v>
      </c>
      <c r="T229">
        <v>200.77572080940632</v>
      </c>
      <c r="U229">
        <v>57.658635683345153</v>
      </c>
      <c r="V229">
        <v>205.98500532308921</v>
      </c>
      <c r="W229">
        <v>57.874532051180779</v>
      </c>
      <c r="X229">
        <v>194.1379028079437</v>
      </c>
      <c r="Y229">
        <v>193.95530374474137</v>
      </c>
      <c r="Z229">
        <v>9.5231686544080016</v>
      </c>
      <c r="AA229" s="12">
        <v>21.227433844235222</v>
      </c>
      <c r="AB229" s="12">
        <v>2.2774338442352224</v>
      </c>
      <c r="AC229" s="12">
        <v>-1.1705815426046853</v>
      </c>
      <c r="AD229" s="12">
        <v>234.41137471874495</v>
      </c>
      <c r="AE229">
        <v>0.12309523474668782</v>
      </c>
      <c r="AF229">
        <v>0</v>
      </c>
      <c r="AG229">
        <v>8.3066297851770207E-2</v>
      </c>
      <c r="AH229">
        <v>-8.9280342125063541</v>
      </c>
      <c r="AI229">
        <v>0.601485078917392</v>
      </c>
      <c r="AJ229">
        <v>1.5632894579993104</v>
      </c>
      <c r="AK229">
        <v>14.252816915241402</v>
      </c>
      <c r="AL229">
        <v>0</v>
      </c>
      <c r="AM229">
        <v>0</v>
      </c>
      <c r="AN229">
        <v>-4.9540870283585035</v>
      </c>
      <c r="AO229">
        <f t="shared" si="35"/>
        <v>13.469890947415774</v>
      </c>
      <c r="AP229">
        <f t="shared" si="36"/>
        <v>0.80819345684494637</v>
      </c>
      <c r="AQ229">
        <f t="shared" si="37"/>
        <v>0</v>
      </c>
      <c r="AR229">
        <f t="shared" si="38"/>
        <v>0.80207813438960851</v>
      </c>
      <c r="AS229" s="9">
        <f t="shared" si="39"/>
        <v>-2.4422516188384575</v>
      </c>
      <c r="AT229" s="9">
        <f t="shared" si="40"/>
        <v>2.2507074018472313</v>
      </c>
      <c r="AU229" s="9">
        <f t="shared" si="41"/>
        <v>7.6965625949234395</v>
      </c>
      <c r="AV229">
        <f t="shared" si="42"/>
        <v>0</v>
      </c>
      <c r="AW229">
        <f t="shared" si="43"/>
        <v>0.28927753878417767</v>
      </c>
      <c r="AX229">
        <v>13.572590077400625</v>
      </c>
      <c r="AZ229">
        <f t="shared" si="44"/>
        <v>-12.02970157834784</v>
      </c>
    </row>
    <row r="230" spans="1:52" x14ac:dyDescent="0.3">
      <c r="A230">
        <v>57</v>
      </c>
      <c r="B230" s="12">
        <v>586.65945766149616</v>
      </c>
      <c r="C230" s="9">
        <v>0</v>
      </c>
      <c r="D230" s="9">
        <v>1.3676191493538121E-2</v>
      </c>
      <c r="E230" s="9">
        <v>0.29397957036295463</v>
      </c>
      <c r="F230" s="9">
        <v>2.7800498556497377</v>
      </c>
      <c r="G230" s="12">
        <v>81.767501719127438</v>
      </c>
      <c r="H230" s="12">
        <v>118.06906552421331</v>
      </c>
      <c r="I230" s="12">
        <v>7.0841439314527994</v>
      </c>
      <c r="J230">
        <v>200.67198639850324</v>
      </c>
      <c r="K230">
        <v>64.990614309331932</v>
      </c>
      <c r="L230">
        <v>-1.2390850322524739E-3</v>
      </c>
      <c r="M230">
        <v>0</v>
      </c>
      <c r="N230">
        <v>3.9368494960286664E-5</v>
      </c>
      <c r="O230">
        <v>-6.1189213535367787E-5</v>
      </c>
      <c r="P230">
        <v>-6.7326107997096971E-4</v>
      </c>
      <c r="Q230">
        <v>5.8771958018980341E-3</v>
      </c>
      <c r="R230">
        <v>-1.9802118441175107E-2</v>
      </c>
      <c r="S230">
        <v>5.7579006027247492E-6</v>
      </c>
      <c r="T230">
        <v>203.88109057469936</v>
      </c>
      <c r="U230">
        <v>58.082178544262945</v>
      </c>
      <c r="V230">
        <v>206.22154768176688</v>
      </c>
      <c r="W230">
        <v>57.905927523021887</v>
      </c>
      <c r="X230">
        <v>196.01311858896921</v>
      </c>
      <c r="Y230">
        <v>196.60169321754145</v>
      </c>
      <c r="Z230">
        <v>9.5177087205606092</v>
      </c>
      <c r="AA230" s="12">
        <v>21.211381310484267</v>
      </c>
      <c r="AB230" s="12">
        <v>2.2613813104842664</v>
      </c>
      <c r="AC230" s="12">
        <v>-1.1673402543695244</v>
      </c>
      <c r="AD230" s="12">
        <v>235.70648046090128</v>
      </c>
      <c r="AE230">
        <v>0.12282196393837053</v>
      </c>
      <c r="AF230">
        <v>0</v>
      </c>
      <c r="AG230">
        <v>-0.26338691481242571</v>
      </c>
      <c r="AH230">
        <v>-9.0759412831217539</v>
      </c>
      <c r="AI230">
        <v>0.48099272321127134</v>
      </c>
      <c r="AJ230">
        <v>1.571926518193751</v>
      </c>
      <c r="AK230">
        <v>14.242038701244509</v>
      </c>
      <c r="AL230">
        <v>0</v>
      </c>
      <c r="AM230">
        <v>0</v>
      </c>
      <c r="AN230">
        <v>-4.9403693816875585</v>
      </c>
      <c r="AO230">
        <f t="shared" si="35"/>
        <v>13.361363976135873</v>
      </c>
      <c r="AP230">
        <f t="shared" si="36"/>
        <v>0.80168183856815234</v>
      </c>
      <c r="AQ230">
        <f t="shared" si="37"/>
        <v>0</v>
      </c>
      <c r="AR230">
        <f t="shared" si="38"/>
        <v>0.79564265677565815</v>
      </c>
      <c r="AS230" s="9">
        <f t="shared" si="39"/>
        <v>-2.8916879131136586</v>
      </c>
      <c r="AT230" s="9">
        <f t="shared" si="40"/>
        <v>2.302913559908621</v>
      </c>
      <c r="AU230" s="9">
        <f t="shared" si="41"/>
        <v>7.6301742260551659</v>
      </c>
      <c r="AV230">
        <f t="shared" si="42"/>
        <v>0</v>
      </c>
      <c r="AW230">
        <f t="shared" si="43"/>
        <v>0.34046606638132731</v>
      </c>
      <c r="AX230">
        <v>13.462780994643365</v>
      </c>
      <c r="AZ230">
        <f t="shared" si="44"/>
        <v>-9.6198544642254262</v>
      </c>
    </row>
    <row r="231" spans="1:52" x14ac:dyDescent="0.3">
      <c r="A231">
        <v>57.25</v>
      </c>
      <c r="B231" s="12">
        <v>580.35875259523323</v>
      </c>
      <c r="C231" s="9">
        <v>0</v>
      </c>
      <c r="D231" s="9">
        <v>1.3568199696092137E-2</v>
      </c>
      <c r="E231" s="9">
        <v>0.29189856703432066</v>
      </c>
      <c r="F231" s="9">
        <v>2.779017686840433</v>
      </c>
      <c r="G231" s="12">
        <v>80.920748712031724</v>
      </c>
      <c r="H231" s="12">
        <v>117.26867962858486</v>
      </c>
      <c r="I231" s="12">
        <v>7.0361207777150918</v>
      </c>
      <c r="J231">
        <v>192.64432319584452</v>
      </c>
      <c r="K231">
        <v>63.864393051810509</v>
      </c>
      <c r="L231">
        <v>-1.2301233629850726E-3</v>
      </c>
      <c r="M231">
        <v>0</v>
      </c>
      <c r="N231">
        <v>4.2275983569345088E-5</v>
      </c>
      <c r="O231">
        <v>3.465582586867862E-5</v>
      </c>
      <c r="P231">
        <v>3.4100720621037359E-4</v>
      </c>
      <c r="Q231">
        <v>5.8771958018980341E-3</v>
      </c>
      <c r="R231">
        <v>9.9296087870944377E-3</v>
      </c>
      <c r="S231">
        <v>5.4775897613865294E-6</v>
      </c>
      <c r="T231">
        <v>200.68235391028151</v>
      </c>
      <c r="U231">
        <v>57.639566703171567</v>
      </c>
      <c r="V231">
        <v>205.81503371429466</v>
      </c>
      <c r="W231">
        <v>57.850402778802504</v>
      </c>
      <c r="X231">
        <v>194.13074904377279</v>
      </c>
      <c r="Y231">
        <v>193.94120737747724</v>
      </c>
      <c r="Z231">
        <v>9.5122613985582678</v>
      </c>
      <c r="AA231" s="12">
        <v>21.195373592571698</v>
      </c>
      <c r="AB231" s="12">
        <v>2.2453735925716973</v>
      </c>
      <c r="AC231" s="12">
        <v>-1.1640812466020216</v>
      </c>
      <c r="AD231" s="12">
        <v>236.99504485280423</v>
      </c>
      <c r="AE231">
        <v>0.12254635224490174</v>
      </c>
      <c r="AF231">
        <v>0</v>
      </c>
      <c r="AG231">
        <v>8.3439533656353496E-2</v>
      </c>
      <c r="AH231">
        <v>-8.9431841817016213</v>
      </c>
      <c r="AI231">
        <v>0.59369131684087073</v>
      </c>
      <c r="AJ231">
        <v>1.5805199541233517</v>
      </c>
      <c r="AK231">
        <v>14.23129057811701</v>
      </c>
      <c r="AL231">
        <v>0</v>
      </c>
      <c r="AM231">
        <v>0</v>
      </c>
      <c r="AN231">
        <v>-4.9265767431410969</v>
      </c>
      <c r="AO231">
        <f t="shared" si="35"/>
        <v>13.426971368683677</v>
      </c>
      <c r="AP231">
        <f t="shared" si="36"/>
        <v>0.8056182821210206</v>
      </c>
      <c r="AQ231">
        <f t="shared" si="37"/>
        <v>0</v>
      </c>
      <c r="AR231">
        <f t="shared" si="38"/>
        <v>0.79957661878636299</v>
      </c>
      <c r="AS231" s="9">
        <f t="shared" si="39"/>
        <v>-2.4666537155231283</v>
      </c>
      <c r="AT231" s="9">
        <f t="shared" si="40"/>
        <v>2.266090808167406</v>
      </c>
      <c r="AU231" s="9">
        <f t="shared" si="41"/>
        <v>7.6632516869926084</v>
      </c>
      <c r="AV231">
        <f t="shared" si="42"/>
        <v>0</v>
      </c>
      <c r="AW231">
        <f t="shared" si="43"/>
        <v>0.28867798767235181</v>
      </c>
      <c r="AX231">
        <v>13.528426612255961</v>
      </c>
      <c r="AZ231">
        <f t="shared" si="44"/>
        <v>-11.873826336817416</v>
      </c>
    </row>
    <row r="232" spans="1:52" x14ac:dyDescent="0.3">
      <c r="A232">
        <v>57.5</v>
      </c>
      <c r="B232" s="12">
        <v>574.10459070319212</v>
      </c>
      <c r="C232" s="9">
        <v>0</v>
      </c>
      <c r="D232" s="9">
        <v>1.3469594833522468E-2</v>
      </c>
      <c r="E232" s="9">
        <v>0.28982342128074029</v>
      </c>
      <c r="F232" s="9">
        <v>2.7779925857996699</v>
      </c>
      <c r="G232" s="12">
        <v>80.076996654740981</v>
      </c>
      <c r="H232" s="12">
        <v>116.47054664643856</v>
      </c>
      <c r="I232" s="12">
        <v>6.9882327987863135</v>
      </c>
      <c r="J232">
        <v>200.73320179291431</v>
      </c>
      <c r="K232">
        <v>65.039257974890518</v>
      </c>
      <c r="L232">
        <v>-1.2207035920683812E-3</v>
      </c>
      <c r="M232">
        <v>0</v>
      </c>
      <c r="N232">
        <v>4.0196841438937088E-5</v>
      </c>
      <c r="O232">
        <v>-6.0551226318318927E-5</v>
      </c>
      <c r="P232">
        <v>-6.7588119551571682E-4</v>
      </c>
      <c r="Q232">
        <v>5.8771958018980341E-3</v>
      </c>
      <c r="R232">
        <v>-1.9482606436379217E-2</v>
      </c>
      <c r="S232">
        <v>5.6355248978022881E-6</v>
      </c>
      <c r="T232">
        <v>204.65763522882398</v>
      </c>
      <c r="U232">
        <v>58.192467415207318</v>
      </c>
      <c r="V232">
        <v>206.15469306978943</v>
      </c>
      <c r="W232">
        <v>57.895728808058493</v>
      </c>
      <c r="X232">
        <v>196.03872126667409</v>
      </c>
      <c r="Y232">
        <v>196.64290366309513</v>
      </c>
      <c r="Z232">
        <v>9.5068267930646275</v>
      </c>
      <c r="AA232" s="12">
        <v>21.179410932928771</v>
      </c>
      <c r="AB232" s="12">
        <v>2.2294109329287712</v>
      </c>
      <c r="AC232" s="12">
        <v>-1.1608046092335855</v>
      </c>
      <c r="AD232" s="12">
        <v>238.27706943267671</v>
      </c>
      <c r="AE232">
        <v>0.1222684051309666</v>
      </c>
      <c r="AF232">
        <v>0</v>
      </c>
      <c r="AG232">
        <v>-0.26164815524052931</v>
      </c>
      <c r="AH232">
        <v>-9.1301387787792052</v>
      </c>
      <c r="AI232">
        <v>0.47558947033471527</v>
      </c>
      <c r="AJ232">
        <v>1.5890697760465213</v>
      </c>
      <c r="AK232">
        <v>14.22057270863545</v>
      </c>
      <c r="AL232">
        <v>0</v>
      </c>
      <c r="AM232">
        <v>0</v>
      </c>
      <c r="AN232">
        <v>-4.9127094933231268</v>
      </c>
      <c r="AO232">
        <f t="shared" si="35"/>
        <v>13.323230244897111</v>
      </c>
      <c r="AP232">
        <f t="shared" si="36"/>
        <v>0.79939381469382664</v>
      </c>
      <c r="AQ232">
        <f t="shared" si="37"/>
        <v>0</v>
      </c>
      <c r="AR232">
        <f t="shared" si="38"/>
        <v>0.79342596093355844</v>
      </c>
      <c r="AS232" s="9">
        <f t="shared" si="39"/>
        <v>-2.9340943620466189</v>
      </c>
      <c r="AT232" s="9">
        <f t="shared" si="40"/>
        <v>2.3384090395835466</v>
      </c>
      <c r="AU232" s="9">
        <f t="shared" si="41"/>
        <v>7.5996985357414113</v>
      </c>
      <c r="AV232">
        <f t="shared" si="42"/>
        <v>0</v>
      </c>
      <c r="AW232">
        <f t="shared" si="43"/>
        <v>0.3413088236285689</v>
      </c>
      <c r="AX232">
        <v>13.423442607021453</v>
      </c>
      <c r="AZ232">
        <f t="shared" si="44"/>
        <v>-9.5117894066943052</v>
      </c>
    </row>
    <row r="233" spans="1:52" x14ac:dyDescent="0.3">
      <c r="A233">
        <v>57.75</v>
      </c>
      <c r="B233" s="12">
        <v>567.89700891485518</v>
      </c>
      <c r="C233" s="9">
        <v>0</v>
      </c>
      <c r="D233" s="9">
        <v>1.3380377903249708E-2</v>
      </c>
      <c r="E233" s="9">
        <v>0.28775416445754382</v>
      </c>
      <c r="F233" s="9">
        <v>2.7769745704321274</v>
      </c>
      <c r="G233" s="12">
        <v>79.236254129775148</v>
      </c>
      <c r="H233" s="12">
        <v>115.67467863751685</v>
      </c>
      <c r="I233" s="12">
        <v>6.9404807182510115</v>
      </c>
      <c r="J233">
        <v>192.56120291775409</v>
      </c>
      <c r="K233">
        <v>63.894525431820171</v>
      </c>
      <c r="L233">
        <v>-1.2118540861725045E-3</v>
      </c>
      <c r="M233">
        <v>0</v>
      </c>
      <c r="N233">
        <v>4.037208576306188E-5</v>
      </c>
      <c r="O233">
        <v>3.5015018654013463E-5</v>
      </c>
      <c r="P233">
        <v>3.491783637509153E-4</v>
      </c>
      <c r="Q233">
        <v>5.8771958018980341E-3</v>
      </c>
      <c r="R233">
        <v>9.9632117129834635E-3</v>
      </c>
      <c r="S233">
        <v>5.3569646681054783E-6</v>
      </c>
      <c r="T233">
        <v>200.70766232333523</v>
      </c>
      <c r="U233">
        <v>57.64671085502772</v>
      </c>
      <c r="V233">
        <v>205.75535163220761</v>
      </c>
      <c r="W233">
        <v>57.841148930492864</v>
      </c>
      <c r="X233">
        <v>194.12383943401937</v>
      </c>
      <c r="Y233">
        <v>193.92086725019129</v>
      </c>
      <c r="Z233">
        <v>9.5014050084141601</v>
      </c>
      <c r="AA233" s="12">
        <v>21.163493572750337</v>
      </c>
      <c r="AB233" s="12">
        <v>2.2134935727503371</v>
      </c>
      <c r="AC233" s="12">
        <v>-1.1575104321757312</v>
      </c>
      <c r="AD233" s="12">
        <v>239.55255564715273</v>
      </c>
      <c r="AE233">
        <v>0.12198812810609061</v>
      </c>
      <c r="AF233">
        <v>0</v>
      </c>
      <c r="AG233">
        <v>8.6472147132454699E-2</v>
      </c>
      <c r="AH233">
        <v>-8.9635077155237557</v>
      </c>
      <c r="AI233">
        <v>0.59172421910081563</v>
      </c>
      <c r="AJ233">
        <v>1.5975759936108618</v>
      </c>
      <c r="AK233">
        <v>14.209885254746208</v>
      </c>
      <c r="AL233">
        <v>0</v>
      </c>
      <c r="AM233">
        <v>0</v>
      </c>
      <c r="AN233">
        <v>-4.8987680127534619</v>
      </c>
      <c r="AO233">
        <f t="shared" si="35"/>
        <v>13.390323553626471</v>
      </c>
      <c r="AP233">
        <f t="shared" si="36"/>
        <v>0.80341941321758825</v>
      </c>
      <c r="AQ233">
        <f t="shared" si="37"/>
        <v>0</v>
      </c>
      <c r="AR233">
        <f t="shared" si="38"/>
        <v>0.79744893898645353</v>
      </c>
      <c r="AS233" s="9">
        <f t="shared" si="39"/>
        <v>-2.4912894904372904</v>
      </c>
      <c r="AT233" s="9">
        <f t="shared" si="40"/>
        <v>2.2844270041870027</v>
      </c>
      <c r="AU233" s="9">
        <f t="shared" si="41"/>
        <v>7.6336132366027591</v>
      </c>
      <c r="AV233">
        <f t="shared" si="42"/>
        <v>0</v>
      </c>
      <c r="AW233">
        <f t="shared" si="43"/>
        <v>0.28803840042179979</v>
      </c>
      <c r="AX233">
        <v>13.490576469913618</v>
      </c>
      <c r="AZ233">
        <f t="shared" si="44"/>
        <v>-11.834484382016313</v>
      </c>
    </row>
    <row r="234" spans="1:52" x14ac:dyDescent="0.3">
      <c r="A234">
        <v>58</v>
      </c>
      <c r="B234" s="12">
        <v>561.73604366993493</v>
      </c>
      <c r="C234" s="9">
        <v>0</v>
      </c>
      <c r="D234" s="9">
        <v>1.3300549807573276E-2</v>
      </c>
      <c r="E234" s="9">
        <v>0.28569082775938759</v>
      </c>
      <c r="F234" s="9">
        <v>2.7759636585061318</v>
      </c>
      <c r="G234" s="12">
        <v>78.39852963636659</v>
      </c>
      <c r="H234" s="12">
        <v>114.88108759976446</v>
      </c>
      <c r="I234" s="12">
        <v>6.8928652559858667</v>
      </c>
      <c r="J234">
        <v>200.83627231445411</v>
      </c>
      <c r="K234">
        <v>65.094839458037029</v>
      </c>
      <c r="L234">
        <v>-1.2026703492916946E-3</v>
      </c>
      <c r="M234">
        <v>0</v>
      </c>
      <c r="N234">
        <v>4.0151951250302556E-5</v>
      </c>
      <c r="O234">
        <v>-6.0174323926740354E-5</v>
      </c>
      <c r="P234">
        <v>-6.8062944725354234E-4</v>
      </c>
      <c r="Q234">
        <v>5.8771958018980341E-3</v>
      </c>
      <c r="R234">
        <v>-1.9222278983510251E-2</v>
      </c>
      <c r="S234">
        <v>5.5160201791458708E-6</v>
      </c>
      <c r="T234">
        <v>204.92174791711219</v>
      </c>
      <c r="U234">
        <v>58.239307197107166</v>
      </c>
      <c r="V234">
        <v>206.38210382724202</v>
      </c>
      <c r="W234">
        <v>57.925170717883645</v>
      </c>
      <c r="X234">
        <v>196.06396305625177</v>
      </c>
      <c r="Y234">
        <v>196.68954510631301</v>
      </c>
      <c r="Z234">
        <v>9.4959961486100699</v>
      </c>
      <c r="AA234" s="12">
        <v>21.147621751995288</v>
      </c>
      <c r="AB234" s="12">
        <v>2.197621751995289</v>
      </c>
      <c r="AC234" s="12">
        <v>-1.1541988053070991</v>
      </c>
      <c r="AD234" s="12">
        <v>240.82150588693588</v>
      </c>
      <c r="AE234">
        <v>0.12170552672449242</v>
      </c>
      <c r="AF234">
        <v>0</v>
      </c>
      <c r="AG234">
        <v>-0.26219326582684915</v>
      </c>
      <c r="AH234">
        <v>-9.1614641961092325</v>
      </c>
      <c r="AI234">
        <v>0.48462793604645071</v>
      </c>
      <c r="AJ234">
        <v>1.6060386227599757</v>
      </c>
      <c r="AK234">
        <v>14.199228377565802</v>
      </c>
      <c r="AL234">
        <v>0</v>
      </c>
      <c r="AM234">
        <v>0</v>
      </c>
      <c r="AN234">
        <v>-4.8847526818127838</v>
      </c>
      <c r="AO234">
        <f t="shared" si="35"/>
        <v>13.298570379737345</v>
      </c>
      <c r="AP234">
        <f t="shared" si="36"/>
        <v>0.79791422278424073</v>
      </c>
      <c r="AQ234">
        <f t="shared" si="37"/>
        <v>0</v>
      </c>
      <c r="AR234">
        <f t="shared" si="38"/>
        <v>0.79201206694368664</v>
      </c>
      <c r="AS234" s="9">
        <f t="shared" si="39"/>
        <v>-2.9685179499911105</v>
      </c>
      <c r="AT234" s="9">
        <f t="shared" si="40"/>
        <v>2.3623988970758729</v>
      </c>
      <c r="AU234" s="9">
        <f t="shared" si="41"/>
        <v>7.5769903864803476</v>
      </c>
      <c r="AV234">
        <f t="shared" si="42"/>
        <v>0</v>
      </c>
      <c r="AW234">
        <f t="shared" si="43"/>
        <v>0.34111698679845653</v>
      </c>
      <c r="AX234">
        <v>13.397672701676296</v>
      </c>
      <c r="AZ234">
        <f t="shared" si="44"/>
        <v>-9.6925587209290143</v>
      </c>
    </row>
    <row r="235" spans="1:52" x14ac:dyDescent="0.3">
      <c r="A235">
        <v>58.25</v>
      </c>
      <c r="B235" s="12">
        <v>555.621730922859</v>
      </c>
      <c r="C235" s="9">
        <v>0</v>
      </c>
      <c r="D235" s="9">
        <v>1.3230111353707202E-2</v>
      </c>
      <c r="E235" s="9">
        <v>0.28363344222030412</v>
      </c>
      <c r="F235" s="9">
        <v>2.7749598676535934</v>
      </c>
      <c r="G235" s="12">
        <v>77.563831590882074</v>
      </c>
      <c r="H235" s="12">
        <v>114.08978546934773</v>
      </c>
      <c r="I235" s="12">
        <v>6.8453871281608638</v>
      </c>
      <c r="J235">
        <v>192.55883161340839</v>
      </c>
      <c r="K235">
        <v>63.935582563904006</v>
      </c>
      <c r="L235">
        <v>-1.193620486030114E-3</v>
      </c>
      <c r="M235">
        <v>0</v>
      </c>
      <c r="N235">
        <v>4.0007670373331362E-5</v>
      </c>
      <c r="O235">
        <v>3.4462749546528634E-5</v>
      </c>
      <c r="P235">
        <v>3.4916199480206295E-4</v>
      </c>
      <c r="Q235">
        <v>5.8771958018980341E-3</v>
      </c>
      <c r="R235">
        <v>9.7595437247398852E-3</v>
      </c>
      <c r="S235">
        <v>5.2403455446457623E-6</v>
      </c>
      <c r="T235">
        <v>200.84873774485607</v>
      </c>
      <c r="U235">
        <v>57.676979292714691</v>
      </c>
      <c r="V235">
        <v>205.96216732396039</v>
      </c>
      <c r="W235">
        <v>57.867843824222916</v>
      </c>
      <c r="X235">
        <v>194.11714313301354</v>
      </c>
      <c r="Y235">
        <v>193.91100117296705</v>
      </c>
      <c r="Z235">
        <v>9.490600317314982</v>
      </c>
      <c r="AA235" s="12">
        <v>21.13179570938695</v>
      </c>
      <c r="AB235" s="12">
        <v>2.1817957093869547</v>
      </c>
      <c r="AC235" s="12">
        <v>-1.1508698184780712</v>
      </c>
      <c r="AD235" s="12">
        <v>242.08392220690405</v>
      </c>
      <c r="AE235">
        <v>0.12142060658493437</v>
      </c>
      <c r="AF235">
        <v>0</v>
      </c>
      <c r="AG235">
        <v>8.4997934684069826E-2</v>
      </c>
      <c r="AH235">
        <v>-8.9889075035685799</v>
      </c>
      <c r="AI235">
        <v>0.60255830754966699</v>
      </c>
      <c r="AJ235">
        <v>1.6144576771978434</v>
      </c>
      <c r="AK235">
        <v>14.18860223738114</v>
      </c>
      <c r="AL235">
        <v>0</v>
      </c>
      <c r="AM235">
        <v>0</v>
      </c>
      <c r="AN235">
        <v>-4.8706638807621827</v>
      </c>
      <c r="AO235">
        <f t="shared" si="35"/>
        <v>13.367319754015984</v>
      </c>
      <c r="AP235">
        <f t="shared" si="36"/>
        <v>0.80203918524095896</v>
      </c>
      <c r="AQ235">
        <f t="shared" si="37"/>
        <v>0</v>
      </c>
      <c r="AR235">
        <f t="shared" si="38"/>
        <v>0.79613422800769129</v>
      </c>
      <c r="AS235" s="9">
        <f t="shared" si="39"/>
        <v>-2.5243090260832108</v>
      </c>
      <c r="AT235" s="9">
        <f t="shared" si="40"/>
        <v>2.3050708900468075</v>
      </c>
      <c r="AU235" s="9">
        <f t="shared" si="41"/>
        <v>7.611833345946895</v>
      </c>
      <c r="AV235">
        <f t="shared" si="42"/>
        <v>0</v>
      </c>
      <c r="AW235">
        <f t="shared" si="43"/>
        <v>0.28828914732886335</v>
      </c>
      <c r="AX235">
        <v>13.466465662700765</v>
      </c>
      <c r="AZ235">
        <f t="shared" si="44"/>
        <v>-12.051166150993339</v>
      </c>
    </row>
    <row r="236" spans="1:52" x14ac:dyDescent="0.3">
      <c r="A236">
        <v>58.5</v>
      </c>
      <c r="B236" s="12">
        <v>549.55410614722609</v>
      </c>
      <c r="C236" s="9">
        <v>0</v>
      </c>
      <c r="D236" s="9">
        <v>1.3169063253817842E-2</v>
      </c>
      <c r="E236" s="9">
        <v>0.28158203871376503</v>
      </c>
      <c r="F236" s="9">
        <v>2.7739632153699074</v>
      </c>
      <c r="G236" s="12">
        <v>76.732168327245034</v>
      </c>
      <c r="H236" s="12">
        <v>113.30078412067886</v>
      </c>
      <c r="I236" s="12">
        <v>6.7980470472407308</v>
      </c>
      <c r="J236">
        <v>200.88029165723214</v>
      </c>
      <c r="K236">
        <v>65.141435632598586</v>
      </c>
      <c r="L236">
        <v>-1.1845618612124397E-3</v>
      </c>
      <c r="M236">
        <v>0</v>
      </c>
      <c r="N236">
        <v>3.976980638338533E-5</v>
      </c>
      <c r="O236">
        <v>-5.9425682820525498E-5</v>
      </c>
      <c r="P236">
        <v>-6.8233509866235048E-4</v>
      </c>
      <c r="Q236">
        <v>5.8771958018980341E-3</v>
      </c>
      <c r="R236">
        <v>-1.8874457799601722E-2</v>
      </c>
      <c r="S236">
        <v>5.396759476283256E-6</v>
      </c>
      <c r="T236">
        <v>204.74226403801032</v>
      </c>
      <c r="U236">
        <v>58.216247395629921</v>
      </c>
      <c r="V236">
        <v>206.62423399583903</v>
      </c>
      <c r="W236">
        <v>57.956534713239989</v>
      </c>
      <c r="X236">
        <v>196.08885560343154</v>
      </c>
      <c r="Y236">
        <v>196.72846328899089</v>
      </c>
      <c r="Z236">
        <v>9.4852176178658851</v>
      </c>
      <c r="AA236" s="12">
        <v>21.116015682413575</v>
      </c>
      <c r="AB236" s="12">
        <v>2.166015682413577</v>
      </c>
      <c r="AC236" s="12">
        <v>-1.1475235615040233</v>
      </c>
      <c r="AD236" s="12">
        <v>243.3398071527574</v>
      </c>
      <c r="AE236">
        <v>0.1211333733305926</v>
      </c>
      <c r="AF236">
        <v>0</v>
      </c>
      <c r="AG236">
        <v>-0.2594581408453478</v>
      </c>
      <c r="AH236">
        <v>-9.1728532808723564</v>
      </c>
      <c r="AI236">
        <v>0.49478853534240702</v>
      </c>
      <c r="AJ236">
        <v>1.6228331739017394</v>
      </c>
      <c r="AK236">
        <v>14.178006993649872</v>
      </c>
      <c r="AL236">
        <v>0</v>
      </c>
      <c r="AM236">
        <v>0</v>
      </c>
      <c r="AN236">
        <v>-4.8565019897145945</v>
      </c>
      <c r="AO236">
        <f t="shared" si="35"/>
        <v>13.273961666611957</v>
      </c>
      <c r="AP236">
        <f t="shared" si="36"/>
        <v>0.79643769999671732</v>
      </c>
      <c r="AQ236">
        <f t="shared" si="37"/>
        <v>0</v>
      </c>
      <c r="AR236">
        <f t="shared" si="38"/>
        <v>0.79060165908148727</v>
      </c>
      <c r="AS236" s="9">
        <f t="shared" si="39"/>
        <v>-2.9895276396633168</v>
      </c>
      <c r="AT236" s="9">
        <f t="shared" si="40"/>
        <v>2.3768834514212802</v>
      </c>
      <c r="AU236" s="9">
        <f t="shared" si="41"/>
        <v>7.5543849035414476</v>
      </c>
      <c r="AV236">
        <f t="shared" si="42"/>
        <v>0</v>
      </c>
      <c r="AW236">
        <f t="shared" si="43"/>
        <v>0.33930870421377951</v>
      </c>
      <c r="AX236">
        <v>13.371947020555615</v>
      </c>
      <c r="AZ236">
        <f t="shared" si="44"/>
        <v>-9.8957707068481398</v>
      </c>
    </row>
    <row r="237" spans="1:52" x14ac:dyDescent="0.3">
      <c r="A237">
        <v>58.75</v>
      </c>
      <c r="B237" s="12">
        <v>543.53320434024511</v>
      </c>
      <c r="C237" s="9">
        <v>0</v>
      </c>
      <c r="D237" s="9">
        <v>1.3117406125050054E-2</v>
      </c>
      <c r="E237" s="9">
        <v>0.27953664795274996</v>
      </c>
      <c r="F237" s="9">
        <v>2.7729737190138763</v>
      </c>
      <c r="G237" s="12">
        <v>75.903548097361437</v>
      </c>
      <c r="H237" s="12">
        <v>112.51409536644229</v>
      </c>
      <c r="I237" s="12">
        <v>6.7508457219865381</v>
      </c>
      <c r="J237">
        <v>192.60291042355553</v>
      </c>
      <c r="K237">
        <v>63.983132337778557</v>
      </c>
      <c r="L237">
        <v>-1.1753798500311555E-3</v>
      </c>
      <c r="M237">
        <v>0</v>
      </c>
      <c r="N237">
        <v>3.9671017233657427E-5</v>
      </c>
      <c r="O237">
        <v>3.3416833361253899E-5</v>
      </c>
      <c r="P237">
        <v>3.4448250015766031E-4</v>
      </c>
      <c r="Q237">
        <v>5.8771958018980341E-3</v>
      </c>
      <c r="R237">
        <v>9.429387606570909E-3</v>
      </c>
      <c r="S237">
        <v>5.1267105754047296E-6</v>
      </c>
      <c r="T237">
        <v>200.97852413262717</v>
      </c>
      <c r="U237">
        <v>57.696541712671205</v>
      </c>
      <c r="V237">
        <v>206.20057564408089</v>
      </c>
      <c r="W237">
        <v>57.89875152899117</v>
      </c>
      <c r="X237">
        <v>194.11107983536462</v>
      </c>
      <c r="Y237">
        <v>193.90793136423787</v>
      </c>
      <c r="Z237">
        <v>9.4798481532563308</v>
      </c>
      <c r="AA237" s="12">
        <v>21.100281907328842</v>
      </c>
      <c r="AB237" s="12">
        <v>2.1502819073288459</v>
      </c>
      <c r="AC237" s="12">
        <v>-1.1441601241616428</v>
      </c>
      <c r="AD237" s="12">
        <v>244.58916353791722</v>
      </c>
      <c r="AE237">
        <v>0.12084383264888943</v>
      </c>
      <c r="AF237">
        <v>0</v>
      </c>
      <c r="AG237">
        <v>8.1074734984996968E-2</v>
      </c>
      <c r="AH237">
        <v>-9.0137168353916479</v>
      </c>
      <c r="AI237">
        <v>0.61463221399215084</v>
      </c>
      <c r="AJ237">
        <v>1.6311651316343703</v>
      </c>
      <c r="AK237">
        <v>14.1674428050007</v>
      </c>
      <c r="AL237">
        <v>0</v>
      </c>
      <c r="AM237">
        <v>0</v>
      </c>
      <c r="AN237">
        <v>-4.8422673886192218</v>
      </c>
      <c r="AO237">
        <f t="shared" si="35"/>
        <v>13.345983802713288</v>
      </c>
      <c r="AP237">
        <f t="shared" si="36"/>
        <v>0.80075902816279731</v>
      </c>
      <c r="AQ237">
        <f t="shared" si="37"/>
        <v>0</v>
      </c>
      <c r="AR237">
        <f t="shared" si="38"/>
        <v>0.79491930503615371</v>
      </c>
      <c r="AS237" s="9">
        <f t="shared" si="39"/>
        <v>-2.5598332579906953</v>
      </c>
      <c r="AT237" s="9">
        <f t="shared" si="40"/>
        <v>2.3254607588328877</v>
      </c>
      <c r="AU237" s="9">
        <f t="shared" si="41"/>
        <v>7.5910739943324286</v>
      </c>
      <c r="AV237">
        <f t="shared" si="42"/>
        <v>0</v>
      </c>
      <c r="AW237">
        <f t="shared" si="43"/>
        <v>0.28873220080424195</v>
      </c>
      <c r="AX237">
        <v>13.444027528367895</v>
      </c>
      <c r="AZ237">
        <f t="shared" si="44"/>
        <v>-12.292644279843017</v>
      </c>
    </row>
    <row r="238" spans="1:52" x14ac:dyDescent="0.3">
      <c r="A238">
        <v>59</v>
      </c>
      <c r="B238" s="12">
        <v>537.55906002714357</v>
      </c>
      <c r="C238" s="9">
        <v>0</v>
      </c>
      <c r="D238" s="9">
        <v>1.3075140489563569E-2</v>
      </c>
      <c r="E238" s="9">
        <v>0.27749730048982535</v>
      </c>
      <c r="F238" s="9">
        <v>2.7719913958076599</v>
      </c>
      <c r="G238" s="12">
        <v>75.077979071547446</v>
      </c>
      <c r="H238" s="12">
        <v>111.72973095762512</v>
      </c>
      <c r="I238" s="12">
        <v>6.7037838574575073</v>
      </c>
      <c r="J238">
        <v>200.88602738248355</v>
      </c>
      <c r="K238">
        <v>65.182522040834726</v>
      </c>
      <c r="L238">
        <v>-1.1664574023789117E-3</v>
      </c>
      <c r="M238">
        <v>0</v>
      </c>
      <c r="N238">
        <v>3.9480648794148039E-5</v>
      </c>
      <c r="O238">
        <v>-5.8454096248540137E-5</v>
      </c>
      <c r="P238">
        <v>-6.8209339199739075E-4</v>
      </c>
      <c r="Q238">
        <v>5.8771958018980341E-3</v>
      </c>
      <c r="R238">
        <v>-1.8474153089605851E-2</v>
      </c>
      <c r="S238">
        <v>5.2783583536977859E-6</v>
      </c>
      <c r="T238">
        <v>204.01255324857215</v>
      </c>
      <c r="U238">
        <v>58.110400337917611</v>
      </c>
      <c r="V238">
        <v>206.72457303412597</v>
      </c>
      <c r="W238">
        <v>57.968789254354704</v>
      </c>
      <c r="X238">
        <v>196.11258550371298</v>
      </c>
      <c r="Y238">
        <v>196.76135477892043</v>
      </c>
      <c r="Z238">
        <v>9.4744920261331078</v>
      </c>
      <c r="AA238" s="12">
        <v>21.084594619152501</v>
      </c>
      <c r="AB238" s="12">
        <v>2.1345946191525025</v>
      </c>
      <c r="AC238" s="12">
        <v>-1.1407795961836966</v>
      </c>
      <c r="AD238" s="12">
        <v>245.83199455625086</v>
      </c>
      <c r="AE238">
        <v>0.12055199027137498</v>
      </c>
      <c r="AF238">
        <v>0</v>
      </c>
      <c r="AG238">
        <v>-0.25473408373152173</v>
      </c>
      <c r="AH238">
        <v>-9.1593916864398555</v>
      </c>
      <c r="AI238">
        <v>0.49816091276027663</v>
      </c>
      <c r="AJ238">
        <v>1.6394535716956373</v>
      </c>
      <c r="AK238">
        <v>14.156909829233838</v>
      </c>
      <c r="AL238">
        <v>0</v>
      </c>
      <c r="AM238">
        <v>0</v>
      </c>
      <c r="AN238">
        <v>-4.8279604572393868</v>
      </c>
      <c r="AO238">
        <f t="shared" si="35"/>
        <v>13.241307230774458</v>
      </c>
      <c r="AP238">
        <f t="shared" si="36"/>
        <v>0.79447843384646744</v>
      </c>
      <c r="AQ238">
        <f t="shared" si="37"/>
        <v>0</v>
      </c>
      <c r="AR238">
        <f t="shared" si="38"/>
        <v>0.7887124308453155</v>
      </c>
      <c r="AS238" s="9">
        <f t="shared" si="39"/>
        <v>-2.9955086522268917</v>
      </c>
      <c r="AT238" s="9">
        <f t="shared" si="40"/>
        <v>2.379369091550414</v>
      </c>
      <c r="AU238" s="9">
        <f t="shared" si="41"/>
        <v>7.5272795864130755</v>
      </c>
      <c r="AV238">
        <f t="shared" si="42"/>
        <v>0</v>
      </c>
      <c r="AW238">
        <f t="shared" si="43"/>
        <v>0.33576050863897633</v>
      </c>
      <c r="AX238">
        <v>13.338109834925115</v>
      </c>
      <c r="AZ238">
        <f t="shared" si="44"/>
        <v>-9.9632182552055326</v>
      </c>
    </row>
    <row r="239" spans="1:52" x14ac:dyDescent="0.3">
      <c r="A239">
        <v>59.25</v>
      </c>
      <c r="B239" s="12">
        <v>531.63170726555779</v>
      </c>
      <c r="C239" s="9">
        <v>0</v>
      </c>
      <c r="D239" s="9">
        <v>1.3042266774543485E-2</v>
      </c>
      <c r="E239" s="9">
        <v>0.27546402671722109</v>
      </c>
      <c r="F239" s="9">
        <v>2.7710162628366772</v>
      </c>
      <c r="G239" s="12">
        <v>74.255469338957113</v>
      </c>
      <c r="H239" s="12">
        <v>110.94770258354657</v>
      </c>
      <c r="I239" s="12">
        <v>6.6568621550127949</v>
      </c>
      <c r="J239">
        <v>192.69857920227537</v>
      </c>
      <c r="K239">
        <v>64.036229444588344</v>
      </c>
      <c r="L239">
        <v>-1.1571156934260922E-3</v>
      </c>
      <c r="M239">
        <v>0</v>
      </c>
      <c r="N239">
        <v>3.9436638221327187E-5</v>
      </c>
      <c r="O239">
        <v>3.1889494436193186E-5</v>
      </c>
      <c r="P239">
        <v>3.3442013004377055E-4</v>
      </c>
      <c r="Q239">
        <v>5.8771958018980341E-3</v>
      </c>
      <c r="R239">
        <v>8.9615221844184748E-3</v>
      </c>
      <c r="S239">
        <v>5.0161407624908314E-6</v>
      </c>
      <c r="T239">
        <v>200.86689443022527</v>
      </c>
      <c r="U239">
        <v>57.67561204071302</v>
      </c>
      <c r="V239">
        <v>206.31795416183584</v>
      </c>
      <c r="W239">
        <v>57.913322541840103</v>
      </c>
      <c r="X239">
        <v>194.11219525872193</v>
      </c>
      <c r="Y239">
        <v>193.91834552110561</v>
      </c>
      <c r="Z239">
        <v>9.4691493388134251</v>
      </c>
      <c r="AA239" s="12">
        <v>21.068954051670929</v>
      </c>
      <c r="AB239" s="12">
        <v>2.1189540516709315</v>
      </c>
      <c r="AC239" s="12">
        <v>-1.1373820672598391</v>
      </c>
      <c r="AD239" s="12">
        <v>247.06830335935385</v>
      </c>
      <c r="AE239">
        <v>0.12025785197355354</v>
      </c>
      <c r="AF239">
        <v>0</v>
      </c>
      <c r="AG239">
        <v>7.4884686757862903E-2</v>
      </c>
      <c r="AH239">
        <v>-9.0275885248721082</v>
      </c>
      <c r="AI239">
        <v>0.61998043203651176</v>
      </c>
      <c r="AJ239">
        <v>1.647698515103531</v>
      </c>
      <c r="AK239">
        <v>14.146408223321361</v>
      </c>
      <c r="AL239">
        <v>0</v>
      </c>
      <c r="AM239">
        <v>0</v>
      </c>
      <c r="AN239">
        <v>-4.813581575155955</v>
      </c>
      <c r="AO239">
        <f t="shared" si="35"/>
        <v>13.317751064180362</v>
      </c>
      <c r="AP239">
        <f t="shared" si="36"/>
        <v>0.79906506385082166</v>
      </c>
      <c r="AQ239">
        <f t="shared" si="37"/>
        <v>0</v>
      </c>
      <c r="AR239">
        <f t="shared" si="38"/>
        <v>0.79329400406405592</v>
      </c>
      <c r="AS239" s="9">
        <f t="shared" si="39"/>
        <v>-2.5919001146077423</v>
      </c>
      <c r="AT239" s="9">
        <f t="shared" si="40"/>
        <v>2.3405161524146036</v>
      </c>
      <c r="AU239" s="9">
        <f t="shared" si="41"/>
        <v>7.5664664210319152</v>
      </c>
      <c r="AV239">
        <f t="shared" si="42"/>
        <v>0</v>
      </c>
      <c r="AW239">
        <f t="shared" si="43"/>
        <v>0.28869354689996124</v>
      </c>
      <c r="AX239">
        <v>13.414635116275681</v>
      </c>
      <c r="AZ239">
        <f t="shared" si="44"/>
        <v>-12.399608640730236</v>
      </c>
    </row>
    <row r="240" spans="1:52" x14ac:dyDescent="0.3">
      <c r="A240">
        <v>59.5</v>
      </c>
      <c r="B240" s="12">
        <v>525.75117964989943</v>
      </c>
      <c r="C240" s="9">
        <v>0</v>
      </c>
      <c r="D240" s="9">
        <v>1.3018785312228796E-2</v>
      </c>
      <c r="E240" s="9">
        <v>0.27343685686692198</v>
      </c>
      <c r="F240" s="9">
        <v>2.7700483370495448</v>
      </c>
      <c r="G240" s="12">
        <v>73.436026908013929</v>
      </c>
      <c r="H240" s="12">
        <v>110.16802187189307</v>
      </c>
      <c r="I240" s="12">
        <v>6.610081312313584</v>
      </c>
      <c r="J240">
        <v>200.84287457645846</v>
      </c>
      <c r="K240">
        <v>65.215132794736007</v>
      </c>
      <c r="L240">
        <v>-1.1478023245597836E-3</v>
      </c>
      <c r="M240">
        <v>0</v>
      </c>
      <c r="N240">
        <v>3.930586902173835E-5</v>
      </c>
      <c r="O240">
        <v>-5.7275496199736345E-5</v>
      </c>
      <c r="P240">
        <v>-6.7937304615815059E-4</v>
      </c>
      <c r="Q240">
        <v>5.8771958018980341E-3</v>
      </c>
      <c r="R240">
        <v>-1.8010681124571656E-2</v>
      </c>
      <c r="S240">
        <v>5.160649793764985E-6</v>
      </c>
      <c r="T240">
        <v>204.09520294408696</v>
      </c>
      <c r="U240">
        <v>58.115719632841206</v>
      </c>
      <c r="V240">
        <v>206.60557976099531</v>
      </c>
      <c r="W240">
        <v>57.951515507093745</v>
      </c>
      <c r="X240">
        <v>196.12307471553851</v>
      </c>
      <c r="Y240">
        <v>196.77607369921938</v>
      </c>
      <c r="Z240">
        <v>9.4638201932608972</v>
      </c>
      <c r="AA240" s="12">
        <v>21.053360437437856</v>
      </c>
      <c r="AB240" s="12">
        <v>2.1033604374378614</v>
      </c>
      <c r="AC240" s="12">
        <v>-1.1339676270288614</v>
      </c>
      <c r="AD240" s="12">
        <v>248.29809359668931</v>
      </c>
      <c r="AE240">
        <v>0.11996142357475814</v>
      </c>
      <c r="AF240">
        <v>0</v>
      </c>
      <c r="AG240">
        <v>-0.24818600750209352</v>
      </c>
      <c r="AH240">
        <v>-9.1822265850013309</v>
      </c>
      <c r="AI240">
        <v>0.49147530308879656</v>
      </c>
      <c r="AJ240">
        <v>1.6558999861963213</v>
      </c>
      <c r="AK240">
        <v>14.13593814340771</v>
      </c>
      <c r="AL240">
        <v>0</v>
      </c>
      <c r="AM240">
        <v>0</v>
      </c>
      <c r="AN240">
        <v>-4.7991311217345274</v>
      </c>
      <c r="AO240">
        <f t="shared" si="35"/>
        <v>13.201013356441777</v>
      </c>
      <c r="AP240">
        <f t="shared" si="36"/>
        <v>0.79206080138650659</v>
      </c>
      <c r="AQ240">
        <f t="shared" si="37"/>
        <v>0</v>
      </c>
      <c r="AR240">
        <f t="shared" si="38"/>
        <v>0.78636846094419099</v>
      </c>
      <c r="AS240" s="9">
        <f t="shared" si="39"/>
        <v>-3.0172472342689471</v>
      </c>
      <c r="AT240" s="9">
        <f t="shared" si="40"/>
        <v>2.4004026974441413</v>
      </c>
      <c r="AU240" s="9">
        <f t="shared" si="41"/>
        <v>7.4959210064520301</v>
      </c>
      <c r="AV240">
        <f t="shared" si="42"/>
        <v>0</v>
      </c>
      <c r="AW240">
        <f t="shared" si="43"/>
        <v>0.33394403648203536</v>
      </c>
      <c r="AX240">
        <v>13.29657245620297</v>
      </c>
      <c r="AZ240">
        <f t="shared" si="44"/>
        <v>-9.8295060617759304</v>
      </c>
    </row>
    <row r="241" spans="1:52" x14ac:dyDescent="0.3">
      <c r="A241">
        <v>59.75</v>
      </c>
      <c r="B241" s="12">
        <v>519.91751031568981</v>
      </c>
      <c r="C241" s="9">
        <v>0</v>
      </c>
      <c r="D241" s="9">
        <v>1.3004696339921474E-2</v>
      </c>
      <c r="E241" s="9">
        <v>0.27141582101075828</v>
      </c>
      <c r="F241" s="9">
        <v>2.7690876352580269</v>
      </c>
      <c r="G241" s="12">
        <v>72.619659706842555</v>
      </c>
      <c r="H241" s="12">
        <v>109.39070038875317</v>
      </c>
      <c r="I241" s="12">
        <v>6.5634420233251909</v>
      </c>
      <c r="J241">
        <v>192.66668477716414</v>
      </c>
      <c r="K241">
        <v>64.072089132376448</v>
      </c>
      <c r="L241">
        <v>-1.1387397837670722E-3</v>
      </c>
      <c r="M241">
        <v>0</v>
      </c>
      <c r="N241">
        <v>3.9315091046065658E-5</v>
      </c>
      <c r="O241">
        <v>3.172958953830078E-5</v>
      </c>
      <c r="P241">
        <v>3.37491938989483E-4</v>
      </c>
      <c r="Q241">
        <v>5.8771958018980341E-3</v>
      </c>
      <c r="R241">
        <v>8.8507671086888468E-3</v>
      </c>
      <c r="S241">
        <v>4.9041373059389279E-6</v>
      </c>
      <c r="T241">
        <v>200.79991934366259</v>
      </c>
      <c r="U241">
        <v>57.660245968447384</v>
      </c>
      <c r="V241">
        <v>206.21206711260416</v>
      </c>
      <c r="W241">
        <v>57.897781597100959</v>
      </c>
      <c r="X241">
        <v>194.10881102366784</v>
      </c>
      <c r="Y241">
        <v>193.90751852524753</v>
      </c>
      <c r="Z241">
        <v>9.4585046910967332</v>
      </c>
      <c r="AA241" s="12">
        <v>21.037814007775065</v>
      </c>
      <c r="AB241" s="12">
        <v>2.0878140077750635</v>
      </c>
      <c r="AC241" s="12">
        <v>-1.1305363650781104</v>
      </c>
      <c r="AD241" s="12">
        <v>249.52136909854957</v>
      </c>
      <c r="AE241">
        <v>0.11966271093798531</v>
      </c>
      <c r="AF241">
        <v>0</v>
      </c>
      <c r="AG241">
        <v>7.5272284460762715E-2</v>
      </c>
      <c r="AH241">
        <v>-9.0433372092324866</v>
      </c>
      <c r="AI241">
        <v>0.61522742936783181</v>
      </c>
      <c r="AJ241">
        <v>1.6640580105182274</v>
      </c>
      <c r="AK241">
        <v>14.125499744810151</v>
      </c>
      <c r="AL241">
        <v>0</v>
      </c>
      <c r="AM241">
        <v>0</v>
      </c>
      <c r="AN241">
        <v>-4.784609476122986</v>
      </c>
      <c r="AO241">
        <f t="shared" si="35"/>
        <v>13.279494600020726</v>
      </c>
      <c r="AP241">
        <f t="shared" si="36"/>
        <v>0.79676967600124349</v>
      </c>
      <c r="AQ241">
        <f t="shared" si="37"/>
        <v>0</v>
      </c>
      <c r="AR241">
        <f t="shared" si="38"/>
        <v>0.79107194178571805</v>
      </c>
      <c r="AS241" s="9">
        <f t="shared" si="39"/>
        <v>-2.6172384549728367</v>
      </c>
      <c r="AT241" s="9">
        <f t="shared" si="40"/>
        <v>2.3572889354616198</v>
      </c>
      <c r="AU241" s="9">
        <f t="shared" si="41"/>
        <v>7.5362497181813861</v>
      </c>
      <c r="AV241">
        <f t="shared" si="42"/>
        <v>0</v>
      </c>
      <c r="AW241">
        <f t="shared" si="43"/>
        <v>0.28782875306536948</v>
      </c>
      <c r="AX241">
        <v>13.375140807085822</v>
      </c>
      <c r="AZ241">
        <f t="shared" si="44"/>
        <v>-12.304548587356635</v>
      </c>
    </row>
    <row r="242" spans="1:52" x14ac:dyDescent="0.3">
      <c r="A242">
        <v>60</v>
      </c>
      <c r="B242" s="12">
        <v>514.13073194387812</v>
      </c>
      <c r="C242" s="9">
        <v>0</v>
      </c>
      <c r="D242" s="9">
        <v>1.3000000000000185E-2</v>
      </c>
      <c r="E242" s="9">
        <v>0.26940094906051232</v>
      </c>
      <c r="F242" s="9">
        <v>2.768134174136955</v>
      </c>
      <c r="G242" s="12">
        <v>71.806375583703584</v>
      </c>
      <c r="H242" s="12">
        <v>108.61574963865858</v>
      </c>
      <c r="I242" s="12">
        <v>6.5169449783195148</v>
      </c>
      <c r="J242">
        <v>200.89937585306589</v>
      </c>
      <c r="K242">
        <v>65.262722281666242</v>
      </c>
      <c r="L242">
        <v>-1.1292914841008598E-3</v>
      </c>
      <c r="M242">
        <v>0</v>
      </c>
      <c r="N242">
        <v>3.9243806192208562E-5</v>
      </c>
      <c r="O242">
        <v>-5.6654108040066629E-5</v>
      </c>
      <c r="P242">
        <v>-6.8172760203945759E-4</v>
      </c>
      <c r="Q242">
        <v>5.8771958018980341E-3</v>
      </c>
      <c r="R242">
        <v>-1.7684254143166742E-2</v>
      </c>
      <c r="S242">
        <v>5.0472376654224131E-6</v>
      </c>
      <c r="T242">
        <v>204.77170903062881</v>
      </c>
      <c r="U242">
        <v>58.21826496410381</v>
      </c>
      <c r="V242">
        <v>206.56217343716108</v>
      </c>
      <c r="W242">
        <v>57.944401021395322</v>
      </c>
      <c r="X242">
        <v>196.14135947105507</v>
      </c>
      <c r="Y242">
        <v>196.81134587928659</v>
      </c>
      <c r="Z242">
        <v>9.4532029335927881</v>
      </c>
      <c r="AA242" s="12">
        <v>21.022314992773172</v>
      </c>
      <c r="AB242" s="12">
        <v>2.0723149927731717</v>
      </c>
      <c r="AC242" s="12">
        <v>-1.1270883709375776</v>
      </c>
      <c r="AD242" s="12">
        <v>250.73813393946386</v>
      </c>
      <c r="AE242">
        <v>0.11936171996974698</v>
      </c>
      <c r="AF242">
        <v>0</v>
      </c>
      <c r="AG242">
        <v>-0.24650271710753477</v>
      </c>
      <c r="AH242">
        <v>-9.2317342251113867</v>
      </c>
      <c r="AI242">
        <v>0.48754137789372437</v>
      </c>
      <c r="AJ242">
        <v>1.6721726152422849</v>
      </c>
      <c r="AK242">
        <v>14.115093182019304</v>
      </c>
      <c r="AL242">
        <v>0</v>
      </c>
      <c r="AM242">
        <v>0</v>
      </c>
      <c r="AN242">
        <v>-4.7700170172264782</v>
      </c>
      <c r="AO242">
        <f t="shared" si="35"/>
        <v>13.165667232707982</v>
      </c>
      <c r="AP242">
        <f t="shared" si="36"/>
        <v>0.78994003396247892</v>
      </c>
      <c r="AQ242">
        <f t="shared" si="37"/>
        <v>0</v>
      </c>
      <c r="AR242">
        <f t="shared" si="38"/>
        <v>0.78431948701430731</v>
      </c>
      <c r="AS242" s="9">
        <f t="shared" si="39"/>
        <v>-3.0579424266340309</v>
      </c>
      <c r="AT242" s="9">
        <f t="shared" si="40"/>
        <v>2.4345969853727212</v>
      </c>
      <c r="AU242" s="9">
        <f t="shared" si="41"/>
        <v>7.4674634464164926</v>
      </c>
      <c r="AV242">
        <f t="shared" si="42"/>
        <v>0</v>
      </c>
      <c r="AW242">
        <f t="shared" si="43"/>
        <v>0.33414294564574148</v>
      </c>
      <c r="AX242">
        <v>13.260014309391147</v>
      </c>
      <c r="AZ242">
        <f t="shared" si="44"/>
        <v>-9.7508275578744872</v>
      </c>
    </row>
    <row r="243" spans="1:52" x14ac:dyDescent="0.3">
      <c r="A243">
        <v>60.25</v>
      </c>
      <c r="B243" s="12">
        <v>508.39087676513338</v>
      </c>
      <c r="C243" s="9">
        <v>0</v>
      </c>
      <c r="D243" s="9">
        <v>1.3004696339921937E-2</v>
      </c>
      <c r="E243" s="9">
        <v>0.26739227076801647</v>
      </c>
      <c r="F243" s="9">
        <v>2.767187970224164</v>
      </c>
      <c r="G243" s="12">
        <v>70.996182307428086</v>
      </c>
      <c r="H243" s="12">
        <v>107.84318106462172</v>
      </c>
      <c r="I243" s="12">
        <v>6.4705908638773026</v>
      </c>
      <c r="J243">
        <v>192.59190534954737</v>
      </c>
      <c r="K243">
        <v>64.102297232959813</v>
      </c>
      <c r="L243">
        <v>-1.1203313235235949E-3</v>
      </c>
      <c r="M243">
        <v>0</v>
      </c>
      <c r="N243">
        <v>3.9306869582189492E-5</v>
      </c>
      <c r="O243">
        <v>3.1958047999196212E-5</v>
      </c>
      <c r="P243">
        <v>3.4487294682442797E-4</v>
      </c>
      <c r="Q243">
        <v>5.8771958018980341E-3</v>
      </c>
      <c r="R243">
        <v>8.8482108440445378E-3</v>
      </c>
      <c r="S243">
        <v>4.7929397266938409E-6</v>
      </c>
      <c r="T243">
        <v>200.89173987172086</v>
      </c>
      <c r="U243">
        <v>57.68253300162587</v>
      </c>
      <c r="V243">
        <v>206.1771100849862</v>
      </c>
      <c r="W243">
        <v>57.891788130710211</v>
      </c>
      <c r="X243">
        <v>194.1003201494282</v>
      </c>
      <c r="Y243">
        <v>193.88605225303138</v>
      </c>
      <c r="Z243">
        <v>9.4479150216706547</v>
      </c>
      <c r="AA243" s="12">
        <v>21.006863621292435</v>
      </c>
      <c r="AB243" s="12">
        <v>2.0568636212924343</v>
      </c>
      <c r="AC243" s="12">
        <v>-1.1236237340792228</v>
      </c>
      <c r="AD243" s="12">
        <v>251.94839233956424</v>
      </c>
      <c r="AE243">
        <v>0.11905845661993486</v>
      </c>
      <c r="AF243">
        <v>0</v>
      </c>
      <c r="AG243">
        <v>7.7565088192349405E-2</v>
      </c>
      <c r="AH243">
        <v>-9.0661255207384261</v>
      </c>
      <c r="AI243">
        <v>0.61455289159774085</v>
      </c>
      <c r="AJ243">
        <v>1.6802438285125543</v>
      </c>
      <c r="AK243">
        <v>14.104718608699688</v>
      </c>
      <c r="AL243">
        <v>0</v>
      </c>
      <c r="AM243">
        <v>0</v>
      </c>
      <c r="AN243">
        <v>-4.7553541237045494</v>
      </c>
      <c r="AO243">
        <f t="shared" si="35"/>
        <v>13.245930165657885</v>
      </c>
      <c r="AP243">
        <f t="shared" si="36"/>
        <v>0.79475580993947303</v>
      </c>
      <c r="AQ243">
        <f t="shared" si="37"/>
        <v>0</v>
      </c>
      <c r="AR243">
        <f t="shared" si="38"/>
        <v>0.78912966204015988</v>
      </c>
      <c r="AS243" s="9">
        <f t="shared" si="39"/>
        <v>-2.6444437632698423</v>
      </c>
      <c r="AT243" s="9">
        <f t="shared" si="40"/>
        <v>2.3778922076118452</v>
      </c>
      <c r="AU243" s="9">
        <f t="shared" si="41"/>
        <v>7.5087853552871753</v>
      </c>
      <c r="AV243">
        <f t="shared" si="42"/>
        <v>0</v>
      </c>
      <c r="AW243">
        <f t="shared" si="43"/>
        <v>0.2871001144391524</v>
      </c>
      <c r="AX243">
        <v>13.340367830037776</v>
      </c>
      <c r="AZ243">
        <f t="shared" si="44"/>
        <v>-12.291057831954816</v>
      </c>
    </row>
    <row r="244" spans="1:52" x14ac:dyDescent="0.3">
      <c r="A244">
        <v>60.5</v>
      </c>
      <c r="B244" s="12">
        <v>502.69797656410736</v>
      </c>
      <c r="C244" s="9">
        <v>0</v>
      </c>
      <c r="D244" s="9">
        <v>1.3018785312228796E-2</v>
      </c>
      <c r="E244" s="9">
        <v>0.26538981572527431</v>
      </c>
      <c r="F244" s="9">
        <v>2.766249039920456</v>
      </c>
      <c r="G244" s="12">
        <v>70.18908756785487</v>
      </c>
      <c r="H244" s="12">
        <v>107.07300604818244</v>
      </c>
      <c r="I244" s="12">
        <v>6.4243803628909459</v>
      </c>
      <c r="J244">
        <v>200.99705070546295</v>
      </c>
      <c r="K244">
        <v>65.316343197805793</v>
      </c>
      <c r="L244">
        <v>-1.1111582811227597E-3</v>
      </c>
      <c r="M244">
        <v>0</v>
      </c>
      <c r="N244">
        <v>3.9294760490235591E-5</v>
      </c>
      <c r="O244">
        <v>-5.621403379406235E-5</v>
      </c>
      <c r="P244">
        <v>-6.8614548606560756E-4</v>
      </c>
      <c r="Q244">
        <v>5.8771958018980341E-3</v>
      </c>
      <c r="R244">
        <v>-1.7409830030029442E-2</v>
      </c>
      <c r="S244">
        <v>4.9366016787726633E-6</v>
      </c>
      <c r="T244">
        <v>204.86048428073448</v>
      </c>
      <c r="U244">
        <v>58.240532960527389</v>
      </c>
      <c r="V244">
        <v>206.75569624153894</v>
      </c>
      <c r="W244">
        <v>57.969155205353957</v>
      </c>
      <c r="X244">
        <v>196.16916757182386</v>
      </c>
      <c r="Y244">
        <v>196.86095073799049</v>
      </c>
      <c r="Z244">
        <v>9.4426410559036125</v>
      </c>
      <c r="AA244" s="12">
        <v>20.991460120963648</v>
      </c>
      <c r="AB244" s="12">
        <v>2.0414601209636487</v>
      </c>
      <c r="AC244" s="12">
        <v>-1.1201425439092867</v>
      </c>
      <c r="AD244" s="12">
        <v>253.15214915775621</v>
      </c>
      <c r="AE244">
        <v>0.11875292688164718</v>
      </c>
      <c r="AF244">
        <v>0</v>
      </c>
      <c r="AG244">
        <v>-0.24639827214993046</v>
      </c>
      <c r="AH244">
        <v>-9.254699316540421</v>
      </c>
      <c r="AI244">
        <v>0.4947372751774225</v>
      </c>
      <c r="AJ244">
        <v>1.6882716827330766</v>
      </c>
      <c r="AK244">
        <v>14.094376177690313</v>
      </c>
      <c r="AL244">
        <v>0</v>
      </c>
      <c r="AM244">
        <v>0</v>
      </c>
      <c r="AN244">
        <v>-4.740621173938611</v>
      </c>
      <c r="AO244">
        <f t="shared" si="35"/>
        <v>13.140240962946097</v>
      </c>
      <c r="AP244">
        <f t="shared" si="36"/>
        <v>0.78841445777676578</v>
      </c>
      <c r="AQ244">
        <f t="shared" si="37"/>
        <v>0</v>
      </c>
      <c r="AR244">
        <f t="shared" si="38"/>
        <v>0.78286177591986372</v>
      </c>
      <c r="AS244" s="9">
        <f t="shared" si="39"/>
        <v>-3.0877933317839639</v>
      </c>
      <c r="AT244" s="9">
        <f t="shared" si="40"/>
        <v>2.4555448588876407</v>
      </c>
      <c r="AU244" s="9">
        <f t="shared" si="41"/>
        <v>7.4447147280708741</v>
      </c>
      <c r="AV244">
        <f t="shared" si="42"/>
        <v>0</v>
      </c>
      <c r="AW244">
        <f t="shared" si="43"/>
        <v>0.33306356707888135</v>
      </c>
      <c r="AX244">
        <v>13.233442061574957</v>
      </c>
      <c r="AZ244">
        <f t="shared" si="44"/>
        <v>-9.8947455035484495</v>
      </c>
    </row>
    <row r="245" spans="1:52" x14ac:dyDescent="0.3">
      <c r="A245">
        <v>60.75</v>
      </c>
      <c r="B245" s="12">
        <v>497.05206268367141</v>
      </c>
      <c r="C245" s="9">
        <v>0</v>
      </c>
      <c r="D245" s="9">
        <v>1.3042266774542564E-2</v>
      </c>
      <c r="E245" s="9">
        <v>0.26339361336457356</v>
      </c>
      <c r="F245" s="9">
        <v>2.7653173994895255</v>
      </c>
      <c r="G245" s="12">
        <v>69.385098976269973</v>
      </c>
      <c r="H245" s="12">
        <v>106.30523590945137</v>
      </c>
      <c r="I245" s="12">
        <v>6.3783141545670823</v>
      </c>
      <c r="J245">
        <v>192.61797943982876</v>
      </c>
      <c r="K245">
        <v>64.146545875714367</v>
      </c>
      <c r="L245">
        <v>-1.10196129613072E-3</v>
      </c>
      <c r="M245">
        <v>0</v>
      </c>
      <c r="N245">
        <v>3.941202579661036E-5</v>
      </c>
      <c r="O245">
        <v>3.1080832647312827E-5</v>
      </c>
      <c r="P245">
        <v>3.4200745915606296E-4</v>
      </c>
      <c r="Q245">
        <v>5.8771958018980341E-3</v>
      </c>
      <c r="R245">
        <v>8.5813734830390929E-3</v>
      </c>
      <c r="S245">
        <v>4.6859796853832447E-6</v>
      </c>
      <c r="T245">
        <v>201.00176102538592</v>
      </c>
      <c r="U245">
        <v>57.707906288116249</v>
      </c>
      <c r="V245">
        <v>206.36737629804955</v>
      </c>
      <c r="W245">
        <v>57.916132877861287</v>
      </c>
      <c r="X245">
        <v>194.0883129404408</v>
      </c>
      <c r="Y245">
        <v>193.87579929721238</v>
      </c>
      <c r="Z245">
        <v>9.4373811365012141</v>
      </c>
      <c r="AA245" s="12">
        <v>20.976104718189024</v>
      </c>
      <c r="AB245" s="12">
        <v>2.0261047181890275</v>
      </c>
      <c r="AC245" s="12">
        <v>-1.1166448897704551</v>
      </c>
      <c r="AD245" s="12">
        <v>254.3494089758303</v>
      </c>
      <c r="AE245">
        <v>0.11844513679105839</v>
      </c>
      <c r="AF245">
        <v>0</v>
      </c>
      <c r="AG245">
        <v>7.4476241072536226E-2</v>
      </c>
      <c r="AH245">
        <v>-9.0896384914687864</v>
      </c>
      <c r="AI245">
        <v>0.62457885004185842</v>
      </c>
      <c r="AJ245">
        <v>1.6962562084598125</v>
      </c>
      <c r="AK245">
        <v>14.084066041005283</v>
      </c>
      <c r="AL245">
        <v>0</v>
      </c>
      <c r="AM245">
        <v>0</v>
      </c>
      <c r="AN245">
        <v>-4.7258185460411006</v>
      </c>
      <c r="AO245">
        <f t="shared" si="35"/>
        <v>13.223716387436424</v>
      </c>
      <c r="AP245">
        <f t="shared" si="36"/>
        <v>0.79342298324618543</v>
      </c>
      <c r="AQ245">
        <f t="shared" si="37"/>
        <v>0</v>
      </c>
      <c r="AR245">
        <f t="shared" si="38"/>
        <v>0.78786392206518141</v>
      </c>
      <c r="AS245" s="9">
        <f t="shared" si="39"/>
        <v>-2.6785882307221631</v>
      </c>
      <c r="AT245" s="9">
        <f t="shared" si="40"/>
        <v>2.3986193956981676</v>
      </c>
      <c r="AU245" s="9">
        <f t="shared" si="41"/>
        <v>7.4878350953540691</v>
      </c>
      <c r="AV245">
        <f t="shared" si="42"/>
        <v>0</v>
      </c>
      <c r="AW245">
        <f t="shared" si="43"/>
        <v>0.28704400311522998</v>
      </c>
      <c r="AX245">
        <v>13.317021140172548</v>
      </c>
      <c r="AZ245">
        <f t="shared" si="44"/>
        <v>-12.491577000837168</v>
      </c>
    </row>
    <row r="246" spans="1:52" x14ac:dyDescent="0.3">
      <c r="A246">
        <v>61</v>
      </c>
      <c r="B246" s="12">
        <v>491.45316602913778</v>
      </c>
      <c r="C246" s="9">
        <v>0</v>
      </c>
      <c r="D246" s="9">
        <v>1.3075140489563571E-2</v>
      </c>
      <c r="E246" s="9">
        <v>0.26140369295861021</v>
      </c>
      <c r="F246" s="9">
        <v>2.7643930650579116</v>
      </c>
      <c r="G246" s="12">
        <v>68.584224065845149</v>
      </c>
      <c r="H246" s="12">
        <v>105.53988190715776</v>
      </c>
      <c r="I246" s="12">
        <v>6.3323929144294659</v>
      </c>
      <c r="J246">
        <v>201.01718267319987</v>
      </c>
      <c r="K246">
        <v>65.358742727655738</v>
      </c>
      <c r="L246">
        <v>-1.0928538400419062E-3</v>
      </c>
      <c r="M246">
        <v>0</v>
      </c>
      <c r="N246">
        <v>3.9458798562845462E-5</v>
      </c>
      <c r="O246">
        <v>-5.5291356505656711E-5</v>
      </c>
      <c r="P246">
        <v>-6.8664810626903805E-4</v>
      </c>
      <c r="Q246">
        <v>5.8771958018980341E-3</v>
      </c>
      <c r="R246">
        <v>-1.7035648139190146E-2</v>
      </c>
      <c r="S246">
        <v>4.8259636185461448E-6</v>
      </c>
      <c r="T246">
        <v>204.60319997753598</v>
      </c>
      <c r="U246">
        <v>58.204897863002827</v>
      </c>
      <c r="V246">
        <v>206.92559888883937</v>
      </c>
      <c r="W246">
        <v>57.990694377374041</v>
      </c>
      <c r="X246">
        <v>196.20325250324541</v>
      </c>
      <c r="Y246">
        <v>196.90504613126907</v>
      </c>
      <c r="Z246">
        <v>9.4321353633302305</v>
      </c>
      <c r="AA246" s="12">
        <v>20.960797638143156</v>
      </c>
      <c r="AB246" s="12">
        <v>2.0107976381431554</v>
      </c>
      <c r="AC246" s="12">
        <v>-1.1131308609358201</v>
      </c>
      <c r="AD246" s="12">
        <v>255.54017685465715</v>
      </c>
      <c r="AE246">
        <v>0.11813509242725262</v>
      </c>
      <c r="AF246">
        <v>0</v>
      </c>
      <c r="AG246">
        <v>-0.2419959853982627</v>
      </c>
      <c r="AH246">
        <v>-9.2618972650335145</v>
      </c>
      <c r="AI246">
        <v>0.50102763787851501</v>
      </c>
      <c r="AJ246">
        <v>1.7041974394437089</v>
      </c>
      <c r="AK246">
        <v>14.073788349834432</v>
      </c>
      <c r="AL246">
        <v>0</v>
      </c>
      <c r="AM246">
        <v>0</v>
      </c>
      <c r="AN246">
        <v>-4.7109466178299266</v>
      </c>
      <c r="AO246">
        <f t="shared" si="35"/>
        <v>13.113036023186485</v>
      </c>
      <c r="AP246">
        <f t="shared" si="36"/>
        <v>0.78678216139118906</v>
      </c>
      <c r="AQ246">
        <f t="shared" si="37"/>
        <v>0</v>
      </c>
      <c r="AR246">
        <f t="shared" si="38"/>
        <v>0.78129841678540135</v>
      </c>
      <c r="AS246" s="9">
        <f t="shared" si="39"/>
        <v>-3.105118357932815</v>
      </c>
      <c r="AT246" s="9">
        <f t="shared" si="40"/>
        <v>2.4691266914544352</v>
      </c>
      <c r="AU246" s="9">
        <f t="shared" si="41"/>
        <v>7.4210358476952267</v>
      </c>
      <c r="AV246">
        <f t="shared" si="42"/>
        <v>0</v>
      </c>
      <c r="AW246">
        <f t="shared" si="43"/>
        <v>0.33057343318901644</v>
      </c>
      <c r="AX246">
        <v>13.205073251232474</v>
      </c>
      <c r="AZ246">
        <f t="shared" si="44"/>
        <v>-10.0205527575703</v>
      </c>
    </row>
    <row r="247" spans="1:52" x14ac:dyDescent="0.3">
      <c r="A247">
        <v>61.25</v>
      </c>
      <c r="B247" s="12">
        <v>485.90131707244086</v>
      </c>
      <c r="C247" s="9">
        <v>0</v>
      </c>
      <c r="D247" s="9">
        <v>1.3117406125050518E-2</v>
      </c>
      <c r="E247" s="9">
        <v>0.25942008362062208</v>
      </c>
      <c r="F247" s="9">
        <v>2.7634760526149469</v>
      </c>
      <c r="G247" s="12">
        <v>67.786470292079969</v>
      </c>
      <c r="H247" s="12">
        <v>104.77695523870081</v>
      </c>
      <c r="I247" s="12">
        <v>6.2866173143220481</v>
      </c>
      <c r="J247">
        <v>192.67286493648947</v>
      </c>
      <c r="K247">
        <v>64.195077581889564</v>
      </c>
      <c r="L247">
        <v>-1.0835623835467364E-3</v>
      </c>
      <c r="M247">
        <v>0</v>
      </c>
      <c r="N247">
        <v>3.9630503970788046E-5</v>
      </c>
      <c r="O247">
        <v>2.9872891595762906E-5</v>
      </c>
      <c r="P247">
        <v>3.3617163320843438E-4</v>
      </c>
      <c r="Q247">
        <v>5.8771958018980341E-3</v>
      </c>
      <c r="R247">
        <v>8.2460958566876082E-3</v>
      </c>
      <c r="S247">
        <v>4.5814486300168986E-6</v>
      </c>
      <c r="T247">
        <v>201.01764075851904</v>
      </c>
      <c r="U247">
        <v>57.709856597261421</v>
      </c>
      <c r="V247">
        <v>206.54084350516914</v>
      </c>
      <c r="W247">
        <v>57.938179109135888</v>
      </c>
      <c r="X247">
        <v>194.07269689435742</v>
      </c>
      <c r="Y247">
        <v>193.86686849443976</v>
      </c>
      <c r="Z247">
        <v>9.4269038358921904</v>
      </c>
      <c r="AA247" s="12">
        <v>20.945539104774021</v>
      </c>
      <c r="AB247" s="12">
        <v>1.9955391047740223</v>
      </c>
      <c r="AC247" s="12">
        <v>-1.1096005466033574</v>
      </c>
      <c r="AD247" s="12">
        <v>256.72445825668922</v>
      </c>
      <c r="AE247">
        <v>0.11782279991207312</v>
      </c>
      <c r="AF247">
        <v>0</v>
      </c>
      <c r="AG247">
        <v>6.9835485300946687E-2</v>
      </c>
      <c r="AH247">
        <v>-9.1087892822629044</v>
      </c>
      <c r="AI247">
        <v>0.63369875053646885</v>
      </c>
      <c r="AJ247">
        <v>1.7120954121138607</v>
      </c>
      <c r="AK247">
        <v>14.063543254544008</v>
      </c>
      <c r="AL247">
        <v>0</v>
      </c>
      <c r="AM247">
        <v>0</v>
      </c>
      <c r="AN247">
        <v>-4.6960057668050883</v>
      </c>
      <c r="AO247">
        <f t="shared" si="35"/>
        <v>13.200755862304039</v>
      </c>
      <c r="AP247">
        <f t="shared" si="36"/>
        <v>0.79204535173824231</v>
      </c>
      <c r="AQ247">
        <f t="shared" si="37"/>
        <v>0</v>
      </c>
      <c r="AR247">
        <f t="shared" si="38"/>
        <v>0.78655403796785217</v>
      </c>
      <c r="AS247" s="9">
        <f t="shared" si="39"/>
        <v>-2.7122049378587842</v>
      </c>
      <c r="AT247" s="9">
        <f t="shared" si="40"/>
        <v>2.4172971302659363</v>
      </c>
      <c r="AU247" s="9">
        <f t="shared" si="41"/>
        <v>7.4665353645018158</v>
      </c>
      <c r="AV247">
        <f t="shared" si="42"/>
        <v>0</v>
      </c>
      <c r="AW247">
        <f t="shared" si="43"/>
        <v>0.28684224581966389</v>
      </c>
      <c r="AX247">
        <v>13.2929167170541</v>
      </c>
      <c r="AZ247">
        <f t="shared" si="44"/>
        <v>-12.673975010729379</v>
      </c>
    </row>
    <row r="248" spans="1:52" x14ac:dyDescent="0.3">
      <c r="A248">
        <v>61.5</v>
      </c>
      <c r="B248" s="12">
        <v>480.39654585630228</v>
      </c>
      <c r="C248" s="9">
        <v>0</v>
      </c>
      <c r="D248" s="9">
        <v>1.3169063253817382E-2</v>
      </c>
      <c r="E248" s="9">
        <v>0.25744281430452398</v>
      </c>
      <c r="F248" s="9">
        <v>2.7625663780127119</v>
      </c>
      <c r="G248" s="12">
        <v>66.991845033244715</v>
      </c>
      <c r="H248" s="12">
        <v>104.01646704020153</v>
      </c>
      <c r="I248" s="12">
        <v>6.2409880224120915</v>
      </c>
      <c r="J248">
        <v>201.00830399929086</v>
      </c>
      <c r="K248">
        <v>65.397364160036716</v>
      </c>
      <c r="L248">
        <v>-1.0744438181362452E-3</v>
      </c>
      <c r="M248">
        <v>0</v>
      </c>
      <c r="N248">
        <v>3.9735897823634569E-5</v>
      </c>
      <c r="O248">
        <v>-5.4181659511049242E-5</v>
      </c>
      <c r="P248">
        <v>-6.8570105851171298E-4</v>
      </c>
      <c r="Q248">
        <v>5.8771958018980341E-3</v>
      </c>
      <c r="R248">
        <v>-1.6628153957333497E-2</v>
      </c>
      <c r="S248">
        <v>4.7165271901524408E-6</v>
      </c>
      <c r="T248">
        <v>204.21213882271189</v>
      </c>
      <c r="U248">
        <v>58.145161879600323</v>
      </c>
      <c r="V248">
        <v>206.98050308303056</v>
      </c>
      <c r="W248">
        <v>57.996750275877616</v>
      </c>
      <c r="X248">
        <v>196.24315540029286</v>
      </c>
      <c r="Y248">
        <v>196.94980941534655</v>
      </c>
      <c r="Z248">
        <v>9.4216866533318573</v>
      </c>
      <c r="AA248" s="12">
        <v>20.930329340804029</v>
      </c>
      <c r="AB248" s="12">
        <v>1.9803293408040306</v>
      </c>
      <c r="AC248" s="12">
        <v>-1.1060540358973474</v>
      </c>
      <c r="AD248" s="12">
        <v>257.90225857392608</v>
      </c>
      <c r="AE248">
        <v>0.11750826540996351</v>
      </c>
      <c r="AF248">
        <v>0</v>
      </c>
      <c r="AG248">
        <v>-0.23591408959717378</v>
      </c>
      <c r="AH248">
        <v>-9.2628608508282344</v>
      </c>
      <c r="AI248">
        <v>0.50153468338420026</v>
      </c>
      <c r="AJ248">
        <v>1.7199501624295133</v>
      </c>
      <c r="AK248">
        <v>14.053330904677367</v>
      </c>
      <c r="AL248">
        <v>0</v>
      </c>
      <c r="AM248">
        <v>0</v>
      </c>
      <c r="AN248">
        <v>-4.6809963701546984</v>
      </c>
      <c r="AO248">
        <f t="shared" si="35"/>
        <v>13.079917613381202</v>
      </c>
      <c r="AP248">
        <f t="shared" si="36"/>
        <v>0.78479505680287209</v>
      </c>
      <c r="AQ248">
        <f t="shared" si="37"/>
        <v>0</v>
      </c>
      <c r="AR248">
        <f t="shared" si="38"/>
        <v>0.77938298809364548</v>
      </c>
      <c r="AS248" s="9">
        <f t="shared" si="39"/>
        <v>-3.1172087701193902</v>
      </c>
      <c r="AT248" s="9">
        <f t="shared" si="40"/>
        <v>2.4799527882449652</v>
      </c>
      <c r="AU248" s="9">
        <f t="shared" si="41"/>
        <v>7.3940931122804372</v>
      </c>
      <c r="AV248">
        <f t="shared" si="42"/>
        <v>0</v>
      </c>
      <c r="AW248">
        <f t="shared" si="43"/>
        <v>0.32749206588820323</v>
      </c>
      <c r="AX248">
        <v>13.170745119133915</v>
      </c>
      <c r="AZ248">
        <f t="shared" si="44"/>
        <v>-10.030693667684005</v>
      </c>
    </row>
    <row r="249" spans="1:52" x14ac:dyDescent="0.3">
      <c r="A249">
        <v>61.75</v>
      </c>
      <c r="B249" s="12">
        <v>474.93888199836408</v>
      </c>
      <c r="C249" s="9">
        <v>0</v>
      </c>
      <c r="D249" s="9">
        <v>1.3230111353708128E-2</v>
      </c>
      <c r="E249" s="9">
        <v>0.25547191380504719</v>
      </c>
      <c r="F249" s="9">
        <v>2.7616640569659867</v>
      </c>
      <c r="G249" s="12">
        <v>66.200355590823506</v>
      </c>
      <c r="H249" s="12">
        <v>103.25842838655662</v>
      </c>
      <c r="I249" s="12">
        <v>6.1955057031933967</v>
      </c>
      <c r="J249">
        <v>192.72932664406991</v>
      </c>
      <c r="K249">
        <v>64.243470640528983</v>
      </c>
      <c r="L249">
        <v>-1.0651180358257233E-3</v>
      </c>
      <c r="M249">
        <v>0</v>
      </c>
      <c r="N249">
        <v>3.9962199683038701E-5</v>
      </c>
      <c r="O249">
        <v>2.8526044355810726E-5</v>
      </c>
      <c r="P249">
        <v>3.3008160102464458E-4</v>
      </c>
      <c r="Q249">
        <v>5.8771958018980341E-3</v>
      </c>
      <c r="R249">
        <v>7.9124465941836069E-3</v>
      </c>
      <c r="S249">
        <v>4.4787067351535963E-6</v>
      </c>
      <c r="T249">
        <v>200.90995214247681</v>
      </c>
      <c r="U249">
        <v>57.689065463667987</v>
      </c>
      <c r="V249">
        <v>206.60249022437509</v>
      </c>
      <c r="W249">
        <v>57.945145058753667</v>
      </c>
      <c r="X249">
        <v>194.04514935228241</v>
      </c>
      <c r="Y249">
        <v>193.84835613929889</v>
      </c>
      <c r="Z249">
        <v>9.4164839144306498</v>
      </c>
      <c r="AA249" s="12">
        <v>20.915168567731129</v>
      </c>
      <c r="AB249" s="12">
        <v>1.9651685677311324</v>
      </c>
      <c r="AC249" s="12">
        <v>-1.1024914178611573</v>
      </c>
      <c r="AD249" s="12">
        <v>259.07358359172952</v>
      </c>
      <c r="AE249">
        <v>0.117191495127829</v>
      </c>
      <c r="AF249">
        <v>0</v>
      </c>
      <c r="AG249">
        <v>6.4645335672151152E-2</v>
      </c>
      <c r="AH249">
        <v>-9.1222147762247765</v>
      </c>
      <c r="AI249">
        <v>0.63770670425381015</v>
      </c>
      <c r="AJ249">
        <v>1.7277617289732445</v>
      </c>
      <c r="AK249">
        <v>14.043151448955721</v>
      </c>
      <c r="AL249">
        <v>0</v>
      </c>
      <c r="AM249">
        <v>0</v>
      </c>
      <c r="AN249">
        <v>-4.6659188047244315</v>
      </c>
      <c r="AO249">
        <f t="shared" si="35"/>
        <v>13.172715406767853</v>
      </c>
      <c r="AP249">
        <f t="shared" si="36"/>
        <v>0.79036292440607114</v>
      </c>
      <c r="AQ249">
        <f t="shared" si="37"/>
        <v>0</v>
      </c>
      <c r="AR249">
        <f t="shared" si="38"/>
        <v>0.78494177155552669</v>
      </c>
      <c r="AS249" s="9">
        <f t="shared" si="39"/>
        <v>-2.7432465576791407</v>
      </c>
      <c r="AT249" s="9">
        <f t="shared" si="40"/>
        <v>2.4333458497045788</v>
      </c>
      <c r="AU249" s="9">
        <f t="shared" si="41"/>
        <v>7.4424397642321365</v>
      </c>
      <c r="AV249">
        <f t="shared" si="42"/>
        <v>0</v>
      </c>
      <c r="AW249">
        <f t="shared" si="43"/>
        <v>0.28628420017242723</v>
      </c>
      <c r="AX249">
        <v>13.263691968679311</v>
      </c>
      <c r="AZ249">
        <f t="shared" si="44"/>
        <v>-12.754134085076203</v>
      </c>
    </row>
    <row r="250" spans="1:52" x14ac:dyDescent="0.3">
      <c r="A250">
        <v>62</v>
      </c>
      <c r="B250" s="12">
        <v>469.52835469529703</v>
      </c>
      <c r="C250" s="9">
        <v>0</v>
      </c>
      <c r="D250" s="9">
        <v>1.3300549807573741E-2</v>
      </c>
      <c r="E250" s="9">
        <v>0.25350741075788946</v>
      </c>
      <c r="F250" s="9">
        <v>2.7607691050522076</v>
      </c>
      <c r="G250" s="12">
        <v>65.412009189960003</v>
      </c>
      <c r="H250" s="12">
        <v>102.50285029149593</v>
      </c>
      <c r="I250" s="12">
        <v>6.1501710174897557</v>
      </c>
      <c r="J250">
        <v>200.99127623393122</v>
      </c>
      <c r="K250">
        <v>65.434613025956367</v>
      </c>
      <c r="L250">
        <v>-1.0556368230129421E-3</v>
      </c>
      <c r="M250">
        <v>0</v>
      </c>
      <c r="N250">
        <v>4.0126006176553628E-5</v>
      </c>
      <c r="O250">
        <v>-5.2939897062135758E-5</v>
      </c>
      <c r="P250">
        <v>-6.8435310583643885E-4</v>
      </c>
      <c r="Q250">
        <v>5.8771958018980341E-3</v>
      </c>
      <c r="R250">
        <v>-1.6214652491666551E-2</v>
      </c>
      <c r="S250">
        <v>4.6088053809497783E-6</v>
      </c>
      <c r="T250">
        <v>204.71035090302678</v>
      </c>
      <c r="U250">
        <v>58.22264116113621</v>
      </c>
      <c r="V250">
        <v>206.93202660117007</v>
      </c>
      <c r="W250">
        <v>57.988888314408712</v>
      </c>
      <c r="X250">
        <v>196.30123967053933</v>
      </c>
      <c r="Y250">
        <v>197.00861975772284</v>
      </c>
      <c r="Z250">
        <v>9.4112957176097254</v>
      </c>
      <c r="AA250" s="12">
        <v>20.900057005829918</v>
      </c>
      <c r="AB250" s="12">
        <v>1.9500570058299187</v>
      </c>
      <c r="AC250" s="12">
        <v>-1.0989127814562569</v>
      </c>
      <c r="AD250" s="12">
        <v>260.23843936435691</v>
      </c>
      <c r="AE250">
        <v>0.11687249531486033</v>
      </c>
      <c r="AF250">
        <v>0</v>
      </c>
      <c r="AG250">
        <v>-0.22864596645102053</v>
      </c>
      <c r="AH250">
        <v>-9.3040504394922294</v>
      </c>
      <c r="AI250">
        <v>0.49617034217236128</v>
      </c>
      <c r="AJ250">
        <v>1.7355301521208966</v>
      </c>
      <c r="AK250">
        <v>14.033005035278883</v>
      </c>
      <c r="AL250">
        <v>0</v>
      </c>
      <c r="AM250">
        <v>0</v>
      </c>
      <c r="AN250">
        <v>-4.6507734470133579</v>
      </c>
      <c r="AO250">
        <f t="shared" si="35"/>
        <v>13.043604944444077</v>
      </c>
      <c r="AP250">
        <f t="shared" si="36"/>
        <v>0.78261629666664456</v>
      </c>
      <c r="AQ250">
        <f t="shared" si="37"/>
        <v>0</v>
      </c>
      <c r="AR250">
        <f t="shared" si="38"/>
        <v>0.77727742936852529</v>
      </c>
      <c r="AS250" s="9">
        <f t="shared" si="39"/>
        <v>-3.1480090497457027</v>
      </c>
      <c r="AT250" s="9">
        <f t="shared" si="40"/>
        <v>2.511191338552714</v>
      </c>
      <c r="AU250" s="9">
        <f t="shared" si="41"/>
        <v>7.3654334013503746</v>
      </c>
      <c r="AV250">
        <f t="shared" si="42"/>
        <v>0</v>
      </c>
      <c r="AW250">
        <f t="shared" si="43"/>
        <v>0.3263243022671799</v>
      </c>
      <c r="AX250">
        <v>13.133197248628253</v>
      </c>
      <c r="AZ250">
        <f t="shared" si="44"/>
        <v>-9.9234068434472249</v>
      </c>
    </row>
    <row r="251" spans="1:52" x14ac:dyDescent="0.3">
      <c r="A251">
        <v>62.25</v>
      </c>
      <c r="B251" s="12">
        <v>464.16499272688611</v>
      </c>
      <c r="C251" s="9">
        <v>0</v>
      </c>
      <c r="D251" s="9">
        <v>1.3380377903250175E-2</v>
      </c>
      <c r="E251" s="9">
        <v>0.25154933363986631</v>
      </c>
      <c r="F251" s="9">
        <v>2.7598815377114172</v>
      </c>
      <c r="G251" s="12">
        <v>64.626812979903264</v>
      </c>
      <c r="H251" s="12">
        <v>101.74974370764089</v>
      </c>
      <c r="I251" s="12">
        <v>6.1049846224584536</v>
      </c>
      <c r="J251">
        <v>192.65615208823814</v>
      </c>
      <c r="K251">
        <v>64.27392689496719</v>
      </c>
      <c r="L251">
        <v>-1.0465938183784216E-3</v>
      </c>
      <c r="M251">
        <v>0</v>
      </c>
      <c r="N251">
        <v>4.0406946425250127E-5</v>
      </c>
      <c r="O251">
        <v>2.87044657862406E-5</v>
      </c>
      <c r="P251">
        <v>3.3745016786836509E-4</v>
      </c>
      <c r="Q251">
        <v>5.8771958018980341E-3</v>
      </c>
      <c r="R251">
        <v>7.9019075967115462E-3</v>
      </c>
      <c r="S251">
        <v>4.3748872925485211E-6</v>
      </c>
      <c r="T251">
        <v>200.99644017784172</v>
      </c>
      <c r="U251">
        <v>57.709959272534718</v>
      </c>
      <c r="V251">
        <v>206.55748667864091</v>
      </c>
      <c r="W251">
        <v>57.937728760983418</v>
      </c>
      <c r="X251">
        <v>194.03135259237376</v>
      </c>
      <c r="Y251">
        <v>193.82218801927996</v>
      </c>
      <c r="Z251">
        <v>9.4061221609254098</v>
      </c>
      <c r="AA251" s="12">
        <v>20.884994874152817</v>
      </c>
      <c r="AB251" s="12">
        <v>1.9349948741528178</v>
      </c>
      <c r="AC251" s="12">
        <v>-1.0953182155583261</v>
      </c>
      <c r="AD251" s="12">
        <v>261.39683213041741</v>
      </c>
      <c r="AE251">
        <v>0.11655127226238471</v>
      </c>
      <c r="AF251">
        <v>0</v>
      </c>
      <c r="AG251">
        <v>6.6525148160869893E-2</v>
      </c>
      <c r="AH251">
        <v>-9.1443361367220195</v>
      </c>
      <c r="AI251">
        <v>0.63676493296804759</v>
      </c>
      <c r="AJ251">
        <v>1.7432554734777541</v>
      </c>
      <c r="AK251">
        <v>14.022891810726058</v>
      </c>
      <c r="AL251">
        <v>0</v>
      </c>
      <c r="AM251">
        <v>0</v>
      </c>
      <c r="AN251">
        <v>-4.6355606731574719</v>
      </c>
      <c r="AO251">
        <f t="shared" si="35"/>
        <v>13.140162683598417</v>
      </c>
      <c r="AP251">
        <f t="shared" si="36"/>
        <v>0.78840976101590499</v>
      </c>
      <c r="AQ251">
        <f t="shared" si="37"/>
        <v>0</v>
      </c>
      <c r="AR251">
        <f t="shared" si="38"/>
        <v>0.78306086260290197</v>
      </c>
      <c r="AS251" s="9">
        <f t="shared" si="39"/>
        <v>-2.7708551178212173</v>
      </c>
      <c r="AT251" s="9">
        <f t="shared" si="40"/>
        <v>2.454456060185362</v>
      </c>
      <c r="AU251" s="9">
        <f t="shared" si="41"/>
        <v>7.4158785249816104</v>
      </c>
      <c r="AV251">
        <f t="shared" si="42"/>
        <v>0</v>
      </c>
      <c r="AW251">
        <f t="shared" si="43"/>
        <v>0.28529314616493456</v>
      </c>
      <c r="AX251">
        <v>13.229919940896746</v>
      </c>
      <c r="AZ251">
        <f t="shared" si="44"/>
        <v>-12.73529865936095</v>
      </c>
    </row>
    <row r="252" spans="1:52" x14ac:dyDescent="0.3">
      <c r="A252">
        <v>62.5</v>
      </c>
      <c r="B252" s="12">
        <v>458.84882446007737</v>
      </c>
      <c r="C252" s="9">
        <v>0</v>
      </c>
      <c r="D252" s="9">
        <v>1.3469594833522011E-2</v>
      </c>
      <c r="E252" s="9">
        <v>0.24959771076907139</v>
      </c>
      <c r="F252" s="9">
        <v>2.7590013702462479</v>
      </c>
      <c r="G252" s="12">
        <v>63.844774034456009</v>
      </c>
      <c r="H252" s="12">
        <v>100.99911952656591</v>
      </c>
      <c r="I252" s="12">
        <v>6.0599471715939544</v>
      </c>
      <c r="J252">
        <v>201.08376201974167</v>
      </c>
      <c r="K252">
        <v>65.487508752108965</v>
      </c>
      <c r="L252">
        <v>-1.0373833992194049E-3</v>
      </c>
      <c r="M252">
        <v>0</v>
      </c>
      <c r="N252">
        <v>4.0629053908861086E-5</v>
      </c>
      <c r="O252">
        <v>-5.2433204060648144E-5</v>
      </c>
      <c r="P252">
        <v>-6.8848910545130028E-4</v>
      </c>
      <c r="Q252">
        <v>5.8771958018980341E-3</v>
      </c>
      <c r="R252">
        <v>-1.5932007804258467E-2</v>
      </c>
      <c r="S252">
        <v>4.5053252030567071E-6</v>
      </c>
      <c r="T252">
        <v>204.77463555144615</v>
      </c>
      <c r="U252">
        <v>58.240935180225904</v>
      </c>
      <c r="V252">
        <v>207.04942871135759</v>
      </c>
      <c r="W252">
        <v>58.003306532795989</v>
      </c>
      <c r="X252">
        <v>196.33734909192742</v>
      </c>
      <c r="Y252">
        <v>197.06532147430869</v>
      </c>
      <c r="Z252">
        <v>9.4009633420659569</v>
      </c>
      <c r="AA252" s="12">
        <v>20.86998239053132</v>
      </c>
      <c r="AB252" s="12">
        <v>1.9199823905313183</v>
      </c>
      <c r="AC252" s="12">
        <v>-1.0917078089554466</v>
      </c>
      <c r="AD252" s="12">
        <v>262.5487681613983</v>
      </c>
      <c r="AE252">
        <v>0.11622783230371514</v>
      </c>
      <c r="AF252">
        <v>0</v>
      </c>
      <c r="AG252">
        <v>-0.22782573098983883</v>
      </c>
      <c r="AH252">
        <v>-9.3254477209304536</v>
      </c>
      <c r="AI252">
        <v>0.49920536185244518</v>
      </c>
      <c r="AJ252">
        <v>1.7509377348683657</v>
      </c>
      <c r="AK252">
        <v>14.012811921556677</v>
      </c>
      <c r="AL252">
        <v>0</v>
      </c>
      <c r="AM252">
        <v>0</v>
      </c>
      <c r="AN252">
        <v>-4.6202808589220394</v>
      </c>
      <c r="AO252">
        <f t="shared" si="35"/>
        <v>13.015189602718563</v>
      </c>
      <c r="AP252">
        <f t="shared" si="36"/>
        <v>0.78091137616311368</v>
      </c>
      <c r="AQ252">
        <f t="shared" si="37"/>
        <v>0</v>
      </c>
      <c r="AR252">
        <f t="shared" si="38"/>
        <v>0.7756426810054653</v>
      </c>
      <c r="AS252" s="9">
        <f t="shared" si="39"/>
        <v>-3.1763749789991622</v>
      </c>
      <c r="AT252" s="9">
        <f t="shared" si="40"/>
        <v>2.5322602950045559</v>
      </c>
      <c r="AU252" s="9">
        <f t="shared" si="41"/>
        <v>7.3413192207117106</v>
      </c>
      <c r="AV252">
        <f t="shared" si="42"/>
        <v>0</v>
      </c>
      <c r="AW252">
        <f t="shared" si="43"/>
        <v>0.32483022069627027</v>
      </c>
      <c r="AX252">
        <v>13.103597664980979</v>
      </c>
      <c r="AZ252">
        <f t="shared" si="44"/>
        <v>-9.984107237048903</v>
      </c>
    </row>
    <row r="253" spans="1:52" x14ac:dyDescent="0.3">
      <c r="A253">
        <v>62.75</v>
      </c>
      <c r="B253" s="12">
        <v>453.57987785301128</v>
      </c>
      <c r="C253" s="9">
        <v>0</v>
      </c>
      <c r="D253" s="9">
        <v>1.3568199696092142E-2</v>
      </c>
      <c r="E253" s="9">
        <v>0.24765257030504051</v>
      </c>
      <c r="F253" s="9">
        <v>2.7581286178218618</v>
      </c>
      <c r="G253" s="12">
        <v>63.065899352421951</v>
      </c>
      <c r="H253" s="12">
        <v>100.25098857886172</v>
      </c>
      <c r="I253" s="12">
        <v>6.0150593147317037</v>
      </c>
      <c r="J253">
        <v>192.68883678708241</v>
      </c>
      <c r="K253">
        <v>64.319293390230314</v>
      </c>
      <c r="L253">
        <v>-1.0281086094106908E-3</v>
      </c>
      <c r="M253">
        <v>0</v>
      </c>
      <c r="N253">
        <v>4.0963637610993701E-5</v>
      </c>
      <c r="O253">
        <v>2.7833954203517059E-5</v>
      </c>
      <c r="P253">
        <v>3.3387380648842318E-4</v>
      </c>
      <c r="Q253">
        <v>5.8771958018980341E-3</v>
      </c>
      <c r="R253">
        <v>7.6341805600919363E-3</v>
      </c>
      <c r="S253">
        <v>4.2752015354426055E-6</v>
      </c>
      <c r="T253">
        <v>201.05615621408981</v>
      </c>
      <c r="U253">
        <v>57.727716995650837</v>
      </c>
      <c r="V253">
        <v>206.68339545075071</v>
      </c>
      <c r="W253">
        <v>57.953307743937785</v>
      </c>
      <c r="X253">
        <v>194.02283077303494</v>
      </c>
      <c r="Y253">
        <v>193.81652449445511</v>
      </c>
      <c r="Z253">
        <v>9.3958193583536946</v>
      </c>
      <c r="AA253" s="12">
        <v>20.855019771577233</v>
      </c>
      <c r="AB253" s="12">
        <v>1.9050197715772346</v>
      </c>
      <c r="AC253" s="12">
        <v>-1.0880816503409656</v>
      </c>
      <c r="AD253" s="12">
        <v>263.69425444505856</v>
      </c>
      <c r="AE253">
        <v>0.11590218181398648</v>
      </c>
      <c r="AF253">
        <v>0</v>
      </c>
      <c r="AG253">
        <v>6.3532122960117413E-2</v>
      </c>
      <c r="AH253">
        <v>-9.1651329554273211</v>
      </c>
      <c r="AI253">
        <v>0.64334354781477998</v>
      </c>
      <c r="AJ253">
        <v>1.7585769828940958</v>
      </c>
      <c r="AK253">
        <v>14.002765513211232</v>
      </c>
      <c r="AL253">
        <v>0</v>
      </c>
      <c r="AM253">
        <v>0</v>
      </c>
      <c r="AN253">
        <v>-4.6049343796713949</v>
      </c>
      <c r="AO253">
        <f t="shared" si="35"/>
        <v>13.115642528356135</v>
      </c>
      <c r="AP253">
        <f t="shared" si="36"/>
        <v>0.78693855170136806</v>
      </c>
      <c r="AQ253">
        <f t="shared" si="37"/>
        <v>0</v>
      </c>
      <c r="AR253">
        <f t="shared" si="38"/>
        <v>0.7816588689568863</v>
      </c>
      <c r="AS253" s="9">
        <f t="shared" si="39"/>
        <v>-2.8035772188861143</v>
      </c>
      <c r="AT253" s="9">
        <f t="shared" si="40"/>
        <v>2.4747481028665819</v>
      </c>
      <c r="AU253" s="9">
        <f t="shared" si="41"/>
        <v>7.3939324779105338</v>
      </c>
      <c r="AV253">
        <f t="shared" si="42"/>
        <v>0</v>
      </c>
      <c r="AW253">
        <f t="shared" si="43"/>
        <v>0.28475233177493964</v>
      </c>
      <c r="AX253">
        <v>13.204231597437078</v>
      </c>
      <c r="AZ253">
        <f t="shared" si="44"/>
        <v>-12.8668709562956</v>
      </c>
    </row>
    <row r="254" spans="1:52" x14ac:dyDescent="0.3">
      <c r="A254">
        <v>63</v>
      </c>
      <c r="B254" s="12">
        <v>448.35818045901681</v>
      </c>
      <c r="C254" s="9">
        <v>0</v>
      </c>
      <c r="D254" s="9">
        <v>1.3676191493538591E-2</v>
      </c>
      <c r="E254" s="9">
        <v>0.24571394024891804</v>
      </c>
      <c r="F254" s="9">
        <v>2.7572632954659144</v>
      </c>
      <c r="G254" s="12">
        <v>62.290195858055881</v>
      </c>
      <c r="H254" s="12">
        <v>99.505361634199247</v>
      </c>
      <c r="I254" s="12">
        <v>5.9703216980519551</v>
      </c>
      <c r="J254">
        <v>201.09446080236751</v>
      </c>
      <c r="K254">
        <v>65.528831240609861</v>
      </c>
      <c r="L254">
        <v>-1.0189088917177459E-3</v>
      </c>
      <c r="M254">
        <v>0</v>
      </c>
      <c r="N254">
        <v>4.1244896966202525E-5</v>
      </c>
      <c r="O254">
        <v>-5.1524990446724951E-5</v>
      </c>
      <c r="P254">
        <v>-6.8853942814997896E-4</v>
      </c>
      <c r="Q254">
        <v>5.8771958018980341E-3</v>
      </c>
      <c r="R254">
        <v>-1.5555009166510767E-2</v>
      </c>
      <c r="S254">
        <v>4.4019260016243115E-6</v>
      </c>
      <c r="T254">
        <v>204.63509732441989</v>
      </c>
      <c r="U254">
        <v>58.225996709296055</v>
      </c>
      <c r="V254">
        <v>207.17102450371806</v>
      </c>
      <c r="W254">
        <v>58.018263368031228</v>
      </c>
      <c r="X254">
        <v>196.36519664276497</v>
      </c>
      <c r="Y254">
        <v>197.10266497286608</v>
      </c>
      <c r="Z254">
        <v>9.3906903067422647</v>
      </c>
      <c r="AA254" s="12">
        <v>20.840107232683984</v>
      </c>
      <c r="AB254" s="12">
        <v>1.890107232683985</v>
      </c>
      <c r="AC254" s="12">
        <v>-1.0844398283171122</v>
      </c>
      <c r="AD254" s="12">
        <v>264.83329757462059</v>
      </c>
      <c r="AE254">
        <v>0.11557432720999006</v>
      </c>
      <c r="AF254">
        <v>0</v>
      </c>
      <c r="AG254">
        <v>-0.22347040983344754</v>
      </c>
      <c r="AH254">
        <v>-9.3374336602011105</v>
      </c>
      <c r="AI254">
        <v>0.5034179765425989</v>
      </c>
      <c r="AJ254">
        <v>1.7661732615251451</v>
      </c>
      <c r="AK254">
        <v>13.992752730312151</v>
      </c>
      <c r="AL254">
        <v>0</v>
      </c>
      <c r="AM254">
        <v>0</v>
      </c>
      <c r="AN254">
        <v>-4.5895216103842449</v>
      </c>
      <c r="AO254">
        <f t="shared" si="35"/>
        <v>12.987498308129039</v>
      </c>
      <c r="AP254">
        <f t="shared" si="36"/>
        <v>0.77924989848774229</v>
      </c>
      <c r="AQ254">
        <f t="shared" si="37"/>
        <v>0</v>
      </c>
      <c r="AR254">
        <f t="shared" si="38"/>
        <v>0.77405130292824154</v>
      </c>
      <c r="AS254" s="9">
        <f t="shared" si="39"/>
        <v>-3.1963869233677116</v>
      </c>
      <c r="AT254" s="9">
        <f t="shared" si="40"/>
        <v>2.5490468392108427</v>
      </c>
      <c r="AU254" s="9">
        <f t="shared" si="41"/>
        <v>7.3176944682587353</v>
      </c>
      <c r="AV254">
        <f t="shared" si="42"/>
        <v>0</v>
      </c>
      <c r="AW254">
        <f t="shared" si="43"/>
        <v>0.32242379205553384</v>
      </c>
      <c r="AX254">
        <v>13.074723471084319</v>
      </c>
      <c r="AZ254">
        <f t="shared" si="44"/>
        <v>-10.068359530851978</v>
      </c>
    </row>
    <row r="255" spans="1:52" x14ac:dyDescent="0.3">
      <c r="A255">
        <v>63.25</v>
      </c>
      <c r="B255" s="12">
        <v>443.18375943058277</v>
      </c>
      <c r="C255" s="9">
        <v>0</v>
      </c>
      <c r="D255" s="9">
        <v>1.379356913327231E-2</v>
      </c>
      <c r="E255" s="9">
        <v>0.24378184844363698</v>
      </c>
      <c r="F255" s="9">
        <v>2.7564054180685478</v>
      </c>
      <c r="G255" s="12">
        <v>61.517670401514522</v>
      </c>
      <c r="H255" s="12">
        <v>98.762249401398833</v>
      </c>
      <c r="I255" s="12">
        <v>5.9257349640839303</v>
      </c>
      <c r="J255">
        <v>192.73081399406834</v>
      </c>
      <c r="K255">
        <v>64.366288604934255</v>
      </c>
      <c r="L255">
        <v>-1.0095853472261497E-3</v>
      </c>
      <c r="M255">
        <v>0</v>
      </c>
      <c r="N255">
        <v>4.1634771222884405E-5</v>
      </c>
      <c r="O255">
        <v>2.6894846858574592E-5</v>
      </c>
      <c r="P255">
        <v>3.2929727083155623E-4</v>
      </c>
      <c r="Q255">
        <v>5.8771958018980341E-3</v>
      </c>
      <c r="R255">
        <v>7.3492820897619352E-3</v>
      </c>
      <c r="S255">
        <v>4.1774817360623815E-6</v>
      </c>
      <c r="T255">
        <v>201.05101353143294</v>
      </c>
      <c r="U255">
        <v>57.7312670617099</v>
      </c>
      <c r="V255">
        <v>206.80886328248837</v>
      </c>
      <c r="W255">
        <v>57.968799445065599</v>
      </c>
      <c r="X255">
        <v>194.01602465480559</v>
      </c>
      <c r="Y255">
        <v>193.81395666570012</v>
      </c>
      <c r="Z255">
        <v>9.3855762838072749</v>
      </c>
      <c r="AA255" s="12">
        <v>20.825244988027976</v>
      </c>
      <c r="AB255" s="12">
        <v>1.8752449880279767</v>
      </c>
      <c r="AC255" s="12">
        <v>-1.0807824313849217</v>
      </c>
      <c r="AD255" s="12">
        <v>265.9659049088956</v>
      </c>
      <c r="AE255">
        <v>0.11524427495002998</v>
      </c>
      <c r="AF255">
        <v>0</v>
      </c>
      <c r="AG255">
        <v>6.0252121252691269E-2</v>
      </c>
      <c r="AH255">
        <v>-9.1828572777742181</v>
      </c>
      <c r="AI255">
        <v>0.64974533083941288</v>
      </c>
      <c r="AJ255">
        <v>1.7737266198374251</v>
      </c>
      <c r="AK255">
        <v>13.982773716664719</v>
      </c>
      <c r="AL255">
        <v>0</v>
      </c>
      <c r="AM255">
        <v>0</v>
      </c>
      <c r="AN255">
        <v>-4.5740429256110282</v>
      </c>
      <c r="AO255">
        <f t="shared" si="35"/>
        <v>13.09110476761618</v>
      </c>
      <c r="AP255">
        <f t="shared" si="36"/>
        <v>0.78546628605697077</v>
      </c>
      <c r="AQ255">
        <f t="shared" si="37"/>
        <v>0</v>
      </c>
      <c r="AR255">
        <f t="shared" si="38"/>
        <v>0.78025607212716341</v>
      </c>
      <c r="AS255" s="9">
        <f t="shared" si="39"/>
        <v>-2.8351110042982066</v>
      </c>
      <c r="AT255" s="9">
        <f t="shared" si="40"/>
        <v>2.4937072987394542</v>
      </c>
      <c r="AU255" s="9">
        <f t="shared" si="41"/>
        <v>7.3720537461464861</v>
      </c>
      <c r="AV255">
        <f t="shared" si="42"/>
        <v>0</v>
      </c>
      <c r="AW255">
        <f t="shared" si="43"/>
        <v>0.28400993602405566</v>
      </c>
      <c r="AX255">
        <v>13.178521525848964</v>
      </c>
      <c r="AZ255">
        <f t="shared" si="44"/>
        <v>-12.994906616788256</v>
      </c>
    </row>
    <row r="256" spans="1:52" x14ac:dyDescent="0.3">
      <c r="A256">
        <v>63.5</v>
      </c>
      <c r="B256" s="12">
        <v>438.05664152330132</v>
      </c>
      <c r="C256" s="9">
        <v>0</v>
      </c>
      <c r="D256" s="9">
        <v>1.3920331427492317E-2</v>
      </c>
      <c r="E256" s="9">
        <v>0.24185632257409556</v>
      </c>
      <c r="F256" s="9">
        <v>2.7555550003823335</v>
      </c>
      <c r="G256" s="12">
        <v>60.748329759307211</v>
      </c>
      <c r="H256" s="12">
        <v>98.021662528498297</v>
      </c>
      <c r="I256" s="12">
        <v>5.8812997517098973</v>
      </c>
      <c r="J256">
        <v>201.09096482336591</v>
      </c>
      <c r="K256">
        <v>65.568605637194878</v>
      </c>
      <c r="L256">
        <v>-1.0003105448794297E-3</v>
      </c>
      <c r="M256">
        <v>0</v>
      </c>
      <c r="N256">
        <v>4.1973825277816279E-5</v>
      </c>
      <c r="O256">
        <v>-5.0563073650174193E-5</v>
      </c>
      <c r="P256">
        <v>-6.8789043022602356E-4</v>
      </c>
      <c r="Q256">
        <v>5.8771958018980341E-3</v>
      </c>
      <c r="R256">
        <v>-1.5165073710321178E-2</v>
      </c>
      <c r="S256">
        <v>4.3001047477904826E-6</v>
      </c>
      <c r="T256">
        <v>204.60662002521474</v>
      </c>
      <c r="U256">
        <v>58.226765207701817</v>
      </c>
      <c r="V256">
        <v>207.23600311597104</v>
      </c>
      <c r="W256">
        <v>58.025590957176348</v>
      </c>
      <c r="X256">
        <v>196.39043342842996</v>
      </c>
      <c r="Y256">
        <v>197.13555280103705</v>
      </c>
      <c r="Z256">
        <v>9.3804773857610542</v>
      </c>
      <c r="AA256" s="12">
        <v>20.810433250569965</v>
      </c>
      <c r="AB256" s="12">
        <v>1.8604332505699659</v>
      </c>
      <c r="AC256" s="12">
        <v>-1.0771095479465445</v>
      </c>
      <c r="AD256" s="12">
        <v>267.09208363878184</v>
      </c>
      <c r="AE256">
        <v>0.11491203153374663</v>
      </c>
      <c r="AF256">
        <v>0</v>
      </c>
      <c r="AG256">
        <v>-0.21862562256217166</v>
      </c>
      <c r="AH256">
        <v>-9.354348729748585</v>
      </c>
      <c r="AI256">
        <v>0.50502251574669965</v>
      </c>
      <c r="AJ256">
        <v>1.7812371057870364</v>
      </c>
      <c r="AK256">
        <v>13.972828615257985</v>
      </c>
      <c r="AL256">
        <v>0</v>
      </c>
      <c r="AM256">
        <v>0</v>
      </c>
      <c r="AN256">
        <v>-4.5584986994836889</v>
      </c>
      <c r="AO256">
        <f t="shared" si="35"/>
        <v>12.957797336128156</v>
      </c>
      <c r="AP256">
        <f t="shared" si="36"/>
        <v>0.77746784016768933</v>
      </c>
      <c r="AQ256">
        <f t="shared" si="37"/>
        <v>0</v>
      </c>
      <c r="AR256">
        <f t="shared" si="38"/>
        <v>0.77234034223677739</v>
      </c>
      <c r="AS256" s="9">
        <f t="shared" si="39"/>
        <v>-3.2182736338429696</v>
      </c>
      <c r="AT256" s="9">
        <f t="shared" si="40"/>
        <v>2.5685423612208762</v>
      </c>
      <c r="AU256" s="9">
        <f t="shared" si="41"/>
        <v>7.2930194928494991</v>
      </c>
      <c r="AV256">
        <f t="shared" si="42"/>
        <v>0</v>
      </c>
      <c r="AW256">
        <f t="shared" si="43"/>
        <v>0.32015834076131167</v>
      </c>
      <c r="AX256">
        <v>13.043822984921476</v>
      </c>
      <c r="AZ256">
        <f t="shared" si="44"/>
        <v>-10.100450314933994</v>
      </c>
    </row>
    <row r="257" spans="1:52" x14ac:dyDescent="0.3">
      <c r="A257">
        <v>63.75</v>
      </c>
      <c r="B257" s="12">
        <v>432.97685309978664</v>
      </c>
      <c r="C257" s="9">
        <v>0</v>
      </c>
      <c r="D257" s="9">
        <v>1.4056477093131216E-2</v>
      </c>
      <c r="E257" s="9">
        <v>0.23993739016734128</v>
      </c>
      <c r="F257" s="9">
        <v>2.7547120570222461</v>
      </c>
      <c r="G257" s="12">
        <v>59.982180634748318</v>
      </c>
      <c r="H257" s="12">
        <v>97.283611602823569</v>
      </c>
      <c r="I257" s="12">
        <v>5.8370166961694139</v>
      </c>
      <c r="J257">
        <v>192.74848732740651</v>
      </c>
      <c r="K257">
        <v>64.410178353799211</v>
      </c>
      <c r="L257">
        <v>-9.9102118891546782E-4</v>
      </c>
      <c r="M257">
        <v>0</v>
      </c>
      <c r="N257">
        <v>4.2418823658189422E-5</v>
      </c>
      <c r="O257">
        <v>2.6245829138846777E-5</v>
      </c>
      <c r="P257">
        <v>3.2723884713899696E-4</v>
      </c>
      <c r="Q257">
        <v>5.8771958018980341E-3</v>
      </c>
      <c r="R257">
        <v>7.1254269896418414E-3</v>
      </c>
      <c r="S257">
        <v>4.0810350705634844E-6</v>
      </c>
      <c r="T257">
        <v>201.04520036885813</v>
      </c>
      <c r="U257">
        <v>57.73515413038308</v>
      </c>
      <c r="V257">
        <v>206.87649184768938</v>
      </c>
      <c r="W257">
        <v>57.976484603153494</v>
      </c>
      <c r="X257">
        <v>194.01204735769352</v>
      </c>
      <c r="Y257">
        <v>193.81011175283581</v>
      </c>
      <c r="Z257">
        <v>9.375393708439006</v>
      </c>
      <c r="AA257" s="12">
        <v>20.795672232056472</v>
      </c>
      <c r="AB257" s="12">
        <v>1.8456722320564714</v>
      </c>
      <c r="AC257" s="12">
        <v>-1.073421266301323</v>
      </c>
      <c r="AD257" s="12">
        <v>268.21184124051223</v>
      </c>
      <c r="AE257">
        <v>0.11457760350196722</v>
      </c>
      <c r="AF257">
        <v>0</v>
      </c>
      <c r="AG257">
        <v>5.8302941535929222E-2</v>
      </c>
      <c r="AH257">
        <v>-9.2004281477953302</v>
      </c>
      <c r="AI257">
        <v>0.65331900474267857</v>
      </c>
      <c r="AJ257">
        <v>1.7887047692329765</v>
      </c>
      <c r="AK257">
        <v>13.962917568265725</v>
      </c>
      <c r="AL257">
        <v>0</v>
      </c>
      <c r="AM257">
        <v>0</v>
      </c>
      <c r="AN257">
        <v>-4.5428893056990685</v>
      </c>
      <c r="AO257">
        <f t="shared" si="35"/>
        <v>13.063984177688516</v>
      </c>
      <c r="AP257">
        <f t="shared" si="36"/>
        <v>0.78383905066131088</v>
      </c>
      <c r="AQ257">
        <f t="shared" si="37"/>
        <v>0</v>
      </c>
      <c r="AR257">
        <f t="shared" si="38"/>
        <v>0.7786995467845792</v>
      </c>
      <c r="AS257" s="9">
        <f t="shared" si="39"/>
        <v>-2.8650266597738474</v>
      </c>
      <c r="AT257" s="9">
        <f t="shared" si="40"/>
        <v>2.5129087875710647</v>
      </c>
      <c r="AU257" s="9">
        <f t="shared" si="41"/>
        <v>7.3487997039988571</v>
      </c>
      <c r="AV257">
        <f t="shared" si="42"/>
        <v>0</v>
      </c>
      <c r="AW257">
        <f t="shared" si="43"/>
        <v>0.28302934067705565</v>
      </c>
      <c r="AX257">
        <v>13.150207930616121</v>
      </c>
      <c r="AZ257">
        <f t="shared" si="44"/>
        <v>-13.066380094853571</v>
      </c>
    </row>
    <row r="258" spans="1:52" x14ac:dyDescent="0.3">
      <c r="A258">
        <v>64</v>
      </c>
      <c r="B258" s="12">
        <v>427.9444201335495</v>
      </c>
      <c r="C258" s="9">
        <v>0</v>
      </c>
      <c r="D258" s="9">
        <v>1.4202004751800905E-2</v>
      </c>
      <c r="E258" s="9">
        <v>0.23802507859276784</v>
      </c>
      <c r="F258" s="9">
        <v>2.7538766024656542</v>
      </c>
      <c r="G258" s="12">
        <v>59.219229658411166</v>
      </c>
      <c r="H258" s="12">
        <v>96.548107151064556</v>
      </c>
      <c r="I258" s="12">
        <v>5.7928864290638726</v>
      </c>
      <c r="J258">
        <v>201.10521944396314</v>
      </c>
      <c r="K258">
        <v>65.611207351899623</v>
      </c>
      <c r="L258">
        <v>-9.8172614213860843E-4</v>
      </c>
      <c r="M258">
        <v>0</v>
      </c>
      <c r="N258">
        <v>4.2815422011039662E-5</v>
      </c>
      <c r="O258">
        <v>-4.9725306624130257E-5</v>
      </c>
      <c r="P258">
        <v>-6.8813002053829937E-4</v>
      </c>
      <c r="Q258">
        <v>5.8771958018980341E-3</v>
      </c>
      <c r="R258">
        <v>-1.4797514777756995E-2</v>
      </c>
      <c r="S258">
        <v>4.2005235685394819E-6</v>
      </c>
      <c r="T258">
        <v>204.64375551455362</v>
      </c>
      <c r="U258">
        <v>58.239175534853587</v>
      </c>
      <c r="V258">
        <v>207.29157052041978</v>
      </c>
      <c r="W258">
        <v>58.031631896775139</v>
      </c>
      <c r="X258">
        <v>196.41153173439176</v>
      </c>
      <c r="Y258">
        <v>197.16775822247328</v>
      </c>
      <c r="Z258">
        <v>9.3703253472912191</v>
      </c>
      <c r="AA258" s="12">
        <v>20.780962143021291</v>
      </c>
      <c r="AB258" s="12">
        <v>1.830962143021291</v>
      </c>
      <c r="AC258" s="12">
        <v>-1.0697176746383144</v>
      </c>
      <c r="AD258" s="12">
        <v>269.32518573398141</v>
      </c>
      <c r="AE258">
        <v>0.11424099743653682</v>
      </c>
      <c r="AF258">
        <v>0</v>
      </c>
      <c r="AG258">
        <v>-0.21484911268473764</v>
      </c>
      <c r="AH258">
        <v>-9.3741397504380455</v>
      </c>
      <c r="AI258">
        <v>0.50619061489732498</v>
      </c>
      <c r="AJ258">
        <v>1.7961296636599224</v>
      </c>
      <c r="AK258">
        <v>13.953040717047449</v>
      </c>
      <c r="AL258">
        <v>0</v>
      </c>
      <c r="AM258">
        <v>0</v>
      </c>
      <c r="AN258">
        <v>-4.5272151174872661</v>
      </c>
      <c r="AO258">
        <f t="shared" si="35"/>
        <v>12.928221959249717</v>
      </c>
      <c r="AP258">
        <f t="shared" si="36"/>
        <v>0.77569331755498294</v>
      </c>
      <c r="AQ258">
        <f t="shared" si="37"/>
        <v>0</v>
      </c>
      <c r="AR258">
        <f t="shared" si="38"/>
        <v>0.77063703140512807</v>
      </c>
      <c r="AS258" s="9">
        <f t="shared" si="39"/>
        <v>-3.2428029415042681</v>
      </c>
      <c r="AT258" s="9">
        <f t="shared" si="40"/>
        <v>2.589607835536377</v>
      </c>
      <c r="AU258" s="9">
        <f t="shared" si="41"/>
        <v>7.2684987552098734</v>
      </c>
      <c r="AV258">
        <f t="shared" si="42"/>
        <v>0</v>
      </c>
      <c r="AW258">
        <f t="shared" si="43"/>
        <v>0.31810224567128348</v>
      </c>
      <c r="AX258">
        <v>13.013046314907289</v>
      </c>
      <c r="AZ258">
        <f t="shared" si="44"/>
        <v>-10.1238122979465</v>
      </c>
    </row>
    <row r="259" spans="1:52" x14ac:dyDescent="0.3">
      <c r="A259">
        <v>64.25</v>
      </c>
      <c r="B259" s="12">
        <v>422.95936821286028</v>
      </c>
      <c r="C259" s="9">
        <v>0</v>
      </c>
      <c r="D259" s="9">
        <v>1.4356912929732407E-2</v>
      </c>
      <c r="E259" s="9">
        <v>0.23611941506230444</v>
      </c>
      <c r="F259" s="9">
        <v>2.7530486510522802</v>
      </c>
      <c r="G259" s="12">
        <v>58.459483388580736</v>
      </c>
      <c r="H259" s="12">
        <v>95.815159639347854</v>
      </c>
      <c r="I259" s="12">
        <v>5.7489095783608715</v>
      </c>
      <c r="J259">
        <v>192.76275134454511</v>
      </c>
      <c r="K259">
        <v>64.45385884513388</v>
      </c>
      <c r="L259">
        <v>-9.7243287116711378E-4</v>
      </c>
      <c r="M259">
        <v>0</v>
      </c>
      <c r="N259">
        <v>4.331570937643017E-5</v>
      </c>
      <c r="O259">
        <v>2.5753339231669748E-5</v>
      </c>
      <c r="P259">
        <v>3.2553601670333953E-4</v>
      </c>
      <c r="Q259">
        <v>5.8771958018980341E-3</v>
      </c>
      <c r="R259">
        <v>6.9125793885188502E-3</v>
      </c>
      <c r="S259">
        <v>3.986313516844628E-6</v>
      </c>
      <c r="T259">
        <v>201.05698597688718</v>
      </c>
      <c r="U259">
        <v>57.744082366860198</v>
      </c>
      <c r="V259">
        <v>206.93623906201319</v>
      </c>
      <c r="W259">
        <v>57.983087113820147</v>
      </c>
      <c r="X259">
        <v>194.01915937191032</v>
      </c>
      <c r="Y259">
        <v>193.81509285716413</v>
      </c>
      <c r="Z259">
        <v>9.3652723974041621</v>
      </c>
      <c r="AA259" s="12">
        <v>20.766303192786953</v>
      </c>
      <c r="AB259" s="12">
        <v>1.8163031927869571</v>
      </c>
      <c r="AC259" s="12">
        <v>-1.0659988610407645</v>
      </c>
      <c r="AD259" s="12">
        <v>270.43212482909121</v>
      </c>
      <c r="AE259">
        <v>0.11390221996016425</v>
      </c>
      <c r="AF259">
        <v>0</v>
      </c>
      <c r="AG259">
        <v>5.7050447788664881E-2</v>
      </c>
      <c r="AH259">
        <v>-9.2186820439284851</v>
      </c>
      <c r="AI259">
        <v>0.65605731024245284</v>
      </c>
      <c r="AJ259">
        <v>1.8035118404852095</v>
      </c>
      <c r="AK259">
        <v>13.943198202149379</v>
      </c>
      <c r="AL259">
        <v>0</v>
      </c>
      <c r="AM259">
        <v>0</v>
      </c>
      <c r="AN259">
        <v>-4.5114765076305696</v>
      </c>
      <c r="AO259">
        <f t="shared" ref="AO259:AO322" si="45">AX259*COS(AE259)</f>
        <v>13.036355209052665</v>
      </c>
      <c r="AP259">
        <f t="shared" ref="AP259:AP322" si="46">AO259*f_tip</f>
        <v>0.78218131254315992</v>
      </c>
      <c r="AQ259">
        <f t="shared" ref="AQ259:AQ322" si="47">IF(uhel_zkoseni_lamely=0,0,IF(uhel_zkoseni_lamely&gt;0,AP259*SIN(AE259),-AP259*SIN(AE259)))</f>
        <v>0</v>
      </c>
      <c r="AR259">
        <f t="shared" ref="AR259:AR322" si="48">AP259*COS(AE259)</f>
        <v>0.77711289678964424</v>
      </c>
      <c r="AS259" s="9">
        <f t="shared" ref="AS259:AS322" si="49">(-AR259*sirka_lamely+AG259*(sirka_lamely-0.5*AB259)-(AL259+AN259)*sirka_lamely*0.5+AH259*(sirka_lamely-AB259)*0.5)/(sirka_lamely-AB259)</f>
        <v>-2.8945565599536134</v>
      </c>
      <c r="AT259" s="9">
        <f t="shared" ref="AT259:AT322" si="50">-AG259-AH259+AR259+AS259+AL259+AN259</f>
        <v>2.5327114253452807</v>
      </c>
      <c r="AU259" s="9">
        <f t="shared" ref="AU259:AU322" si="51">AP259*Z259</f>
        <v>7.3253410561258132</v>
      </c>
      <c r="AV259">
        <f t="shared" ref="AV259:AV322" si="52">AK259-AJ259+AI259-AM259-AQ259+IF(AC259&gt;0,-(ABS(AS259)+ABS(AT259))*f_side,(ABS(AS259)+ABS(AT259))*f_side)-AX259</f>
        <v>0</v>
      </c>
      <c r="AW259">
        <f t="shared" ref="AW259:AW322" si="53">(ABS(AS259)*AB259*(sirka_lamely-AB259)/sirka_lamely)/(delka_rotoru*tloustka_lamely^2/6)</f>
        <v>0.28193821136519898</v>
      </c>
      <c r="AX259">
        <v>13.121379751024557</v>
      </c>
      <c r="AZ259">
        <f t="shared" ref="AZ259:AZ322" si="54">Y259-V259</f>
        <v>-13.121146204849055</v>
      </c>
    </row>
    <row r="260" spans="1:52" x14ac:dyDescent="0.3">
      <c r="A260">
        <v>64.5</v>
      </c>
      <c r="B260" s="12">
        <v>418.02172254457616</v>
      </c>
      <c r="C260" s="9">
        <v>0</v>
      </c>
      <c r="D260" s="9">
        <v>1.4521200057712211E-2</v>
      </c>
      <c r="E260" s="9">
        <v>0.23422042663061929</v>
      </c>
      <c r="F260" s="9">
        <v>2.752228216984169</v>
      </c>
      <c r="G260" s="12">
        <v>57.70294831170898</v>
      </c>
      <c r="H260" s="12">
        <v>95.084779473315109</v>
      </c>
      <c r="I260" s="12">
        <v>5.7050867683989068</v>
      </c>
      <c r="J260">
        <v>201.12248728783487</v>
      </c>
      <c r="K260">
        <v>65.65449285758973</v>
      </c>
      <c r="L260">
        <v>-9.6315405314737748E-4</v>
      </c>
      <c r="M260">
        <v>0</v>
      </c>
      <c r="N260">
        <v>4.3769583702324878E-5</v>
      </c>
      <c r="O260">
        <v>-4.8993086742567214E-5</v>
      </c>
      <c r="P260">
        <v>-6.8852435216580068E-4</v>
      </c>
      <c r="Q260">
        <v>5.8771958018980341E-3</v>
      </c>
      <c r="R260">
        <v>-1.4435534400527018E-2</v>
      </c>
      <c r="S260">
        <v>4.1028726267555277E-6</v>
      </c>
      <c r="T260">
        <v>204.63964991918397</v>
      </c>
      <c r="U260">
        <v>58.246631676550408</v>
      </c>
      <c r="V260">
        <v>207.35917459317636</v>
      </c>
      <c r="W260">
        <v>58.039266465563912</v>
      </c>
      <c r="X260">
        <v>196.41606677365402</v>
      </c>
      <c r="Y260">
        <v>197.1866471100831</v>
      </c>
      <c r="Z260">
        <v>9.36023495347664</v>
      </c>
      <c r="AA260" s="12">
        <v>20.751695589466301</v>
      </c>
      <c r="AB260" s="12">
        <v>1.8016955894663023</v>
      </c>
      <c r="AC260" s="12">
        <v>-1.0622649134780175</v>
      </c>
      <c r="AD260" s="12">
        <v>271.53266676296636</v>
      </c>
      <c r="AE260">
        <v>0.1135612777362498</v>
      </c>
      <c r="AF260">
        <v>0</v>
      </c>
      <c r="AG260">
        <v>-0.21198842706433405</v>
      </c>
      <c r="AH260">
        <v>-9.3919189767861724</v>
      </c>
      <c r="AI260">
        <v>0.50862637415466305</v>
      </c>
      <c r="AJ260">
        <v>1.8108513546422229</v>
      </c>
      <c r="AK260">
        <v>13.933390163305519</v>
      </c>
      <c r="AL260">
        <v>0</v>
      </c>
      <c r="AM260">
        <v>0</v>
      </c>
      <c r="AN260">
        <v>-4.4956738484292176</v>
      </c>
      <c r="AO260">
        <f t="shared" si="45"/>
        <v>12.900170001033585</v>
      </c>
      <c r="AP260">
        <f t="shared" si="46"/>
        <v>0.77401020006201504</v>
      </c>
      <c r="AQ260">
        <f t="shared" si="47"/>
        <v>0</v>
      </c>
      <c r="AR260">
        <f t="shared" si="48"/>
        <v>0.76902468019677406</v>
      </c>
      <c r="AS260" s="9">
        <f t="shared" si="49"/>
        <v>-3.2674576106367965</v>
      </c>
      <c r="AT260" s="9">
        <f t="shared" si="50"/>
        <v>2.6098006249812657</v>
      </c>
      <c r="AU260" s="9">
        <f t="shared" si="51"/>
        <v>7.2449173289679205</v>
      </c>
      <c r="AV260">
        <f t="shared" si="52"/>
        <v>0</v>
      </c>
      <c r="AW260">
        <f t="shared" si="53"/>
        <v>0.31600198878404562</v>
      </c>
      <c r="AX260">
        <v>12.983800676955044</v>
      </c>
      <c r="AZ260">
        <f t="shared" si="54"/>
        <v>-10.172527483093262</v>
      </c>
    </row>
    <row r="261" spans="1:52" x14ac:dyDescent="0.3">
      <c r="A261">
        <v>64.75</v>
      </c>
      <c r="B261" s="12">
        <v>413.13150795793928</v>
      </c>
      <c r="C261" s="9">
        <v>0</v>
      </c>
      <c r="D261" s="9">
        <v>1.4694864471015636E-2</v>
      </c>
      <c r="E261" s="9">
        <v>0.23232814019532397</v>
      </c>
      <c r="F261" s="9">
        <v>2.7514153143256928</v>
      </c>
      <c r="G261" s="12">
        <v>56.94963084286988</v>
      </c>
      <c r="H261" s="12">
        <v>94.356976998201517</v>
      </c>
      <c r="I261" s="12">
        <v>5.6614186198920908</v>
      </c>
      <c r="J261">
        <v>192.7882649230454</v>
      </c>
      <c r="K261">
        <v>64.499499926925012</v>
      </c>
      <c r="L261">
        <v>-9.5382306697832666E-4</v>
      </c>
      <c r="M261">
        <v>0</v>
      </c>
      <c r="N261">
        <v>4.4325266834441255E-5</v>
      </c>
      <c r="O261">
        <v>2.5030854671880437E-5</v>
      </c>
      <c r="P261">
        <v>3.2263381593667078E-4</v>
      </c>
      <c r="Q261">
        <v>5.8771958018980341E-3</v>
      </c>
      <c r="R261">
        <v>6.6779728306930776E-3</v>
      </c>
      <c r="S261">
        <v>3.893606037994615E-6</v>
      </c>
      <c r="T261">
        <v>201.06128441282482</v>
      </c>
      <c r="U261">
        <v>57.752686060556073</v>
      </c>
      <c r="V261">
        <v>207.0091067659701</v>
      </c>
      <c r="W261">
        <v>57.991431351311519</v>
      </c>
      <c r="X261">
        <v>194.01423478336733</v>
      </c>
      <c r="Y261">
        <v>193.81189743328915</v>
      </c>
      <c r="Z261">
        <v>9.3552131098308173</v>
      </c>
      <c r="AA261" s="12">
        <v>20.73713953996403</v>
      </c>
      <c r="AB261" s="12">
        <v>1.7871395399640304</v>
      </c>
      <c r="AC261" s="12">
        <v>-1.058515919805209</v>
      </c>
      <c r="AD261" s="12">
        <v>272.62681988663047</v>
      </c>
      <c r="AE261">
        <v>0.1132181774687262</v>
      </c>
      <c r="AF261">
        <v>0</v>
      </c>
      <c r="AG261">
        <v>5.4774480304637288E-2</v>
      </c>
      <c r="AH261">
        <v>-9.2364701763875754</v>
      </c>
      <c r="AI261">
        <v>0.65986046663404774</v>
      </c>
      <c r="AJ261">
        <v>1.8181482618239391</v>
      </c>
      <c r="AK261">
        <v>13.923616739438677</v>
      </c>
      <c r="AL261">
        <v>0</v>
      </c>
      <c r="AM261">
        <v>0</v>
      </c>
      <c r="AN261">
        <v>-4.4798075117000966</v>
      </c>
      <c r="AO261">
        <f t="shared" si="45"/>
        <v>13.010146867801149</v>
      </c>
      <c r="AP261">
        <f t="shared" si="46"/>
        <v>0.78060881206806887</v>
      </c>
      <c r="AQ261">
        <f t="shared" si="47"/>
        <v>0</v>
      </c>
      <c r="AR261">
        <f t="shared" si="48"/>
        <v>0.77561109332462708</v>
      </c>
      <c r="AS261" s="9">
        <f t="shared" si="49"/>
        <v>-2.9250763612340043</v>
      </c>
      <c r="AT261" s="9">
        <f t="shared" si="50"/>
        <v>2.5524229164734651</v>
      </c>
      <c r="AU261" s="9">
        <f t="shared" si="51"/>
        <v>7.302761792308659</v>
      </c>
      <c r="AV261">
        <f t="shared" si="52"/>
        <v>0</v>
      </c>
      <c r="AW261">
        <f t="shared" si="53"/>
        <v>0.28087115274595426</v>
      </c>
      <c r="AX261">
        <v>13.093978900911234</v>
      </c>
      <c r="AZ261">
        <f t="shared" si="54"/>
        <v>-13.197209332680956</v>
      </c>
    </row>
    <row r="262" spans="1:52" x14ac:dyDescent="0.3">
      <c r="A262">
        <v>65</v>
      </c>
      <c r="B262" s="12">
        <v>408.28874890833902</v>
      </c>
      <c r="C262" s="9">
        <v>0</v>
      </c>
      <c r="D262" s="9">
        <v>1.4877904409332567E-2</v>
      </c>
      <c r="E262" s="9">
        <v>0.23044258249718891</v>
      </c>
      <c r="F262" s="9">
        <v>2.7506099570035087</v>
      </c>
      <c r="G262" s="12">
        <v>56.199537326215932</v>
      </c>
      <c r="H262" s="12">
        <v>93.631762498918803</v>
      </c>
      <c r="I262" s="12">
        <v>5.6179057499351286</v>
      </c>
      <c r="J262">
        <v>201.12894516695846</v>
      </c>
      <c r="K262">
        <v>65.696652051484648</v>
      </c>
      <c r="L262">
        <v>-9.4453748894199991E-4</v>
      </c>
      <c r="M262">
        <v>0</v>
      </c>
      <c r="N262">
        <v>4.4836202826952881E-5</v>
      </c>
      <c r="O262">
        <v>-4.8124300868863035E-5</v>
      </c>
      <c r="P262">
        <v>-6.8838914180400698E-4</v>
      </c>
      <c r="Q262">
        <v>5.8771958018980341E-3</v>
      </c>
      <c r="R262">
        <v>-1.4064935368706911E-2</v>
      </c>
      <c r="S262">
        <v>4.0068843501770645E-6</v>
      </c>
      <c r="T262">
        <v>204.61810265839486</v>
      </c>
      <c r="U262">
        <v>58.252045115756005</v>
      </c>
      <c r="V262">
        <v>207.42594716342657</v>
      </c>
      <c r="W262">
        <v>58.046766428545368</v>
      </c>
      <c r="X262">
        <v>196.43784711575563</v>
      </c>
      <c r="Y262">
        <v>197.21825722501077</v>
      </c>
      <c r="Z262">
        <v>9.3502069603994844</v>
      </c>
      <c r="AA262" s="12">
        <v>20.722635249978374</v>
      </c>
      <c r="AB262" s="12">
        <v>1.7726352499783762</v>
      </c>
      <c r="AC262" s="12">
        <v>-1.0547519677567756</v>
      </c>
      <c r="AD262" s="12">
        <v>273.71459296208275</v>
      </c>
      <c r="AE262">
        <v>0.11287292590189568</v>
      </c>
      <c r="AF262">
        <v>0</v>
      </c>
      <c r="AG262">
        <v>-0.20789014416667501</v>
      </c>
      <c r="AH262">
        <v>-9.408768881707763</v>
      </c>
      <c r="AI262">
        <v>0.5103844969207898</v>
      </c>
      <c r="AJ262">
        <v>1.8254026204641303</v>
      </c>
      <c r="AK262">
        <v>13.913878068661603</v>
      </c>
      <c r="AL262">
        <v>0</v>
      </c>
      <c r="AM262">
        <v>0</v>
      </c>
      <c r="AN262">
        <v>-4.4638778687492815</v>
      </c>
      <c r="AO262">
        <f t="shared" si="45"/>
        <v>12.871638067244577</v>
      </c>
      <c r="AP262">
        <f t="shared" si="46"/>
        <v>0.7722982840346746</v>
      </c>
      <c r="AQ262">
        <f t="shared" si="47"/>
        <v>0</v>
      </c>
      <c r="AR262">
        <f t="shared" si="48"/>
        <v>0.76738385006188892</v>
      </c>
      <c r="AS262" s="9">
        <f t="shared" si="49"/>
        <v>-3.2903626876817453</v>
      </c>
      <c r="AT262" s="9">
        <f t="shared" si="50"/>
        <v>2.6298023195053002</v>
      </c>
      <c r="AU262" s="9">
        <f t="shared" si="51"/>
        <v>7.221148790885592</v>
      </c>
      <c r="AV262">
        <f t="shared" si="52"/>
        <v>0</v>
      </c>
      <c r="AW262">
        <f t="shared" si="53"/>
        <v>0.3136792461058775</v>
      </c>
      <c r="AX262">
        <v>12.954069845549485</v>
      </c>
      <c r="AZ262">
        <f t="shared" si="54"/>
        <v>-10.207689938415797</v>
      </c>
    </row>
    <row r="263" spans="1:52" x14ac:dyDescent="0.3">
      <c r="A263">
        <v>65.25</v>
      </c>
      <c r="B263" s="12">
        <v>403.4934694810562</v>
      </c>
      <c r="C263" s="9">
        <v>0</v>
      </c>
      <c r="D263" s="9">
        <v>1.5070318016693989E-2</v>
      </c>
      <c r="E263" s="9">
        <v>0.22856378012035125</v>
      </c>
      <c r="F263" s="9">
        <v>2.7498121588065429</v>
      </c>
      <c r="G263" s="12">
        <v>55.452674035433915</v>
      </c>
      <c r="H263" s="12">
        <v>92.909146200135098</v>
      </c>
      <c r="I263" s="12">
        <v>5.5745487720081055</v>
      </c>
      <c r="J263">
        <v>192.81576786396036</v>
      </c>
      <c r="K263">
        <v>64.545900923655665</v>
      </c>
      <c r="L263">
        <v>-9.3518647404472791E-4</v>
      </c>
      <c r="M263">
        <v>0</v>
      </c>
      <c r="N263">
        <v>4.544735916208635E-5</v>
      </c>
      <c r="O263">
        <v>2.4239289581980458E-5</v>
      </c>
      <c r="P263">
        <v>3.1950035559016231E-4</v>
      </c>
      <c r="Q263">
        <v>5.8771958018980341E-3</v>
      </c>
      <c r="R263">
        <v>6.4430397603725733E-3</v>
      </c>
      <c r="S263">
        <v>3.8027226448787831E-6</v>
      </c>
      <c r="T263">
        <v>201.05742388932484</v>
      </c>
      <c r="U263">
        <v>57.760507942453103</v>
      </c>
      <c r="V263">
        <v>207.08032536726662</v>
      </c>
      <c r="W263">
        <v>57.999529983723789</v>
      </c>
      <c r="X263">
        <v>194.00358611959317</v>
      </c>
      <c r="Y263">
        <v>193.80441166173355</v>
      </c>
      <c r="Z263">
        <v>9.3452165987414464</v>
      </c>
      <c r="AA263" s="12">
        <v>20.708182924002699</v>
      </c>
      <c r="AB263" s="12">
        <v>1.7581829240027018</v>
      </c>
      <c r="AC263" s="12">
        <v>-1.0509731449510398</v>
      </c>
      <c r="AD263" s="12">
        <v>274.79599443310997</v>
      </c>
      <c r="AE263">
        <v>0.11252552982026476</v>
      </c>
      <c r="AF263">
        <v>0</v>
      </c>
      <c r="AG263">
        <v>5.2210044346806872E-2</v>
      </c>
      <c r="AH263">
        <v>-9.2537586572438144</v>
      </c>
      <c r="AI263">
        <v>0.66379568527665356</v>
      </c>
      <c r="AJ263">
        <v>1.8326144868744108</v>
      </c>
      <c r="AK263">
        <v>13.904174288278059</v>
      </c>
      <c r="AL263">
        <v>0</v>
      </c>
      <c r="AM263">
        <v>0</v>
      </c>
      <c r="AN263">
        <v>-4.4478852903914294</v>
      </c>
      <c r="AO263">
        <f t="shared" si="45"/>
        <v>12.984383406030956</v>
      </c>
      <c r="AP263">
        <f t="shared" si="46"/>
        <v>0.77906300436185727</v>
      </c>
      <c r="AQ263">
        <f t="shared" si="47"/>
        <v>0</v>
      </c>
      <c r="AR263">
        <f t="shared" si="48"/>
        <v>0.77413596062616619</v>
      </c>
      <c r="AS263" s="9">
        <f t="shared" si="49"/>
        <v>-2.9557220899942891</v>
      </c>
      <c r="AT263" s="9">
        <f t="shared" si="50"/>
        <v>2.5720771931374546</v>
      </c>
      <c r="AU263" s="9">
        <f t="shared" si="51"/>
        <v>7.2805125198278082</v>
      </c>
      <c r="AV263">
        <f t="shared" si="52"/>
        <v>0</v>
      </c>
      <c r="AW263">
        <f t="shared" si="53"/>
        <v>0.27974323661824141</v>
      </c>
      <c r="AX263">
        <v>13.067023443668207</v>
      </c>
      <c r="AZ263">
        <f t="shared" si="54"/>
        <v>-13.275913705533071</v>
      </c>
    </row>
    <row r="264" spans="1:52" x14ac:dyDescent="0.3">
      <c r="A264">
        <v>65.5</v>
      </c>
      <c r="B264" s="12">
        <v>398.745693394971</v>
      </c>
      <c r="C264" s="9">
        <v>0</v>
      </c>
      <c r="D264" s="9">
        <v>1.527210334138958E-2</v>
      </c>
      <c r="E264" s="9">
        <v>0.22669175949254014</v>
      </c>
      <c r="F264" s="9">
        <v>2.7490219333859898</v>
      </c>
      <c r="G264" s="12">
        <v>54.709047174202169</v>
      </c>
      <c r="H264" s="12">
        <v>92.189138266361581</v>
      </c>
      <c r="I264" s="12">
        <v>5.5313482959816955</v>
      </c>
      <c r="J264">
        <v>201.13140112135753</v>
      </c>
      <c r="K264">
        <v>65.738755535550411</v>
      </c>
      <c r="L264">
        <v>-9.2588968687316907E-4</v>
      </c>
      <c r="M264">
        <v>0</v>
      </c>
      <c r="N264">
        <v>4.6015169998308554E-5</v>
      </c>
      <c r="O264">
        <v>-4.7200840277327416E-5</v>
      </c>
      <c r="P264">
        <v>-6.8806265537635293E-4</v>
      </c>
      <c r="Q264">
        <v>5.8771958018980341E-3</v>
      </c>
      <c r="R264">
        <v>-1.3693325547761724E-2</v>
      </c>
      <c r="S264">
        <v>3.9127003136535253E-6</v>
      </c>
      <c r="T264">
        <v>204.60175195842538</v>
      </c>
      <c r="U264">
        <v>58.258951029210891</v>
      </c>
      <c r="V264">
        <v>207.48752679983863</v>
      </c>
      <c r="W264">
        <v>58.053545835366549</v>
      </c>
      <c r="X264">
        <v>196.46836949347286</v>
      </c>
      <c r="Y264">
        <v>197.25644995327491</v>
      </c>
      <c r="Z264">
        <v>9.3402421180285753</v>
      </c>
      <c r="AA264" s="12">
        <v>20.693782765327231</v>
      </c>
      <c r="AB264" s="12">
        <v>1.7437827653272318</v>
      </c>
      <c r="AC264" s="12">
        <v>-1.0471795388801832</v>
      </c>
      <c r="AD264" s="12">
        <v>275.87103347268686</v>
      </c>
      <c r="AE264">
        <v>0.11217599604837547</v>
      </c>
      <c r="AF264">
        <v>0</v>
      </c>
      <c r="AG264">
        <v>-0.20328285467202656</v>
      </c>
      <c r="AH264">
        <v>-9.4257268490046453</v>
      </c>
      <c r="AI264">
        <v>0.51155384232818624</v>
      </c>
      <c r="AJ264">
        <v>1.8397839222293491</v>
      </c>
      <c r="AK264">
        <v>13.894505534783976</v>
      </c>
      <c r="AL264">
        <v>0</v>
      </c>
      <c r="AM264">
        <v>0</v>
      </c>
      <c r="AN264">
        <v>-4.43183014690735</v>
      </c>
      <c r="AO264">
        <f t="shared" si="45"/>
        <v>12.842820432911706</v>
      </c>
      <c r="AP264">
        <f t="shared" si="46"/>
        <v>0.77056922597470234</v>
      </c>
      <c r="AQ264">
        <f t="shared" si="47"/>
        <v>0</v>
      </c>
      <c r="AR264">
        <f t="shared" si="48"/>
        <v>0.7657260965407976</v>
      </c>
      <c r="AS264" s="9">
        <f t="shared" si="49"/>
        <v>-3.3128223251222586</v>
      </c>
      <c r="AT264" s="9">
        <f t="shared" si="50"/>
        <v>2.6500833281878613</v>
      </c>
      <c r="AU264" s="9">
        <f t="shared" si="51"/>
        <v>7.1973031393055935</v>
      </c>
      <c r="AV264">
        <f t="shared" si="52"/>
        <v>0</v>
      </c>
      <c r="AW264">
        <f t="shared" si="53"/>
        <v>0.31126472974991787</v>
      </c>
      <c r="AX264">
        <v>12.924049794081421</v>
      </c>
      <c r="AZ264">
        <f t="shared" si="54"/>
        <v>-10.231076846563724</v>
      </c>
    </row>
    <row r="265" spans="1:52" x14ac:dyDescent="0.3">
      <c r="A265">
        <v>65.75</v>
      </c>
      <c r="B265" s="12">
        <v>394.04544400623513</v>
      </c>
      <c r="C265" s="9">
        <v>0</v>
      </c>
      <c r="D265" s="9">
        <v>1.5483258335884788E-2</v>
      </c>
      <c r="E265" s="9">
        <v>0.22482654688530226</v>
      </c>
      <c r="F265" s="9">
        <v>2.7482392942552791</v>
      </c>
      <c r="G265" s="12">
        <v>53.968662876648864</v>
      </c>
      <c r="H265" s="12">
        <v>91.471748802039329</v>
      </c>
      <c r="I265" s="12">
        <v>5.4883049281223597</v>
      </c>
      <c r="J265">
        <v>192.84330545147256</v>
      </c>
      <c r="K265">
        <v>64.592860124846197</v>
      </c>
      <c r="L265">
        <v>-9.1652403519269581E-4</v>
      </c>
      <c r="M265">
        <v>0</v>
      </c>
      <c r="N265">
        <v>4.6681850787694753E-5</v>
      </c>
      <c r="O265">
        <v>2.3423284667839278E-5</v>
      </c>
      <c r="P265">
        <v>3.1634142666594231E-4</v>
      </c>
      <c r="Q265">
        <v>5.8771958018980341E-3</v>
      </c>
      <c r="R265">
        <v>6.212167857922544E-3</v>
      </c>
      <c r="S265">
        <v>3.7136257750180481E-6</v>
      </c>
      <c r="T265">
        <v>201.05194392858547</v>
      </c>
      <c r="U265">
        <v>57.768873997704986</v>
      </c>
      <c r="V265">
        <v>207.14609511928811</v>
      </c>
      <c r="W265">
        <v>58.006871995705183</v>
      </c>
      <c r="X265">
        <v>193.98965253784377</v>
      </c>
      <c r="Y265">
        <v>193.79438939511758</v>
      </c>
      <c r="Z265">
        <v>9.3352836110366333</v>
      </c>
      <c r="AA265" s="12">
        <v>20.679434976040788</v>
      </c>
      <c r="AB265" s="12">
        <v>1.7294349760407866</v>
      </c>
      <c r="AC265" s="12">
        <v>-1.043371236910295</v>
      </c>
      <c r="AD265" s="12">
        <v>276.93971925026568</v>
      </c>
      <c r="AE265">
        <v>0.11182433145064175</v>
      </c>
      <c r="AF265">
        <v>0</v>
      </c>
      <c r="AG265">
        <v>4.9563318646320367E-2</v>
      </c>
      <c r="AH265">
        <v>-9.2708459320431764</v>
      </c>
      <c r="AI265">
        <v>0.66758528620852642</v>
      </c>
      <c r="AJ265">
        <v>1.8469109876800223</v>
      </c>
      <c r="AK265">
        <v>13.884871943868621</v>
      </c>
      <c r="AL265">
        <v>0</v>
      </c>
      <c r="AM265">
        <v>0</v>
      </c>
      <c r="AN265">
        <v>-4.4157128080442112</v>
      </c>
      <c r="AO265">
        <f t="shared" si="45"/>
        <v>12.958793609281935</v>
      </c>
      <c r="AP265">
        <f t="shared" si="46"/>
        <v>0.77752761655691605</v>
      </c>
      <c r="AQ265">
        <f t="shared" si="47"/>
        <v>0</v>
      </c>
      <c r="AR265">
        <f t="shared" si="48"/>
        <v>0.77267131281919588</v>
      </c>
      <c r="AS265" s="9">
        <f t="shared" si="49"/>
        <v>-2.9864048915061185</v>
      </c>
      <c r="AT265" s="9">
        <f t="shared" si="50"/>
        <v>2.5918362266657207</v>
      </c>
      <c r="AU265" s="9">
        <f t="shared" si="51"/>
        <v>7.2584408159721541</v>
      </c>
      <c r="AV265">
        <f t="shared" si="52"/>
        <v>0</v>
      </c>
      <c r="AW265">
        <f t="shared" si="53"/>
        <v>0.27854662367830146</v>
      </c>
      <c r="AX265">
        <v>13.040240709487435</v>
      </c>
      <c r="AZ265">
        <f t="shared" si="54"/>
        <v>-13.351705724170529</v>
      </c>
    </row>
    <row r="266" spans="1:52" x14ac:dyDescent="0.3">
      <c r="A266">
        <v>66</v>
      </c>
      <c r="B266" s="12">
        <v>389.39274431192428</v>
      </c>
      <c r="C266" s="9">
        <v>0</v>
      </c>
      <c r="D266" s="9">
        <v>1.5703780856735093E-2</v>
      </c>
      <c r="E266" s="9">
        <v>0.22296816841422987</v>
      </c>
      <c r="F266" s="9">
        <v>2.7474642547900761</v>
      </c>
      <c r="G266" s="12">
        <v>53.231527207809165</v>
      </c>
      <c r="H266" s="12">
        <v>90.75698785162686</v>
      </c>
      <c r="I266" s="12">
        <v>5.4454192710976121</v>
      </c>
      <c r="J266">
        <v>201.13184678686633</v>
      </c>
      <c r="K266">
        <v>65.781145688667209</v>
      </c>
      <c r="L266">
        <v>-9.0722284508035959E-4</v>
      </c>
      <c r="M266">
        <v>0</v>
      </c>
      <c r="N266">
        <v>4.7306368205627931E-5</v>
      </c>
      <c r="O266">
        <v>-4.6254604614003152E-5</v>
      </c>
      <c r="P266">
        <v>-6.8764370484299467E-4</v>
      </c>
      <c r="Q266">
        <v>5.8771958018980341E-3</v>
      </c>
      <c r="R266">
        <v>-1.3322948431380183E-2</v>
      </c>
      <c r="S266">
        <v>3.8203628218141278E-6</v>
      </c>
      <c r="T266">
        <v>204.58142598165503</v>
      </c>
      <c r="U266">
        <v>58.266011220206735</v>
      </c>
      <c r="V266">
        <v>207.54690863575581</v>
      </c>
      <c r="W266">
        <v>58.060006403981902</v>
      </c>
      <c r="X266">
        <v>196.50358741408976</v>
      </c>
      <c r="Y266">
        <v>197.29811190390052</v>
      </c>
      <c r="Z266">
        <v>9.3303411701668324</v>
      </c>
      <c r="AA266" s="12">
        <v>20.665139757032538</v>
      </c>
      <c r="AB266" s="12">
        <v>1.7151397570325373</v>
      </c>
      <c r="AC266" s="12">
        <v>-1.0395483262798864</v>
      </c>
      <c r="AD266" s="12">
        <v>278.00206104332636</v>
      </c>
      <c r="AE266">
        <v>0.11147054293118486</v>
      </c>
      <c r="AF266">
        <v>0</v>
      </c>
      <c r="AG266">
        <v>-0.19845279140268918</v>
      </c>
      <c r="AH266">
        <v>-9.4423699411042676</v>
      </c>
      <c r="AI266">
        <v>0.51243983659276471</v>
      </c>
      <c r="AJ266">
        <v>1.8539957450979438</v>
      </c>
      <c r="AK266">
        <v>13.875273650415773</v>
      </c>
      <c r="AL266">
        <v>0</v>
      </c>
      <c r="AM266">
        <v>0</v>
      </c>
      <c r="AN266">
        <v>-4.3995336430092502</v>
      </c>
      <c r="AO266">
        <f t="shared" si="45"/>
        <v>12.814013532283042</v>
      </c>
      <c r="AP266">
        <f t="shared" si="46"/>
        <v>0.7688408119369825</v>
      </c>
      <c r="AQ266">
        <f t="shared" si="47"/>
        <v>0</v>
      </c>
      <c r="AR266">
        <f t="shared" si="48"/>
        <v>0.76406907032389682</v>
      </c>
      <c r="AS266" s="9">
        <f t="shared" si="49"/>
        <v>-3.3349470969797914</v>
      </c>
      <c r="AT266" s="9">
        <f t="shared" si="50"/>
        <v>2.6704110628418123</v>
      </c>
      <c r="AU266" s="9">
        <f t="shared" si="51"/>
        <v>7.1735470809201232</v>
      </c>
      <c r="AV266">
        <f t="shared" si="52"/>
        <v>0</v>
      </c>
      <c r="AW266">
        <f t="shared" si="53"/>
        <v>0.30877146506772668</v>
      </c>
      <c r="AX266">
        <v>12.894039231499891</v>
      </c>
      <c r="AZ266">
        <f t="shared" si="54"/>
        <v>-10.248796731855293</v>
      </c>
    </row>
    <row r="267" spans="1:52" x14ac:dyDescent="0.3">
      <c r="A267">
        <v>66.25</v>
      </c>
      <c r="B267" s="12">
        <v>384.78761695365472</v>
      </c>
      <c r="C267" s="9">
        <v>0</v>
      </c>
      <c r="D267" s="9">
        <v>1.5933668664486859E-2</v>
      </c>
      <c r="E267" s="9">
        <v>0.22111665003919248</v>
      </c>
      <c r="F267" s="9">
        <v>2.7466968282282593</v>
      </c>
      <c r="G267" s="12">
        <v>52.497646164083903</v>
      </c>
      <c r="H267" s="12">
        <v>90.044865399689414</v>
      </c>
      <c r="I267" s="12">
        <v>5.4026919239813651</v>
      </c>
      <c r="J267">
        <v>192.87369290846229</v>
      </c>
      <c r="K267">
        <v>64.640853838431326</v>
      </c>
      <c r="L267">
        <v>-8.9783728173108894E-4</v>
      </c>
      <c r="M267">
        <v>0</v>
      </c>
      <c r="N267">
        <v>4.8028601836782621E-5</v>
      </c>
      <c r="O267">
        <v>2.2571420434571063E-5</v>
      </c>
      <c r="P267">
        <v>3.1284726603773052E-4</v>
      </c>
      <c r="Q267">
        <v>5.8771958018980341E-3</v>
      </c>
      <c r="R267">
        <v>5.9794531770162047E-3</v>
      </c>
      <c r="S267">
        <v>3.6263672926687737E-6</v>
      </c>
      <c r="T267">
        <v>201.04349667388686</v>
      </c>
      <c r="U267">
        <v>57.777522352615676</v>
      </c>
      <c r="V267">
        <v>207.20996002344074</v>
      </c>
      <c r="W267">
        <v>58.013933699780523</v>
      </c>
      <c r="X267">
        <v>193.97414738363696</v>
      </c>
      <c r="Y267">
        <v>193.7837632467762</v>
      </c>
      <c r="Z267">
        <v>9.3254148874258522</v>
      </c>
      <c r="AA267" s="12">
        <v>20.650897307993784</v>
      </c>
      <c r="AB267" s="12">
        <v>1.7008973079937884</v>
      </c>
      <c r="AC267" s="12">
        <v>-1.0357108940978228</v>
      </c>
      <c r="AD267" s="12">
        <v>279.05806827964858</v>
      </c>
      <c r="AE267">
        <v>0.11111463743366357</v>
      </c>
      <c r="AF267">
        <v>0</v>
      </c>
      <c r="AG267">
        <v>4.6794001359857923E-2</v>
      </c>
      <c r="AH267">
        <v>-9.2876683525235801</v>
      </c>
      <c r="AI267">
        <v>0.67130983883322703</v>
      </c>
      <c r="AJ267">
        <v>1.8610382573569768</v>
      </c>
      <c r="AK267">
        <v>13.865710788504927</v>
      </c>
      <c r="AL267">
        <v>0</v>
      </c>
      <c r="AM267">
        <v>0</v>
      </c>
      <c r="AN267">
        <v>-4.3832930204610205</v>
      </c>
      <c r="AO267">
        <f t="shared" si="45"/>
        <v>12.93345653697987</v>
      </c>
      <c r="AP267">
        <f t="shared" si="46"/>
        <v>0.77600739221879222</v>
      </c>
      <c r="AQ267">
        <f t="shared" si="47"/>
        <v>0</v>
      </c>
      <c r="AR267">
        <f t="shared" si="48"/>
        <v>0.77122184583109188</v>
      </c>
      <c r="AS267" s="9">
        <f t="shared" si="49"/>
        <v>-3.01713918045431</v>
      </c>
      <c r="AT267" s="9">
        <f t="shared" si="50"/>
        <v>2.611663996079483</v>
      </c>
      <c r="AU267" s="9">
        <f t="shared" si="51"/>
        <v>7.236590888149637</v>
      </c>
      <c r="AV267">
        <f t="shared" si="52"/>
        <v>0</v>
      </c>
      <c r="AW267">
        <f t="shared" si="53"/>
        <v>0.27728347848262286</v>
      </c>
      <c r="AX267">
        <v>13.013710560573205</v>
      </c>
      <c r="AZ267">
        <f t="shared" si="54"/>
        <v>-13.42619677666454</v>
      </c>
    </row>
    <row r="268" spans="1:52" x14ac:dyDescent="0.3">
      <c r="A268">
        <v>66.5</v>
      </c>
      <c r="B268" s="12">
        <v>380.23008422116601</v>
      </c>
      <c r="C268" s="9">
        <v>0</v>
      </c>
      <c r="D268" s="9">
        <v>1.6172919423590695E-2</v>
      </c>
      <c r="E268" s="9">
        <v>0.21927201756458164</v>
      </c>
      <c r="F268" s="9">
        <v>2.7459370276699206</v>
      </c>
      <c r="G268" s="12">
        <v>51.767025673699123</v>
      </c>
      <c r="H268" s="12">
        <v>89.335391370992937</v>
      </c>
      <c r="I268" s="12">
        <v>5.360123482259576</v>
      </c>
      <c r="J268">
        <v>201.12776991408177</v>
      </c>
      <c r="K268">
        <v>65.823557382408239</v>
      </c>
      <c r="L268">
        <v>-8.8853192445972917E-4</v>
      </c>
      <c r="M268">
        <v>0</v>
      </c>
      <c r="N268">
        <v>4.8709671819868499E-5</v>
      </c>
      <c r="O268">
        <v>-4.5286950479793612E-5</v>
      </c>
      <c r="P268">
        <v>-6.8700840405291246E-4</v>
      </c>
      <c r="Q268">
        <v>5.8771958018980341E-3</v>
      </c>
      <c r="R268">
        <v>-1.2951637758726217E-2</v>
      </c>
      <c r="S268">
        <v>3.7298303281012786E-6</v>
      </c>
      <c r="T268">
        <v>204.55301563240462</v>
      </c>
      <c r="U268">
        <v>58.272485759862207</v>
      </c>
      <c r="V268">
        <v>207.60436888716922</v>
      </c>
      <c r="W268">
        <v>58.066184998653057</v>
      </c>
      <c r="X268">
        <v>196.5409051279139</v>
      </c>
      <c r="Y268">
        <v>197.34060574915324</v>
      </c>
      <c r="Z268">
        <v>9.3205048544230173</v>
      </c>
      <c r="AA268" s="12">
        <v>20.636707827419858</v>
      </c>
      <c r="AB268" s="12">
        <v>1.6867078274198588</v>
      </c>
      <c r="AC268" s="12">
        <v>-1.0318590273361568</v>
      </c>
      <c r="AD268" s="12">
        <v>280.10775090836387</v>
      </c>
      <c r="AE268">
        <v>0.11075662194110358</v>
      </c>
      <c r="AF268">
        <v>0</v>
      </c>
      <c r="AG268">
        <v>-0.19341751845364638</v>
      </c>
      <c r="AH268">
        <v>-9.4585061841738174</v>
      </c>
      <c r="AI268">
        <v>0.51318815690079878</v>
      </c>
      <c r="AJ268">
        <v>1.8680385908078789</v>
      </c>
      <c r="AK268">
        <v>13.856183491412564</v>
      </c>
      <c r="AL268">
        <v>0</v>
      </c>
      <c r="AM268">
        <v>0</v>
      </c>
      <c r="AN268">
        <v>-4.366991308479065</v>
      </c>
      <c r="AO268">
        <f t="shared" si="45"/>
        <v>12.785352273049146</v>
      </c>
      <c r="AP268">
        <f t="shared" si="46"/>
        <v>0.76712113638294865</v>
      </c>
      <c r="AQ268">
        <f t="shared" si="47"/>
        <v>0</v>
      </c>
      <c r="AR268">
        <f t="shared" si="48"/>
        <v>0.76242079553661735</v>
      </c>
      <c r="AS268" s="9">
        <f t="shared" si="49"/>
        <v>-3.3566676831717044</v>
      </c>
      <c r="AT268" s="9">
        <f t="shared" si="50"/>
        <v>2.6906855065133115</v>
      </c>
      <c r="AU268" s="9">
        <f t="shared" si="51"/>
        <v>7.1499562755877744</v>
      </c>
      <c r="AV268">
        <f t="shared" si="52"/>
        <v>0</v>
      </c>
      <c r="AW268">
        <f t="shared" si="53"/>
        <v>0.30619546813708698</v>
      </c>
      <c r="AX268">
        <v>12.864174248886584</v>
      </c>
      <c r="AZ268">
        <f t="shared" si="54"/>
        <v>-10.263763138015975</v>
      </c>
    </row>
    <row r="269" spans="1:52" x14ac:dyDescent="0.3">
      <c r="A269">
        <v>66.75</v>
      </c>
      <c r="B269" s="12">
        <v>375.72016805587543</v>
      </c>
      <c r="C269" s="9">
        <v>0</v>
      </c>
      <c r="D269" s="9">
        <v>1.6421530702294164E-2</v>
      </c>
      <c r="E269" s="9">
        <v>0.21743429663955036</v>
      </c>
      <c r="F269" s="9">
        <v>2.7451848660773503</v>
      </c>
      <c r="G269" s="12">
        <v>51.039671597164187</v>
      </c>
      <c r="H269" s="12">
        <v>88.628575630596288</v>
      </c>
      <c r="I269" s="12">
        <v>5.3177145378357773</v>
      </c>
      <c r="J269">
        <v>192.90701560946715</v>
      </c>
      <c r="K269">
        <v>64.689991806886724</v>
      </c>
      <c r="L269">
        <v>-8.7912609364356777E-4</v>
      </c>
      <c r="M269">
        <v>0</v>
      </c>
      <c r="N269">
        <v>4.9487466716897621E-5</v>
      </c>
      <c r="O269">
        <v>2.1684842449306561E-5</v>
      </c>
      <c r="P269">
        <v>3.0899743461086106E-4</v>
      </c>
      <c r="Q269">
        <v>5.8771958018980341E-3</v>
      </c>
      <c r="R269">
        <v>5.7450147645029979E-3</v>
      </c>
      <c r="S269">
        <v>3.5409460152292207E-6</v>
      </c>
      <c r="T269">
        <v>201.03039867318509</v>
      </c>
      <c r="U269">
        <v>57.786046066378901</v>
      </c>
      <c r="V269">
        <v>207.27195427671649</v>
      </c>
      <c r="W269">
        <v>58.020719396464017</v>
      </c>
      <c r="X269">
        <v>193.9573463033957</v>
      </c>
      <c r="Y269">
        <v>193.77281322855794</v>
      </c>
      <c r="Z269">
        <v>9.3156111623875475</v>
      </c>
      <c r="AA269" s="12">
        <v>20.622571512611923</v>
      </c>
      <c r="AB269" s="12">
        <v>1.6725715126119258</v>
      </c>
      <c r="AC269" s="12">
        <v>-1.0279928128328866</v>
      </c>
      <c r="AD269" s="12">
        <v>281.1511186778128</v>
      </c>
      <c r="AE269">
        <v>0.11039650347573726</v>
      </c>
      <c r="AF269">
        <v>0</v>
      </c>
      <c r="AG269">
        <v>4.3918829937169952E-2</v>
      </c>
      <c r="AH269">
        <v>-9.3041462979650333</v>
      </c>
      <c r="AI269">
        <v>0.67495705240792747</v>
      </c>
      <c r="AJ269">
        <v>1.874996810462334</v>
      </c>
      <c r="AK269">
        <v>13.846691891613352</v>
      </c>
      <c r="AL269">
        <v>0</v>
      </c>
      <c r="AM269">
        <v>0</v>
      </c>
      <c r="AN269">
        <v>-4.3506288745755857</v>
      </c>
      <c r="AO269">
        <f t="shared" si="45"/>
        <v>12.908354247876046</v>
      </c>
      <c r="AP269">
        <f t="shared" si="46"/>
        <v>0.77450125487256272</v>
      </c>
      <c r="AQ269">
        <f t="shared" si="47"/>
        <v>0</v>
      </c>
      <c r="AR269">
        <f t="shared" si="48"/>
        <v>0.76978647255672394</v>
      </c>
      <c r="AS269" s="9">
        <f t="shared" si="49"/>
        <v>-3.0478646759275962</v>
      </c>
      <c r="AT269" s="9">
        <f t="shared" si="50"/>
        <v>2.6315203900814064</v>
      </c>
      <c r="AU269" s="9">
        <f t="shared" si="51"/>
        <v>7.2149525351740085</v>
      </c>
      <c r="AV269">
        <f t="shared" si="52"/>
        <v>0</v>
      </c>
      <c r="AW269">
        <f t="shared" si="53"/>
        <v>0.27594914837258355</v>
      </c>
      <c r="AX269">
        <v>12.987415237519487</v>
      </c>
      <c r="AZ269">
        <f t="shared" si="54"/>
        <v>-13.499141048158549</v>
      </c>
    </row>
    <row r="270" spans="1:52" x14ac:dyDescent="0.3">
      <c r="A270">
        <v>67</v>
      </c>
      <c r="B270" s="12">
        <v>371.25789005440498</v>
      </c>
      <c r="C270" s="9">
        <v>0</v>
      </c>
      <c r="D270" s="9">
        <v>1.6679499972537384E-2</v>
      </c>
      <c r="E270" s="9">
        <v>0.2156035127582592</v>
      </c>
      <c r="F270" s="9">
        <v>2.7444403562750335</v>
      </c>
      <c r="G270" s="12">
        <v>50.315589727731663</v>
      </c>
      <c r="H270" s="12">
        <v>87.924427983945847</v>
      </c>
      <c r="I270" s="12">
        <v>5.2754656790367509</v>
      </c>
      <c r="J270">
        <v>201.11867860047221</v>
      </c>
      <c r="K270">
        <v>65.866026263370657</v>
      </c>
      <c r="L270">
        <v>-8.6981542590038215E-4</v>
      </c>
      <c r="M270">
        <v>0</v>
      </c>
      <c r="N270">
        <v>5.0224946921143573E-5</v>
      </c>
      <c r="O270">
        <v>-4.4298924023979126E-5</v>
      </c>
      <c r="P270">
        <v>-6.8613257590517023E-4</v>
      </c>
      <c r="Q270">
        <v>5.8771958018980341E-3</v>
      </c>
      <c r="R270">
        <v>-1.2579309697563899E-2</v>
      </c>
      <c r="S270">
        <v>3.6411002064411774E-6</v>
      </c>
      <c r="T270">
        <v>204.51876348580581</v>
      </c>
      <c r="U270">
        <v>58.278636950540317</v>
      </c>
      <c r="V270">
        <v>207.65895135534421</v>
      </c>
      <c r="W270">
        <v>58.071953050530112</v>
      </c>
      <c r="X270">
        <v>196.57984323062692</v>
      </c>
      <c r="Y270">
        <v>197.38339380723301</v>
      </c>
      <c r="Z270">
        <v>9.3107339021491171</v>
      </c>
      <c r="AA270" s="12">
        <v>20.608488559678918</v>
      </c>
      <c r="AB270" s="12">
        <v>1.658488559678917</v>
      </c>
      <c r="AC270" s="12">
        <v>-1.0241123372884053</v>
      </c>
      <c r="AD270" s="12">
        <v>282.1881815946636</v>
      </c>
      <c r="AE270">
        <v>0.11003428909882551</v>
      </c>
      <c r="AF270">
        <v>0</v>
      </c>
      <c r="AG270">
        <v>-0.18819016337886088</v>
      </c>
      <c r="AH270">
        <v>-9.4742364783791757</v>
      </c>
      <c r="AI270">
        <v>0.51377787740556047</v>
      </c>
      <c r="AJ270">
        <v>1.881912983054812</v>
      </c>
      <c r="AK270">
        <v>13.837236120781467</v>
      </c>
      <c r="AL270">
        <v>0</v>
      </c>
      <c r="AM270">
        <v>0</v>
      </c>
      <c r="AN270">
        <v>-4.3342060856804174</v>
      </c>
      <c r="AO270">
        <f t="shared" si="45"/>
        <v>12.756822650070728</v>
      </c>
      <c r="AP270">
        <f t="shared" si="46"/>
        <v>0.76540935900424367</v>
      </c>
      <c r="AQ270">
        <f t="shared" si="47"/>
        <v>0</v>
      </c>
      <c r="AR270">
        <f t="shared" si="48"/>
        <v>0.76078041821500397</v>
      </c>
      <c r="AS270" s="9">
        <f t="shared" si="49"/>
        <v>-3.3780465715666108</v>
      </c>
      <c r="AT270" s="9">
        <f t="shared" si="50"/>
        <v>2.7109544027260135</v>
      </c>
      <c r="AU270" s="9">
        <f t="shared" si="51"/>
        <v>7.1265228679030361</v>
      </c>
      <c r="AV270">
        <f t="shared" si="52"/>
        <v>0</v>
      </c>
      <c r="AW270">
        <f t="shared" si="53"/>
        <v>0.30354498374471689</v>
      </c>
      <c r="AX270">
        <v>12.834441073589772</v>
      </c>
      <c r="AZ270">
        <f t="shared" si="54"/>
        <v>-10.275557548111209</v>
      </c>
    </row>
    <row r="271" spans="1:52" x14ac:dyDescent="0.3">
      <c r="A271">
        <v>67.25</v>
      </c>
      <c r="B271" s="12">
        <v>366.84327147207165</v>
      </c>
      <c r="C271" s="9">
        <v>0</v>
      </c>
      <c r="D271" s="9">
        <v>1.6946824609850659E-2</v>
      </c>
      <c r="E271" s="9">
        <v>0.21377969126013294</v>
      </c>
      <c r="F271" s="9">
        <v>2.743703510949635</v>
      </c>
      <c r="G271" s="12">
        <v>49.594785791857021</v>
      </c>
      <c r="H271" s="12">
        <v>87.222958176974203</v>
      </c>
      <c r="I271" s="12">
        <v>5.2333774906184525</v>
      </c>
      <c r="J271">
        <v>192.94273788577112</v>
      </c>
      <c r="K271">
        <v>64.740300701417368</v>
      </c>
      <c r="L271">
        <v>-8.6039052977493805E-4</v>
      </c>
      <c r="M271">
        <v>0</v>
      </c>
      <c r="N271">
        <v>5.1058293765741684E-5</v>
      </c>
      <c r="O271">
        <v>2.0757681828665483E-5</v>
      </c>
      <c r="P271">
        <v>3.0483907501449706E-4</v>
      </c>
      <c r="Q271">
        <v>5.8771958018980341E-3</v>
      </c>
      <c r="R271">
        <v>5.5102268032959255E-3</v>
      </c>
      <c r="S271">
        <v>3.4573500901879402E-6</v>
      </c>
      <c r="T271">
        <v>201.0129955760878</v>
      </c>
      <c r="U271">
        <v>57.794447146537266</v>
      </c>
      <c r="V271">
        <v>207.33101446230188</v>
      </c>
      <c r="W271">
        <v>58.027085904016815</v>
      </c>
      <c r="X271">
        <v>193.93827748877385</v>
      </c>
      <c r="Y271">
        <v>193.76068196240954</v>
      </c>
      <c r="Z271">
        <v>9.3058731641421648</v>
      </c>
      <c r="AA271" s="12">
        <v>20.594459163539479</v>
      </c>
      <c r="AB271" s="12">
        <v>1.6444591635394841</v>
      </c>
      <c r="AC271" s="12">
        <v>-1.0202176872591393</v>
      </c>
      <c r="AD271" s="12">
        <v>283.21895015875492</v>
      </c>
      <c r="AE271">
        <v>0.10966998591048971</v>
      </c>
      <c r="AF271">
        <v>0</v>
      </c>
      <c r="AG271">
        <v>4.0928105570607318E-2</v>
      </c>
      <c r="AH271">
        <v>-9.3202936853564466</v>
      </c>
      <c r="AI271">
        <v>0.67851662499461729</v>
      </c>
      <c r="AJ271">
        <v>1.8887871786087369</v>
      </c>
      <c r="AK271">
        <v>13.827816309791872</v>
      </c>
      <c r="AL271">
        <v>0</v>
      </c>
      <c r="AM271">
        <v>0</v>
      </c>
      <c r="AN271">
        <v>-4.3177233081141058</v>
      </c>
      <c r="AO271">
        <f t="shared" si="45"/>
        <v>12.883477931985318</v>
      </c>
      <c r="AP271">
        <f t="shared" si="46"/>
        <v>0.77300867591911904</v>
      </c>
      <c r="AQ271">
        <f t="shared" si="47"/>
        <v>0</v>
      </c>
      <c r="AR271">
        <f t="shared" si="48"/>
        <v>0.76836465021991895</v>
      </c>
      <c r="AS271" s="9">
        <f t="shared" si="49"/>
        <v>-3.0785964245859438</v>
      </c>
      <c r="AT271" s="9">
        <f t="shared" si="50"/>
        <v>2.651410497305708</v>
      </c>
      <c r="AU271" s="9">
        <f t="shared" si="51"/>
        <v>7.1935206928847979</v>
      </c>
      <c r="AV271">
        <f t="shared" si="52"/>
        <v>0</v>
      </c>
      <c r="AW271">
        <f t="shared" si="53"/>
        <v>0.2745460506933477</v>
      </c>
      <c r="AX271">
        <v>12.961346171491252</v>
      </c>
      <c r="AZ271">
        <f t="shared" si="54"/>
        <v>-13.570332499892345</v>
      </c>
    </row>
    <row r="272" spans="1:52" x14ac:dyDescent="0.3">
      <c r="A272">
        <v>67.5</v>
      </c>
      <c r="B272" s="12">
        <v>362.47633322634181</v>
      </c>
      <c r="C272" s="9">
        <v>0</v>
      </c>
      <c r="D272" s="9">
        <v>1.722350189323904E-2</v>
      </c>
      <c r="E272" s="9">
        <v>0.21196285733011341</v>
      </c>
      <c r="F272" s="9">
        <v>2.7429743426500188</v>
      </c>
      <c r="G272" s="12">
        <v>48.877265449658779</v>
      </c>
      <c r="H272" s="12">
        <v>86.524175896197463</v>
      </c>
      <c r="I272" s="12">
        <v>5.1914505537718476</v>
      </c>
      <c r="J272">
        <v>201.10475322141858</v>
      </c>
      <c r="K272">
        <v>65.908680459192226</v>
      </c>
      <c r="L272">
        <v>-8.5107524294918634E-4</v>
      </c>
      <c r="M272">
        <v>0</v>
      </c>
      <c r="N272">
        <v>5.1852051816153775E-5</v>
      </c>
      <c r="O272">
        <v>-4.3286821967148261E-5</v>
      </c>
      <c r="P272">
        <v>-6.8502496243977003E-4</v>
      </c>
      <c r="Q272">
        <v>5.8771958018980341E-3</v>
      </c>
      <c r="R272">
        <v>-1.2206511161334338E-2</v>
      </c>
      <c r="S272">
        <v>3.5541818332617512E-6</v>
      </c>
      <c r="T272">
        <v>204.4785159024857</v>
      </c>
      <c r="U272">
        <v>58.284385044166982</v>
      </c>
      <c r="V272">
        <v>207.71043487962908</v>
      </c>
      <c r="W272">
        <v>58.077280588546444</v>
      </c>
      <c r="X272">
        <v>196.62161172039947</v>
      </c>
      <c r="Y272">
        <v>197.42744425618568</v>
      </c>
      <c r="Z272">
        <v>9.3010290384076679</v>
      </c>
      <c r="AA272" s="12">
        <v>20.580483517923948</v>
      </c>
      <c r="AB272" s="12">
        <v>1.6304835179239492</v>
      </c>
      <c r="AC272" s="12">
        <v>-1.0163089491616966</v>
      </c>
      <c r="AD272" s="12">
        <v>284.24343444603369</v>
      </c>
      <c r="AE272">
        <v>0.10930360104955339</v>
      </c>
      <c r="AF272">
        <v>0</v>
      </c>
      <c r="AG272">
        <v>-0.18274220814831213</v>
      </c>
      <c r="AH272">
        <v>-9.4895513159518572</v>
      </c>
      <c r="AI272">
        <v>0.51414953117216988</v>
      </c>
      <c r="AJ272">
        <v>1.895619464320599</v>
      </c>
      <c r="AK272">
        <v>13.818432588721672</v>
      </c>
      <c r="AL272">
        <v>0</v>
      </c>
      <c r="AM272">
        <v>0</v>
      </c>
      <c r="AN272">
        <v>-4.3011809076054632</v>
      </c>
      <c r="AO272">
        <f t="shared" si="45"/>
        <v>12.728363075523951</v>
      </c>
      <c r="AP272">
        <f t="shared" si="46"/>
        <v>0.76370178453143711</v>
      </c>
      <c r="AQ272">
        <f t="shared" si="47"/>
        <v>0</v>
      </c>
      <c r="AR272">
        <f t="shared" si="48"/>
        <v>0.75914424629777399</v>
      </c>
      <c r="AS272" s="9">
        <f t="shared" si="49"/>
        <v>-3.3990440384823977</v>
      </c>
      <c r="AT272" s="9">
        <f t="shared" si="50"/>
        <v>2.7312128243100826</v>
      </c>
      <c r="AU272" s="9">
        <f t="shared" si="51"/>
        <v>7.1032124746106522</v>
      </c>
      <c r="AV272">
        <f t="shared" si="52"/>
        <v>0</v>
      </c>
      <c r="AW272">
        <f t="shared" si="53"/>
        <v>0.30081887581177807</v>
      </c>
      <c r="AX272">
        <v>12.804778067340791</v>
      </c>
      <c r="AZ272">
        <f t="shared" si="54"/>
        <v>-10.282990623443396</v>
      </c>
    </row>
    <row r="273" spans="1:52" x14ac:dyDescent="0.3">
      <c r="A273">
        <v>67.75</v>
      </c>
      <c r="B273" s="12">
        <v>358.15709590026711</v>
      </c>
      <c r="C273" s="9">
        <v>0</v>
      </c>
      <c r="D273" s="9">
        <v>1.7509529005061066E-2</v>
      </c>
      <c r="E273" s="9">
        <v>0.21015303599892179</v>
      </c>
      <c r="F273" s="9">
        <v>2.742252863787221</v>
      </c>
      <c r="G273" s="12">
        <v>48.163034295377656</v>
      </c>
      <c r="H273" s="12">
        <v>85.828090768816068</v>
      </c>
      <c r="I273" s="12">
        <v>5.1496854461289647</v>
      </c>
      <c r="J273">
        <v>192.98113680891197</v>
      </c>
      <c r="K273">
        <v>64.791924053431501</v>
      </c>
      <c r="L273">
        <v>-8.4163074628661411E-4</v>
      </c>
      <c r="M273">
        <v>0</v>
      </c>
      <c r="N273">
        <v>5.2740925169592568E-5</v>
      </c>
      <c r="O273">
        <v>1.9685257646308462E-5</v>
      </c>
      <c r="P273">
        <v>3.0032792940593017E-4</v>
      </c>
      <c r="Q273">
        <v>5.8771958018980341E-3</v>
      </c>
      <c r="R273">
        <v>5.2747522137185122E-3</v>
      </c>
      <c r="S273">
        <v>3.375582338660784E-6</v>
      </c>
      <c r="T273">
        <v>200.9912233433883</v>
      </c>
      <c r="U273">
        <v>57.802658814844676</v>
      </c>
      <c r="V273">
        <v>207.38700765643713</v>
      </c>
      <c r="W273">
        <v>58.033015115433784</v>
      </c>
      <c r="X273">
        <v>193.9075171012864</v>
      </c>
      <c r="Y273">
        <v>193.73974304143948</v>
      </c>
      <c r="Z273">
        <v>9.2962016145893909</v>
      </c>
      <c r="AA273" s="12">
        <v>20.566561815376321</v>
      </c>
      <c r="AB273" s="12">
        <v>1.6165618153763215</v>
      </c>
      <c r="AC273" s="12">
        <v>-1.0123862092634865</v>
      </c>
      <c r="AD273" s="12">
        <v>285.26164539784389</v>
      </c>
      <c r="AE273">
        <v>0.10893514169335572</v>
      </c>
      <c r="AF273">
        <v>0</v>
      </c>
      <c r="AG273">
        <v>3.743877517924149E-2</v>
      </c>
      <c r="AH273">
        <v>-9.3361055468677332</v>
      </c>
      <c r="AI273">
        <v>0.6823632307498827</v>
      </c>
      <c r="AJ273">
        <v>1.9024099131582213</v>
      </c>
      <c r="AK273">
        <v>13.809085086851413</v>
      </c>
      <c r="AL273">
        <v>0</v>
      </c>
      <c r="AM273">
        <v>0</v>
      </c>
      <c r="AN273">
        <v>-4.2845792492518679</v>
      </c>
      <c r="AO273">
        <f t="shared" si="45"/>
        <v>12.859224024241895</v>
      </c>
      <c r="AP273">
        <f t="shared" si="46"/>
        <v>0.77155344145451366</v>
      </c>
      <c r="AQ273">
        <f t="shared" si="47"/>
        <v>0</v>
      </c>
      <c r="AR273">
        <f t="shared" si="48"/>
        <v>0.76698000653194065</v>
      </c>
      <c r="AS273" s="9">
        <f t="shared" si="49"/>
        <v>-3.1097595707168812</v>
      </c>
      <c r="AT273" s="9">
        <f t="shared" si="50"/>
        <v>2.6713079582516839</v>
      </c>
      <c r="AU273" s="9">
        <f t="shared" si="51"/>
        <v>7.1725163481914507</v>
      </c>
      <c r="AV273">
        <f t="shared" si="52"/>
        <v>0</v>
      </c>
      <c r="AW273">
        <f t="shared" si="53"/>
        <v>0.27311256047050197</v>
      </c>
      <c r="AX273">
        <v>12.935902456181188</v>
      </c>
      <c r="AZ273">
        <f t="shared" si="54"/>
        <v>-13.647264614997653</v>
      </c>
    </row>
    <row r="274" spans="1:52" x14ac:dyDescent="0.3">
      <c r="A274">
        <v>68</v>
      </c>
      <c r="B274" s="12">
        <v>353.88557974587883</v>
      </c>
      <c r="C274" s="9">
        <v>0</v>
      </c>
      <c r="D274" s="9">
        <v>1.7804903030919101E-2</v>
      </c>
      <c r="E274" s="9">
        <v>0.20835025214332167</v>
      </c>
      <c r="F274" s="9">
        <v>2.7415390866344502</v>
      </c>
      <c r="G274" s="12">
        <v>47.452097857837231</v>
      </c>
      <c r="H274" s="12">
        <v>85.134712362816032</v>
      </c>
      <c r="I274" s="12">
        <v>5.1080827417689614</v>
      </c>
      <c r="J274">
        <v>201.08538002819611</v>
      </c>
      <c r="K274">
        <v>65.951532381816889</v>
      </c>
      <c r="L274">
        <v>-8.3231157582123289E-4</v>
      </c>
      <c r="M274">
        <v>0</v>
      </c>
      <c r="N274">
        <v>5.3590837488827799E-5</v>
      </c>
      <c r="O274">
        <v>-4.2195305490554564E-5</v>
      </c>
      <c r="P274">
        <v>-6.8365478109469263E-4</v>
      </c>
      <c r="Q274">
        <v>5.8771958018980341E-3</v>
      </c>
      <c r="R274">
        <v>-1.1833080816406841E-2</v>
      </c>
      <c r="S274">
        <v>3.4690710114563504E-6</v>
      </c>
      <c r="T274">
        <v>204.4307869993703</v>
      </c>
      <c r="U274">
        <v>58.289421026767627</v>
      </c>
      <c r="V274">
        <v>207.75870020664343</v>
      </c>
      <c r="W274">
        <v>58.082151330176885</v>
      </c>
      <c r="X274">
        <v>196.67778503161503</v>
      </c>
      <c r="Y274">
        <v>197.48204181512395</v>
      </c>
      <c r="Z274">
        <v>9.2913909819324161</v>
      </c>
      <c r="AA274" s="12">
        <v>20.552694247256319</v>
      </c>
      <c r="AB274" s="12">
        <v>1.6026942472563206</v>
      </c>
      <c r="AC274" s="12">
        <v>-1.0084495536864651</v>
      </c>
      <c r="AD274" s="12">
        <v>286.27359356099294</v>
      </c>
      <c r="AE274">
        <v>0.10856461505758763</v>
      </c>
      <c r="AF274">
        <v>0</v>
      </c>
      <c r="AG274">
        <v>-0.17660067863140605</v>
      </c>
      <c r="AH274">
        <v>-9.5043792342097788</v>
      </c>
      <c r="AI274">
        <v>0.51383291957597388</v>
      </c>
      <c r="AJ274">
        <v>1.9091585954582622</v>
      </c>
      <c r="AK274">
        <v>13.799773932666485</v>
      </c>
      <c r="AL274">
        <v>0</v>
      </c>
      <c r="AM274">
        <v>0</v>
      </c>
      <c r="AN274">
        <v>-4.2679186975351193</v>
      </c>
      <c r="AO274">
        <f t="shared" si="45"/>
        <v>12.699471827853257</v>
      </c>
      <c r="AP274">
        <f t="shared" si="46"/>
        <v>0.76196830967119544</v>
      </c>
      <c r="AQ274">
        <f t="shared" si="47"/>
        <v>0</v>
      </c>
      <c r="AR274">
        <f t="shared" si="48"/>
        <v>0.75748233408335086</v>
      </c>
      <c r="AS274" s="9">
        <f t="shared" si="49"/>
        <v>-3.4190931342728721</v>
      </c>
      <c r="AT274" s="9">
        <f t="shared" si="50"/>
        <v>2.751450415116544</v>
      </c>
      <c r="AU274" s="9">
        <f t="shared" si="51"/>
        <v>7.0797454809972322</v>
      </c>
      <c r="AV274">
        <f t="shared" si="52"/>
        <v>0</v>
      </c>
      <c r="AW274">
        <f t="shared" si="53"/>
        <v>0.29797028096419187</v>
      </c>
      <c r="AX274">
        <v>12.774680869747561</v>
      </c>
      <c r="AZ274">
        <f t="shared" si="54"/>
        <v>-10.276658391519476</v>
      </c>
    </row>
    <row r="275" spans="1:52" x14ac:dyDescent="0.3">
      <c r="A275">
        <v>68.25</v>
      </c>
      <c r="B275" s="12">
        <v>349.66180468754573</v>
      </c>
      <c r="C275" s="9">
        <v>0</v>
      </c>
      <c r="D275" s="9">
        <v>1.8109620959527416E-2</v>
      </c>
      <c r="E275" s="9">
        <v>0.206554530486388</v>
      </c>
      <c r="F275" s="9">
        <v>2.7408330233271081</v>
      </c>
      <c r="G275" s="12">
        <v>46.74446160090443</v>
      </c>
      <c r="H275" s="12">
        <v>84.444050187072307</v>
      </c>
      <c r="I275" s="12">
        <v>5.0666430112243379</v>
      </c>
      <c r="J275">
        <v>193.02252786295065</v>
      </c>
      <c r="K275">
        <v>64.84500999050681</v>
      </c>
      <c r="L275">
        <v>-8.2284741517099538E-4</v>
      </c>
      <c r="M275">
        <v>0</v>
      </c>
      <c r="N275">
        <v>5.4535196938545914E-5</v>
      </c>
      <c r="O275">
        <v>1.87098169679902E-5</v>
      </c>
      <c r="P275">
        <v>2.9541140290339623E-4</v>
      </c>
      <c r="Q275">
        <v>5.8771958018980341E-3</v>
      </c>
      <c r="R275">
        <v>5.0381934477440361E-3</v>
      </c>
      <c r="S275">
        <v>3.2956459415893413E-6</v>
      </c>
      <c r="T275">
        <v>200.96444344764706</v>
      </c>
      <c r="U275">
        <v>57.810489012208961</v>
      </c>
      <c r="V275">
        <v>207.43982610417336</v>
      </c>
      <c r="W275">
        <v>58.03849229245094</v>
      </c>
      <c r="X275">
        <v>193.88869043774471</v>
      </c>
      <c r="Y275">
        <v>193.72945691414537</v>
      </c>
      <c r="Z275">
        <v>9.2865972292776924</v>
      </c>
      <c r="AA275" s="12">
        <v>20.538881003741448</v>
      </c>
      <c r="AB275" s="12">
        <v>1.588881003741446</v>
      </c>
      <c r="AC275" s="12">
        <v>-1.0044990684016781</v>
      </c>
      <c r="AD275" s="12">
        <v>287.27928990970287</v>
      </c>
      <c r="AE275">
        <v>0.10819202839612174</v>
      </c>
      <c r="AF275">
        <v>0</v>
      </c>
      <c r="AG275">
        <v>3.4405731531051552E-2</v>
      </c>
      <c r="AH275">
        <v>-9.3515501889999797</v>
      </c>
      <c r="AI275">
        <v>0.68551845950139956</v>
      </c>
      <c r="AJ275">
        <v>1.9158655844078087</v>
      </c>
      <c r="AK275">
        <v>13.790499253858497</v>
      </c>
      <c r="AL275">
        <v>0</v>
      </c>
      <c r="AM275">
        <v>0</v>
      </c>
      <c r="AN275">
        <v>-4.2511996162983383</v>
      </c>
      <c r="AO275">
        <f t="shared" si="45"/>
        <v>12.834557391431348</v>
      </c>
      <c r="AP275">
        <f t="shared" si="46"/>
        <v>0.7700734434858808</v>
      </c>
      <c r="AQ275">
        <f t="shared" si="47"/>
        <v>0</v>
      </c>
      <c r="AR275">
        <f t="shared" si="48"/>
        <v>0.76557078509381005</v>
      </c>
      <c r="AS275" s="9">
        <f t="shared" si="49"/>
        <v>-3.1402636331703531</v>
      </c>
      <c r="AT275" s="9">
        <f t="shared" si="50"/>
        <v>2.6912519930940473</v>
      </c>
      <c r="AU275" s="9">
        <f t="shared" si="51"/>
        <v>7.1513619066163123</v>
      </c>
      <c r="AV275">
        <f t="shared" si="52"/>
        <v>0</v>
      </c>
      <c r="AW275">
        <f t="shared" si="53"/>
        <v>0.27155371722467525</v>
      </c>
      <c r="AX275">
        <v>12.910043066527951</v>
      </c>
      <c r="AZ275">
        <f t="shared" si="54"/>
        <v>-13.71036919002799</v>
      </c>
    </row>
    <row r="276" spans="1:52" x14ac:dyDescent="0.3">
      <c r="A276">
        <v>68.5</v>
      </c>
      <c r="B276" s="12">
        <v>345.48579032531251</v>
      </c>
      <c r="C276" s="9">
        <v>0</v>
      </c>
      <c r="D276" s="9">
        <v>1.8423679682584376E-2</v>
      </c>
      <c r="E276" s="9">
        <v>0.20476589559778224</v>
      </c>
      <c r="F276" s="9">
        <v>2.740134685862774</v>
      </c>
      <c r="G276" s="12">
        <v>46.040130923948794</v>
      </c>
      <c r="H276" s="12">
        <v>83.756113691454715</v>
      </c>
      <c r="I276" s="12">
        <v>5.0253668214872826</v>
      </c>
      <c r="J276">
        <v>201.06012789255263</v>
      </c>
      <c r="K276">
        <v>65.994655691992421</v>
      </c>
      <c r="L276">
        <v>-8.1352408012661285E-4</v>
      </c>
      <c r="M276">
        <v>0</v>
      </c>
      <c r="N276">
        <v>5.5441147955829453E-5</v>
      </c>
      <c r="O276">
        <v>-4.1159699317972837E-5</v>
      </c>
      <c r="P276">
        <v>-6.8199980500105591E-4</v>
      </c>
      <c r="Q276">
        <v>5.8771958018980341E-3</v>
      </c>
      <c r="R276">
        <v>-1.1459057277131465E-2</v>
      </c>
      <c r="S276">
        <v>3.385766796822151E-6</v>
      </c>
      <c r="T276">
        <v>204.37566309846596</v>
      </c>
      <c r="U276">
        <v>58.293677049643179</v>
      </c>
      <c r="V276">
        <v>207.80334175765057</v>
      </c>
      <c r="W276">
        <v>58.086510587678902</v>
      </c>
      <c r="X276">
        <v>196.7189793832363</v>
      </c>
      <c r="Y276">
        <v>197.52299849411631</v>
      </c>
      <c r="Z276">
        <v>9.2818204450753381</v>
      </c>
      <c r="AA276" s="12">
        <v>20.525122273829094</v>
      </c>
      <c r="AB276" s="12">
        <v>1.5751222738290942</v>
      </c>
      <c r="AC276" s="12">
        <v>-1.0005348392262252</v>
      </c>
      <c r="AD276" s="12">
        <v>288.27874562720615</v>
      </c>
      <c r="AE276">
        <v>0.10781738900083759</v>
      </c>
      <c r="AF276">
        <v>0</v>
      </c>
      <c r="AG276">
        <v>-0.17094599277560288</v>
      </c>
      <c r="AH276">
        <v>-9.5187215394263518</v>
      </c>
      <c r="AI276">
        <v>0.5140171631767132</v>
      </c>
      <c r="AJ276">
        <v>1.9225309545878382</v>
      </c>
      <c r="AK276">
        <v>13.781261177326684</v>
      </c>
      <c r="AL276">
        <v>0</v>
      </c>
      <c r="AM276">
        <v>0</v>
      </c>
      <c r="AN276">
        <v>-4.2344223687331217</v>
      </c>
      <c r="AO276">
        <f t="shared" si="45"/>
        <v>12.671405905040379</v>
      </c>
      <c r="AP276">
        <f t="shared" si="46"/>
        <v>0.76028435430242269</v>
      </c>
      <c r="AQ276">
        <f t="shared" si="47"/>
        <v>0</v>
      </c>
      <c r="AR276">
        <f t="shared" si="48"/>
        <v>0.75586963668392015</v>
      </c>
      <c r="AS276" s="9">
        <f t="shared" si="49"/>
        <v>-3.439518206651297</v>
      </c>
      <c r="AT276" s="9">
        <f t="shared" si="50"/>
        <v>2.7715965935014575</v>
      </c>
      <c r="AU276" s="9">
        <f t="shared" si="51"/>
        <v>7.0568228638351291</v>
      </c>
      <c r="AV276">
        <f t="shared" si="52"/>
        <v>0</v>
      </c>
      <c r="AW276">
        <f t="shared" si="53"/>
        <v>0.29511767035980313</v>
      </c>
      <c r="AX276">
        <v>12.745414273924723</v>
      </c>
      <c r="AZ276">
        <f t="shared" si="54"/>
        <v>-10.280343263534263</v>
      </c>
    </row>
    <row r="277" spans="1:52" x14ac:dyDescent="0.3">
      <c r="A277">
        <v>68.75</v>
      </c>
      <c r="B277" s="12">
        <v>341.35755593819442</v>
      </c>
      <c r="C277" s="9">
        <v>0</v>
      </c>
      <c r="D277" s="9">
        <v>1.8747075994646711E-2</v>
      </c>
      <c r="E277" s="9">
        <v>0.20298437189402435</v>
      </c>
      <c r="F277" s="9">
        <v>2.7394440861011971</v>
      </c>
      <c r="G277" s="12">
        <v>45.339111162303141</v>
      </c>
      <c r="H277" s="12">
        <v>83.070912266932439</v>
      </c>
      <c r="I277" s="12">
        <v>4.9842547360159459</v>
      </c>
      <c r="J277">
        <v>193.06675727906824</v>
      </c>
      <c r="K277">
        <v>64.899669913786681</v>
      </c>
      <c r="L277">
        <v>-8.0404059123267751E-4</v>
      </c>
      <c r="M277">
        <v>0</v>
      </c>
      <c r="N277">
        <v>5.6440938881661342E-5</v>
      </c>
      <c r="O277">
        <v>1.7805099211102664E-5</v>
      </c>
      <c r="P277">
        <v>2.9008715644369639E-4</v>
      </c>
      <c r="Q277">
        <v>5.8771958018980341E-3</v>
      </c>
      <c r="R277">
        <v>4.8010813213843111E-3</v>
      </c>
      <c r="S277">
        <v>3.2175359330401162E-6</v>
      </c>
      <c r="T277">
        <v>200.93248730791115</v>
      </c>
      <c r="U277">
        <v>57.817835466113422</v>
      </c>
      <c r="V277">
        <v>207.48903253035158</v>
      </c>
      <c r="W277">
        <v>58.043458426298514</v>
      </c>
      <c r="X277">
        <v>193.87892782904214</v>
      </c>
      <c r="Y277">
        <v>193.72739026391559</v>
      </c>
      <c r="Z277">
        <v>9.2770607173687729</v>
      </c>
      <c r="AA277" s="12">
        <v>20.51141824533865</v>
      </c>
      <c r="AB277" s="12">
        <v>1.5614182453386487</v>
      </c>
      <c r="AC277" s="12">
        <v>-0.99655695182519655</v>
      </c>
      <c r="AD277" s="12">
        <v>289.27197180279796</v>
      </c>
      <c r="AE277">
        <v>0.10744070420144602</v>
      </c>
      <c r="AF277">
        <v>0</v>
      </c>
      <c r="AG277">
        <v>3.1703447876399282E-2</v>
      </c>
      <c r="AH277">
        <v>-9.3666176436042967</v>
      </c>
      <c r="AI277">
        <v>0.68808211332179914</v>
      </c>
      <c r="AJ277">
        <v>1.9291547799528601</v>
      </c>
      <c r="AK277">
        <v>13.772059829179339</v>
      </c>
      <c r="AL277">
        <v>0</v>
      </c>
      <c r="AM277">
        <v>0</v>
      </c>
      <c r="AN277">
        <v>-4.2175873173877392</v>
      </c>
      <c r="AO277">
        <f t="shared" si="45"/>
        <v>12.809584340111114</v>
      </c>
      <c r="AP277">
        <f t="shared" si="46"/>
        <v>0.76857506040666679</v>
      </c>
      <c r="AQ277">
        <f t="shared" si="47"/>
        <v>0</v>
      </c>
      <c r="AR277">
        <f t="shared" si="48"/>
        <v>0.76414330104272976</v>
      </c>
      <c r="AS277" s="9">
        <f t="shared" si="49"/>
        <v>-3.1702428757102012</v>
      </c>
      <c r="AT277" s="9">
        <f t="shared" si="50"/>
        <v>2.7112273036726862</v>
      </c>
      <c r="AU277" s="9">
        <f t="shared" si="51"/>
        <v>7.1301175012480202</v>
      </c>
      <c r="AV277">
        <f t="shared" si="52"/>
        <v>0</v>
      </c>
      <c r="AW277">
        <f t="shared" si="53"/>
        <v>0.26988472329935437</v>
      </c>
      <c r="AX277">
        <v>12.883875373311252</v>
      </c>
      <c r="AZ277">
        <f t="shared" si="54"/>
        <v>-13.761642266435985</v>
      </c>
    </row>
    <row r="278" spans="1:52" x14ac:dyDescent="0.3">
      <c r="A278">
        <v>69</v>
      </c>
      <c r="B278" s="12">
        <v>337.27712048744377</v>
      </c>
      <c r="C278" s="9">
        <v>0</v>
      </c>
      <c r="D278" s="9">
        <v>1.9079806592985908E-2</v>
      </c>
      <c r="E278" s="9">
        <v>0.20120998363877873</v>
      </c>
      <c r="F278" s="9">
        <v>2.7387612357643305</v>
      </c>
      <c r="G278" s="12">
        <v>44.641407587724018</v>
      </c>
      <c r="H278" s="12">
        <v>82.388455245684128</v>
      </c>
      <c r="I278" s="12">
        <v>4.9433073147410473</v>
      </c>
      <c r="J278">
        <v>201.02872637072826</v>
      </c>
      <c r="K278">
        <v>66.038147927288321</v>
      </c>
      <c r="L278">
        <v>-7.9471347714927545E-4</v>
      </c>
      <c r="M278">
        <v>0</v>
      </c>
      <c r="N278">
        <v>5.7402820548468653E-5</v>
      </c>
      <c r="O278">
        <v>-4.0158769561498643E-5</v>
      </c>
      <c r="P278">
        <v>-6.8004525577115697E-4</v>
      </c>
      <c r="Q278">
        <v>5.8771958018980341E-3</v>
      </c>
      <c r="R278">
        <v>-1.1084638209619585E-2</v>
      </c>
      <c r="S278">
        <v>3.3042711906541137E-6</v>
      </c>
      <c r="T278">
        <v>204.31272812843423</v>
      </c>
      <c r="U278">
        <v>58.297009582374244</v>
      </c>
      <c r="V278">
        <v>207.84407234209894</v>
      </c>
      <c r="W278">
        <v>58.090319527957149</v>
      </c>
      <c r="X278">
        <v>196.74934348529581</v>
      </c>
      <c r="Y278">
        <v>197.55370327885302</v>
      </c>
      <c r="Z278">
        <v>9.2723181337913907</v>
      </c>
      <c r="AA278" s="12">
        <v>20.497769104913683</v>
      </c>
      <c r="AB278" s="12">
        <v>1.5477691049136826</v>
      </c>
      <c r="AC278" s="12">
        <v>-0.99256549170353647</v>
      </c>
      <c r="AD278" s="12">
        <v>290.25898004712536</v>
      </c>
      <c r="AE278">
        <v>0.10706198136532374</v>
      </c>
      <c r="AF278">
        <v>0</v>
      </c>
      <c r="AG278">
        <v>-0.16558741545421807</v>
      </c>
      <c r="AH278">
        <v>-9.5325561679752191</v>
      </c>
      <c r="AI278">
        <v>0.51451845316229594</v>
      </c>
      <c r="AJ278">
        <v>1.9357371379342794</v>
      </c>
      <c r="AK278">
        <v>13.762895334735264</v>
      </c>
      <c r="AL278">
        <v>0</v>
      </c>
      <c r="AM278">
        <v>0</v>
      </c>
      <c r="AN278">
        <v>-4.2006948241326976</v>
      </c>
      <c r="AO278">
        <f t="shared" si="45"/>
        <v>12.643969255179664</v>
      </c>
      <c r="AP278">
        <f t="shared" si="46"/>
        <v>0.75863815531077983</v>
      </c>
      <c r="AQ278">
        <f t="shared" si="47"/>
        <v>0</v>
      </c>
      <c r="AR278">
        <f t="shared" si="48"/>
        <v>0.75429444987916949</v>
      </c>
      <c r="AS278" s="9">
        <f t="shared" si="49"/>
        <v>-3.4600920757504827</v>
      </c>
      <c r="AT278" s="9">
        <f t="shared" si="50"/>
        <v>2.7916511334254279</v>
      </c>
      <c r="AU278" s="9">
        <f t="shared" si="51"/>
        <v>7.0343343244741936</v>
      </c>
      <c r="AV278">
        <f t="shared" si="52"/>
        <v>0</v>
      </c>
      <c r="AW278">
        <f t="shared" si="53"/>
        <v>0.29224134947904706</v>
      </c>
      <c r="AX278">
        <v>12.716781242513836</v>
      </c>
      <c r="AZ278">
        <f t="shared" si="54"/>
        <v>-10.290369063245919</v>
      </c>
    </row>
    <row r="279" spans="1:52" x14ac:dyDescent="0.3">
      <c r="A279">
        <v>69.25</v>
      </c>
      <c r="B279" s="12">
        <v>333.24450261978177</v>
      </c>
      <c r="C279" s="9">
        <v>0</v>
      </c>
      <c r="D279" s="9">
        <v>1.9421868077454441E-2</v>
      </c>
      <c r="E279" s="9">
        <v>0.19944275494313368</v>
      </c>
      <c r="F279" s="9">
        <v>2.7380861464363098</v>
      </c>
      <c r="G279" s="12">
        <v>43.947025408850806</v>
      </c>
      <c r="H279" s="12">
        <v>81.708751901205261</v>
      </c>
      <c r="I279" s="12">
        <v>4.9025251140723158</v>
      </c>
      <c r="J279">
        <v>193.11398847570908</v>
      </c>
      <c r="K279">
        <v>64.956063830885284</v>
      </c>
      <c r="L279">
        <v>-7.8521041879560632E-4</v>
      </c>
      <c r="M279">
        <v>0</v>
      </c>
      <c r="N279">
        <v>5.8457974565856515E-5</v>
      </c>
      <c r="O279">
        <v>1.6949677835467083E-5</v>
      </c>
      <c r="P279">
        <v>2.843126110299719E-4</v>
      </c>
      <c r="Q279">
        <v>5.8771958018980341E-3</v>
      </c>
      <c r="R279">
        <v>4.5632945322969694E-3</v>
      </c>
      <c r="S279">
        <v>3.1412527018741479E-6</v>
      </c>
      <c r="T279">
        <v>200.89510343428785</v>
      </c>
      <c r="U279">
        <v>57.824578068789208</v>
      </c>
      <c r="V279">
        <v>207.5343600574908</v>
      </c>
      <c r="W279">
        <v>58.047877390860776</v>
      </c>
      <c r="X279">
        <v>193.87628270760078</v>
      </c>
      <c r="Y279">
        <v>193.73194729891753</v>
      </c>
      <c r="Z279">
        <v>9.2675927815860533</v>
      </c>
      <c r="AA279" s="12">
        <v>20.484175038024105</v>
      </c>
      <c r="AB279" s="12">
        <v>1.5341750380241053</v>
      </c>
      <c r="AC279" s="12">
        <v>-0.98856054421006245</v>
      </c>
      <c r="AD279" s="12">
        <v>291.23978173951491</v>
      </c>
      <c r="AE279">
        <v>0.10668122789733614</v>
      </c>
      <c r="AF279">
        <v>0</v>
      </c>
      <c r="AG279">
        <v>2.923731955495017E-2</v>
      </c>
      <c r="AH279">
        <v>-9.3812940473285025</v>
      </c>
      <c r="AI279">
        <v>0.69012063792866341</v>
      </c>
      <c r="AJ279">
        <v>1.9422781044208253</v>
      </c>
      <c r="AK279">
        <v>13.753767818525228</v>
      </c>
      <c r="AL279">
        <v>0</v>
      </c>
      <c r="AM279">
        <v>0</v>
      </c>
      <c r="AN279">
        <v>-4.1837452501777488</v>
      </c>
      <c r="AO279">
        <f t="shared" si="45"/>
        <v>12.784375813691037</v>
      </c>
      <c r="AP279">
        <f t="shared" si="46"/>
        <v>0.76706254882146219</v>
      </c>
      <c r="AQ279">
        <f t="shared" si="47"/>
        <v>0</v>
      </c>
      <c r="AR279">
        <f t="shared" si="48"/>
        <v>0.76270176188461336</v>
      </c>
      <c r="AS279" s="9">
        <f t="shared" si="49"/>
        <v>-3.1997943127445994</v>
      </c>
      <c r="AT279" s="9">
        <f t="shared" si="50"/>
        <v>2.7312189267358189</v>
      </c>
      <c r="AU279" s="9">
        <f t="shared" si="51"/>
        <v>7.1088233404827825</v>
      </c>
      <c r="AV279">
        <f t="shared" si="52"/>
        <v>0</v>
      </c>
      <c r="AW279">
        <f t="shared" si="53"/>
        <v>0.26811694166199923</v>
      </c>
      <c r="AX279">
        <v>12.85747114640189</v>
      </c>
      <c r="AZ279">
        <f t="shared" si="54"/>
        <v>-13.802412758573269</v>
      </c>
    </row>
    <row r="280" spans="1:52" x14ac:dyDescent="0.3">
      <c r="A280">
        <v>69.5</v>
      </c>
      <c r="B280" s="12">
        <v>329.25972067060206</v>
      </c>
      <c r="C280" s="9">
        <v>0</v>
      </c>
      <c r="D280" s="9">
        <v>1.9773256950336712E-2</v>
      </c>
      <c r="E280" s="9">
        <v>0.19768270976589283</v>
      </c>
      <c r="F280" s="9">
        <v>2.7374188295634592</v>
      </c>
      <c r="G280" s="12">
        <v>43.255969771666201</v>
      </c>
      <c r="H280" s="12">
        <v>81.031811448420314</v>
      </c>
      <c r="I280" s="12">
        <v>4.8619086869052186</v>
      </c>
      <c r="J280">
        <v>200.99059682399459</v>
      </c>
      <c r="K280">
        <v>66.082069692068274</v>
      </c>
      <c r="L280">
        <v>-7.7587996570565232E-4</v>
      </c>
      <c r="M280">
        <v>0</v>
      </c>
      <c r="N280">
        <v>5.9475686147490783E-5</v>
      </c>
      <c r="O280">
        <v>-3.9178814287191898E-5</v>
      </c>
      <c r="P280">
        <v>-6.7776046816154351E-4</v>
      </c>
      <c r="Q280">
        <v>5.8771958018980341E-3</v>
      </c>
      <c r="R280">
        <v>-1.0709792015239888E-2</v>
      </c>
      <c r="S280">
        <v>3.2245815410089568E-6</v>
      </c>
      <c r="T280">
        <v>204.2408554871613</v>
      </c>
      <c r="U280">
        <v>58.299148805479263</v>
      </c>
      <c r="V280">
        <v>207.88061749817854</v>
      </c>
      <c r="W280">
        <v>58.09354101061956</v>
      </c>
      <c r="X280">
        <v>196.77119789801591</v>
      </c>
      <c r="Y280">
        <v>197.57595883423377</v>
      </c>
      <c r="Z280">
        <v>9.2628847475804008</v>
      </c>
      <c r="AA280" s="12">
        <v>20.470636228968406</v>
      </c>
      <c r="AB280" s="12">
        <v>1.5206362289684063</v>
      </c>
      <c r="AC280" s="12">
        <v>-0.98454219453042624</v>
      </c>
      <c r="AD280" s="12">
        <v>292.21438870314671</v>
      </c>
      <c r="AE280">
        <v>0.1062984512396592</v>
      </c>
      <c r="AF280">
        <v>0</v>
      </c>
      <c r="AG280">
        <v>-0.16040427178283911</v>
      </c>
      <c r="AH280">
        <v>-9.5458277536235396</v>
      </c>
      <c r="AI280">
        <v>0.51523293319723829</v>
      </c>
      <c r="AJ280">
        <v>1.9487777582612857</v>
      </c>
      <c r="AK280">
        <v>13.744677404293473</v>
      </c>
      <c r="AL280">
        <v>0</v>
      </c>
      <c r="AM280">
        <v>0</v>
      </c>
      <c r="AN280">
        <v>-4.166738956042102</v>
      </c>
      <c r="AO280">
        <f t="shared" si="45"/>
        <v>12.617047722689502</v>
      </c>
      <c r="AP280">
        <f t="shared" si="46"/>
        <v>0.75702286336137015</v>
      </c>
      <c r="AQ280">
        <f t="shared" si="47"/>
        <v>0</v>
      </c>
      <c r="AR280">
        <f t="shared" si="48"/>
        <v>0.75274995185696525</v>
      </c>
      <c r="AS280" s="9">
        <f t="shared" si="49"/>
        <v>-3.4806506355598215</v>
      </c>
      <c r="AT280" s="9">
        <f t="shared" si="50"/>
        <v>2.8115923856614202</v>
      </c>
      <c r="AU280" s="9">
        <f t="shared" si="51"/>
        <v>7.0122155345996777</v>
      </c>
      <c r="AV280">
        <f t="shared" si="52"/>
        <v>0</v>
      </c>
      <c r="AW280">
        <f t="shared" si="53"/>
        <v>0.28932810674484738</v>
      </c>
      <c r="AX280">
        <v>12.688667160502698</v>
      </c>
      <c r="AZ280">
        <f t="shared" si="54"/>
        <v>-10.304658663944764</v>
      </c>
    </row>
    <row r="281" spans="1:52" x14ac:dyDescent="0.3">
      <c r="A281">
        <v>69.75</v>
      </c>
      <c r="B281" s="12">
        <v>325.3227926671305</v>
      </c>
      <c r="C281" s="9">
        <v>0</v>
      </c>
      <c r="D281" s="9">
        <v>2.0133969616208249E-2</v>
      </c>
      <c r="E281" s="9">
        <v>0.19592987191386363</v>
      </c>
      <c r="F281" s="9">
        <v>2.7367592964543204</v>
      </c>
      <c r="G281" s="12">
        <v>42.568245759955516</v>
      </c>
      <c r="H281" s="12">
        <v>80.357643043793701</v>
      </c>
      <c r="I281" s="12">
        <v>4.8214585826276215</v>
      </c>
      <c r="J281">
        <v>193.16442202394222</v>
      </c>
      <c r="K281">
        <v>65.0143643619258</v>
      </c>
      <c r="L281">
        <v>-7.6635708959870731E-4</v>
      </c>
      <c r="M281">
        <v>0</v>
      </c>
      <c r="N281">
        <v>6.058612125034896E-5</v>
      </c>
      <c r="O281">
        <v>1.6198977351604761E-5</v>
      </c>
      <c r="P281">
        <v>2.7803494495863318E-4</v>
      </c>
      <c r="Q281">
        <v>5.8771958018980341E-3</v>
      </c>
      <c r="R281">
        <v>4.3246258018337742E-3</v>
      </c>
      <c r="S281">
        <v>3.0667970845764466E-6</v>
      </c>
      <c r="T281">
        <v>200.85171586850038</v>
      </c>
      <c r="U281">
        <v>57.830523531804374</v>
      </c>
      <c r="V281">
        <v>207.57554026346517</v>
      </c>
      <c r="W281">
        <v>58.051712835846729</v>
      </c>
      <c r="X281">
        <v>193.88580435478735</v>
      </c>
      <c r="Y281">
        <v>193.74721401893555</v>
      </c>
      <c r="Z281">
        <v>9.2581941181998229</v>
      </c>
      <c r="AA281" s="12">
        <v>20.457152860875873</v>
      </c>
      <c r="AB281" s="12">
        <v>1.507152860875874</v>
      </c>
      <c r="AC281" s="12">
        <v>-0.98051052768895375</v>
      </c>
      <c r="AD281" s="12">
        <v>293.18281271188386</v>
      </c>
      <c r="AE281">
        <v>0.10591365887160897</v>
      </c>
      <c r="AF281">
        <v>0</v>
      </c>
      <c r="AG281">
        <v>2.7180836092963637E-2</v>
      </c>
      <c r="AH281">
        <v>-9.3955503095049533</v>
      </c>
      <c r="AI281">
        <v>0.69141631222648103</v>
      </c>
      <c r="AJ281">
        <v>1.9552361779755538</v>
      </c>
      <c r="AK281">
        <v>13.735624214999191</v>
      </c>
      <c r="AL281">
        <v>0</v>
      </c>
      <c r="AM281">
        <v>0</v>
      </c>
      <c r="AN281">
        <v>-4.1496763015622102</v>
      </c>
      <c r="AO281">
        <f t="shared" si="45"/>
        <v>12.758702204230604</v>
      </c>
      <c r="AP281">
        <f t="shared" si="46"/>
        <v>0.76552213225383614</v>
      </c>
      <c r="AQ281">
        <f t="shared" si="47"/>
        <v>0</v>
      </c>
      <c r="AR281">
        <f t="shared" si="48"/>
        <v>0.76123244452929451</v>
      </c>
      <c r="AS281" s="9">
        <f t="shared" si="49"/>
        <v>-3.2287062392251547</v>
      </c>
      <c r="AT281" s="9">
        <f t="shared" si="50"/>
        <v>2.7512193771539204</v>
      </c>
      <c r="AU281" s="9">
        <f t="shared" si="51"/>
        <v>7.0873525021842525</v>
      </c>
      <c r="AV281">
        <f t="shared" si="52"/>
        <v>0</v>
      </c>
      <c r="AW281">
        <f t="shared" si="53"/>
        <v>0.26623576514529351</v>
      </c>
      <c r="AX281">
        <v>12.830599886232864</v>
      </c>
      <c r="AZ281">
        <f t="shared" si="54"/>
        <v>-13.82832624452962</v>
      </c>
    </row>
    <row r="282" spans="1:52" x14ac:dyDescent="0.3">
      <c r="A282">
        <v>70</v>
      </c>
      <c r="B282" s="12">
        <v>321.43373633156125</v>
      </c>
      <c r="C282" s="9">
        <v>0</v>
      </c>
      <c r="D282" s="9">
        <v>2.0504002381780077E-2</v>
      </c>
      <c r="E282" s="9">
        <v>0.19418426504215852</v>
      </c>
      <c r="F282" s="9">
        <v>2.7361075582796395</v>
      </c>
      <c r="G282" s="12">
        <v>41.883858395766538</v>
      </c>
      <c r="H282" s="12">
        <v>79.686255785445582</v>
      </c>
      <c r="I282" s="12">
        <v>4.7811753471267355</v>
      </c>
      <c r="J282">
        <v>200.9451117411601</v>
      </c>
      <c r="K282">
        <v>66.126492224941387</v>
      </c>
      <c r="L282">
        <v>-7.5702338061783988E-4</v>
      </c>
      <c r="M282">
        <v>0</v>
      </c>
      <c r="N282">
        <v>6.1659569393070427E-5</v>
      </c>
      <c r="O282">
        <v>-3.824620016202345E-5</v>
      </c>
      <c r="P282">
        <v>-6.7511149699747643E-4</v>
      </c>
      <c r="Q282">
        <v>5.8771958018980341E-3</v>
      </c>
      <c r="R282">
        <v>-1.0334489320798236E-2</v>
      </c>
      <c r="S282">
        <v>3.1466948454527168E-6</v>
      </c>
      <c r="T282">
        <v>204.15930837455684</v>
      </c>
      <c r="U282">
        <v>58.299873557310661</v>
      </c>
      <c r="V282">
        <v>207.91254852408093</v>
      </c>
      <c r="W282">
        <v>58.096117193153418</v>
      </c>
      <c r="X282">
        <v>196.77792916855697</v>
      </c>
      <c r="Y282">
        <v>197.58432137176786</v>
      </c>
      <c r="Z282">
        <v>9.2535209794608662</v>
      </c>
      <c r="AA282" s="12">
        <v>20.443725115708911</v>
      </c>
      <c r="AB282" s="12">
        <v>1.4937251157089118</v>
      </c>
      <c r="AC282" s="12">
        <v>-0.97646562854149221</v>
      </c>
      <c r="AD282" s="12">
        <v>294.14506600340468</v>
      </c>
      <c r="AE282">
        <v>0.10552685830946618</v>
      </c>
      <c r="AF282">
        <v>0</v>
      </c>
      <c r="AG282">
        <v>-0.15561563176104459</v>
      </c>
      <c r="AH282">
        <v>-9.5584988600402578</v>
      </c>
      <c r="AI282">
        <v>0.51641135761565371</v>
      </c>
      <c r="AJ282">
        <v>1.9616534451767063</v>
      </c>
      <c r="AK282">
        <v>13.726608372818099</v>
      </c>
      <c r="AL282">
        <v>0</v>
      </c>
      <c r="AM282">
        <v>0</v>
      </c>
      <c r="AN282">
        <v>-4.1325576458614988</v>
      </c>
      <c r="AO282">
        <f t="shared" si="45"/>
        <v>12.590902403784384</v>
      </c>
      <c r="AP282">
        <f t="shared" si="46"/>
        <v>0.75545414422706303</v>
      </c>
      <c r="AQ282">
        <f t="shared" si="47"/>
        <v>0</v>
      </c>
      <c r="AR282">
        <f t="shared" si="48"/>
        <v>0.75125170859571289</v>
      </c>
      <c r="AS282" s="9">
        <f t="shared" si="49"/>
        <v>-3.5014198397655218</v>
      </c>
      <c r="AT282" s="9">
        <f t="shared" si="50"/>
        <v>2.8313887147699957</v>
      </c>
      <c r="AU282" s="9">
        <f t="shared" si="51"/>
        <v>6.9906107726257831</v>
      </c>
      <c r="AV282">
        <f t="shared" si="52"/>
        <v>0</v>
      </c>
      <c r="AW282">
        <f t="shared" si="53"/>
        <v>0.28639752710063704</v>
      </c>
      <c r="AX282">
        <v>12.661334798529179</v>
      </c>
      <c r="AZ282">
        <f t="shared" si="54"/>
        <v>-10.328227152313076</v>
      </c>
    </row>
    <row r="283" spans="1:52" x14ac:dyDescent="0.3">
      <c r="A283">
        <v>70.25</v>
      </c>
      <c r="B283" s="12">
        <v>317.59256908415762</v>
      </c>
      <c r="C283" s="9">
        <v>0</v>
      </c>
      <c r="D283" s="9">
        <v>2.0883351455739774E-2</v>
      </c>
      <c r="E283" s="9">
        <v>0.19244591265448727</v>
      </c>
      <c r="F283" s="9">
        <v>2.7354636260723733</v>
      </c>
      <c r="G283" s="12">
        <v>41.202812639868029</v>
      </c>
      <c r="H283" s="12">
        <v>79.017658713264339</v>
      </c>
      <c r="I283" s="12">
        <v>4.7410595227958598</v>
      </c>
      <c r="J283">
        <v>193.21808494314786</v>
      </c>
      <c r="K283">
        <v>65.07473512830461</v>
      </c>
      <c r="L283">
        <v>-7.4748004245002377E-4</v>
      </c>
      <c r="M283">
        <v>0</v>
      </c>
      <c r="N283">
        <v>6.2825189785845333E-5</v>
      </c>
      <c r="O283">
        <v>1.5250894151960311E-5</v>
      </c>
      <c r="P283">
        <v>2.7121564851986118E-4</v>
      </c>
      <c r="Q283">
        <v>5.8771958018980341E-3</v>
      </c>
      <c r="R283">
        <v>4.0851749752597458E-3</v>
      </c>
      <c r="S283">
        <v>2.9941671000290271E-6</v>
      </c>
      <c r="T283">
        <v>200.80183248091089</v>
      </c>
      <c r="U283">
        <v>57.835485289878989</v>
      </c>
      <c r="V283">
        <v>207.61212538558803</v>
      </c>
      <c r="W283">
        <v>58.054904307970162</v>
      </c>
      <c r="X283">
        <v>193.88074620814965</v>
      </c>
      <c r="Y283">
        <v>193.7515894853033</v>
      </c>
      <c r="Z283">
        <v>9.2488654169729632</v>
      </c>
      <c r="AA283" s="12">
        <v>20.430353174265285</v>
      </c>
      <c r="AB283" s="12">
        <v>1.4803531742652867</v>
      </c>
      <c r="AC283" s="12">
        <v>-0.97240758178041586</v>
      </c>
      <c r="AD283" s="12">
        <v>295.10116046547125</v>
      </c>
      <c r="AE283">
        <v>0.10513805710629986</v>
      </c>
      <c r="AF283">
        <v>0</v>
      </c>
      <c r="AG283">
        <v>2.4524317677701163E-2</v>
      </c>
      <c r="AH283">
        <v>-9.4093611159365214</v>
      </c>
      <c r="AI283">
        <v>0.69302679501423659</v>
      </c>
      <c r="AJ283">
        <v>1.9680296391442282</v>
      </c>
      <c r="AK283">
        <v>13.717629999143925</v>
      </c>
      <c r="AL283">
        <v>0</v>
      </c>
      <c r="AM283">
        <v>0</v>
      </c>
      <c r="AN283">
        <v>-4.1153833473715471</v>
      </c>
      <c r="AO283">
        <f t="shared" si="45"/>
        <v>12.733677744710928</v>
      </c>
      <c r="AP283">
        <f t="shared" si="46"/>
        <v>0.76402066468265561</v>
      </c>
      <c r="AQ283">
        <f t="shared" si="47"/>
        <v>0</v>
      </c>
      <c r="AR283">
        <f t="shared" si="48"/>
        <v>0.75980180667108921</v>
      </c>
      <c r="AS283" s="9">
        <f t="shared" si="49"/>
        <v>-3.2580966188709994</v>
      </c>
      <c r="AT283" s="9">
        <f t="shared" si="50"/>
        <v>2.7711586386873632</v>
      </c>
      <c r="AU283" s="9">
        <f t="shared" si="51"/>
        <v>7.0663243034361098</v>
      </c>
      <c r="AV283">
        <f t="shared" si="52"/>
        <v>0</v>
      </c>
      <c r="AW283">
        <f t="shared" si="53"/>
        <v>0.26433559490161651</v>
      </c>
      <c r="AX283">
        <v>12.804382470467436</v>
      </c>
      <c r="AZ283">
        <f t="shared" si="54"/>
        <v>-13.860535900284731</v>
      </c>
    </row>
    <row r="284" spans="1:52" x14ac:dyDescent="0.3">
      <c r="A284">
        <v>70.5</v>
      </c>
      <c r="B284" s="12">
        <v>313.7993080463142</v>
      </c>
      <c r="C284" s="9">
        <v>0</v>
      </c>
      <c r="D284" s="9">
        <v>2.1272012948603276E-2</v>
      </c>
      <c r="E284" s="9">
        <v>0.19071483810346143</v>
      </c>
      <c r="F284" s="9">
        <v>2.7348275107277229</v>
      </c>
      <c r="G284" s="12">
        <v>40.525113392208766</v>
      </c>
      <c r="H284" s="12">
        <v>78.351860809023634</v>
      </c>
      <c r="I284" s="12">
        <v>4.7011116485414179</v>
      </c>
      <c r="J284">
        <v>200.89138181529472</v>
      </c>
      <c r="K284">
        <v>66.171426804063401</v>
      </c>
      <c r="L284">
        <v>-7.3814372855241796E-4</v>
      </c>
      <c r="M284">
        <v>0</v>
      </c>
      <c r="N284">
        <v>6.3954288889469819E-5</v>
      </c>
      <c r="O284">
        <v>-3.7213350015367599E-5</v>
      </c>
      <c r="P284">
        <v>-6.7205027503482227E-4</v>
      </c>
      <c r="Q284">
        <v>5.8771958018980341E-3</v>
      </c>
      <c r="R284">
        <v>-9.9585489374443923E-3</v>
      </c>
      <c r="S284">
        <v>3.0706051280903711E-6</v>
      </c>
      <c r="T284">
        <v>204.06634990478776</v>
      </c>
      <c r="U284">
        <v>58.298782886717333</v>
      </c>
      <c r="V284">
        <v>207.93939009551249</v>
      </c>
      <c r="W284">
        <v>58.097983945472436</v>
      </c>
      <c r="X284">
        <v>196.80187914361051</v>
      </c>
      <c r="Y284">
        <v>197.60467099877661</v>
      </c>
      <c r="Z284">
        <v>9.2442275159366041</v>
      </c>
      <c r="AA284" s="12">
        <v>20.417037216180471</v>
      </c>
      <c r="AB284" s="12">
        <v>1.4670372161804726</v>
      </c>
      <c r="AC284" s="12">
        <v>-0.96833647192768257</v>
      </c>
      <c r="AD284" s="12">
        <v>296.05110849075839</v>
      </c>
      <c r="AE284">
        <v>0.10474726285179514</v>
      </c>
      <c r="AF284">
        <v>0</v>
      </c>
      <c r="AG284">
        <v>-0.14998631537575541</v>
      </c>
      <c r="AH284">
        <v>-9.5704849604743227</v>
      </c>
      <c r="AI284">
        <v>0.51673595483679402</v>
      </c>
      <c r="AJ284">
        <v>1.9743648425248681</v>
      </c>
      <c r="AK284">
        <v>13.708689214590006</v>
      </c>
      <c r="AL284">
        <v>0</v>
      </c>
      <c r="AM284">
        <v>0</v>
      </c>
      <c r="AN284">
        <v>-4.0981537638027081</v>
      </c>
      <c r="AO284">
        <f t="shared" si="45"/>
        <v>12.564139048017681</v>
      </c>
      <c r="AP284">
        <f t="shared" si="46"/>
        <v>0.75384834288106084</v>
      </c>
      <c r="AQ284">
        <f t="shared" si="47"/>
        <v>0</v>
      </c>
      <c r="AR284">
        <f t="shared" si="48"/>
        <v>0.74971651492763403</v>
      </c>
      <c r="AS284" s="9">
        <f t="shared" si="49"/>
        <v>-3.5209706778332874</v>
      </c>
      <c r="AT284" s="9">
        <f t="shared" si="50"/>
        <v>2.8510633491417172</v>
      </c>
      <c r="AU284" s="9">
        <f t="shared" si="51"/>
        <v>6.9687455941043144</v>
      </c>
      <c r="AV284">
        <f t="shared" si="52"/>
        <v>0</v>
      </c>
      <c r="AW284">
        <f t="shared" si="53"/>
        <v>0.28333483555872324</v>
      </c>
      <c r="AX284">
        <v>12.633382368520433</v>
      </c>
      <c r="AZ284">
        <f t="shared" si="54"/>
        <v>-10.334719096735881</v>
      </c>
    </row>
    <row r="285" spans="1:52" x14ac:dyDescent="0.3">
      <c r="A285">
        <v>70.75</v>
      </c>
      <c r="B285" s="12">
        <v>310.05397004358917</v>
      </c>
      <c r="C285" s="9">
        <v>0</v>
      </c>
      <c r="D285" s="9">
        <v>2.166998287254018E-2</v>
      </c>
      <c r="E285" s="9">
        <v>0.18899106459090215</v>
      </c>
      <c r="F285" s="9">
        <v>2.7341992230031185</v>
      </c>
      <c r="G285" s="12">
        <v>39.850765492376695</v>
      </c>
      <c r="H285" s="12">
        <v>77.688870996500825</v>
      </c>
      <c r="I285" s="12">
        <v>4.6613322597900488</v>
      </c>
      <c r="J285">
        <v>193.27530114648971</v>
      </c>
      <c r="K285">
        <v>65.137363066416526</v>
      </c>
      <c r="L285">
        <v>-7.2857931435336477E-4</v>
      </c>
      <c r="M285">
        <v>0</v>
      </c>
      <c r="N285">
        <v>6.5174984461364177E-5</v>
      </c>
      <c r="O285">
        <v>1.416651410685444E-5</v>
      </c>
      <c r="P285">
        <v>2.6377040834557483E-4</v>
      </c>
      <c r="Q285">
        <v>5.8771958018980341E-3</v>
      </c>
      <c r="R285">
        <v>3.8444355474809358E-3</v>
      </c>
      <c r="S285">
        <v>2.9233654547236966E-6</v>
      </c>
      <c r="T285">
        <v>200.74453471027445</v>
      </c>
      <c r="U285">
        <v>57.839176088115437</v>
      </c>
      <c r="V285">
        <v>207.64363979887415</v>
      </c>
      <c r="W285">
        <v>58.057387588497022</v>
      </c>
      <c r="X285">
        <v>193.86804616125332</v>
      </c>
      <c r="Y285">
        <v>193.75085553223215</v>
      </c>
      <c r="Z285">
        <v>9.239607361136347</v>
      </c>
      <c r="AA285" s="12">
        <v>20.403777419930016</v>
      </c>
      <c r="AB285" s="12">
        <v>1.4537774199300164</v>
      </c>
      <c r="AC285" s="12">
        <v>-0.96425238333317098</v>
      </c>
      <c r="AD285" s="12">
        <v>296.99492259288525</v>
      </c>
      <c r="AE285">
        <v>0.10435448317207019</v>
      </c>
      <c r="AF285">
        <v>0</v>
      </c>
      <c r="AG285">
        <v>2.1542982955985439E-2</v>
      </c>
      <c r="AH285">
        <v>-9.4226810154286174</v>
      </c>
      <c r="AI285">
        <v>0.69463921333209988</v>
      </c>
      <c r="AJ285">
        <v>1.9806591387719521</v>
      </c>
      <c r="AK285">
        <v>13.699786138990858</v>
      </c>
      <c r="AL285">
        <v>0</v>
      </c>
      <c r="AM285">
        <v>0</v>
      </c>
      <c r="AN285">
        <v>-4.0808692521370649</v>
      </c>
      <c r="AO285">
        <f t="shared" si="45"/>
        <v>12.708970913284103</v>
      </c>
      <c r="AP285">
        <f t="shared" si="46"/>
        <v>0.76253825479704618</v>
      </c>
      <c r="AQ285">
        <f t="shared" si="47"/>
        <v>0</v>
      </c>
      <c r="AR285">
        <f t="shared" si="48"/>
        <v>0.75839005457287945</v>
      </c>
      <c r="AS285" s="9">
        <f t="shared" si="49"/>
        <v>-3.2876302341299417</v>
      </c>
      <c r="AT285" s="9">
        <f t="shared" si="50"/>
        <v>2.791028600778505</v>
      </c>
      <c r="AU285" s="9">
        <f t="shared" si="51"/>
        <v>7.0455540721708516</v>
      </c>
      <c r="AV285">
        <f t="shared" si="52"/>
        <v>0</v>
      </c>
      <c r="AW285">
        <f t="shared" si="53"/>
        <v>0.26238894234624927</v>
      </c>
      <c r="AX285">
        <v>12.778485743645513</v>
      </c>
      <c r="AZ285">
        <f t="shared" si="54"/>
        <v>-13.892784266641996</v>
      </c>
    </row>
    <row r="286" spans="1:52" x14ac:dyDescent="0.3">
      <c r="A286">
        <v>71</v>
      </c>
      <c r="B286" s="12">
        <v>306.35657160869846</v>
      </c>
      <c r="C286" s="9">
        <v>0</v>
      </c>
      <c r="D286" s="9">
        <v>2.207725714121573E-2</v>
      </c>
      <c r="E286" s="9">
        <v>0.18727461516814892</v>
      </c>
      <c r="F286" s="9">
        <v>2.7335787735182424</v>
      </c>
      <c r="G286" s="12">
        <v>39.179773720055806</v>
      </c>
      <c r="H286" s="12">
        <v>77.02869814159574</v>
      </c>
      <c r="I286" s="12">
        <v>4.6217218884957445</v>
      </c>
      <c r="J286">
        <v>200.82845974553848</v>
      </c>
      <c r="K286">
        <v>66.216901257716472</v>
      </c>
      <c r="L286">
        <v>-7.1924039096588435E-4</v>
      </c>
      <c r="M286">
        <v>0</v>
      </c>
      <c r="N286">
        <v>6.6359657420947833E-5</v>
      </c>
      <c r="O286">
        <v>-3.6113063590322567E-5</v>
      </c>
      <c r="P286">
        <v>-6.6852427465098835E-4</v>
      </c>
      <c r="Q286">
        <v>5.8771958018980341E-3</v>
      </c>
      <c r="R286">
        <v>-9.5818090412953562E-3</v>
      </c>
      <c r="S286">
        <v>2.9963062039048173E-6</v>
      </c>
      <c r="T286">
        <v>203.96068282219747</v>
      </c>
      <c r="U286">
        <v>58.295523084380591</v>
      </c>
      <c r="V286">
        <v>207.96043871728236</v>
      </c>
      <c r="W286">
        <v>58.099046508004506</v>
      </c>
      <c r="X286">
        <v>196.83523239032502</v>
      </c>
      <c r="Y286">
        <v>197.63034218666033</v>
      </c>
      <c r="Z286">
        <v>9.2350050369548793</v>
      </c>
      <c r="AA286" s="12">
        <v>20.390573962831912</v>
      </c>
      <c r="AB286" s="12">
        <v>1.4405739628319147</v>
      </c>
      <c r="AC286" s="12">
        <v>-0.96015540017395329</v>
      </c>
      <c r="AD286" s="12">
        <v>297.93261533831065</v>
      </c>
      <c r="AE286">
        <v>0.10395972572949685</v>
      </c>
      <c r="AF286">
        <v>0</v>
      </c>
      <c r="AG286">
        <v>-0.14381348388971663</v>
      </c>
      <c r="AH286">
        <v>-9.5817216814335033</v>
      </c>
      <c r="AI286">
        <v>0.51650482653110141</v>
      </c>
      <c r="AJ286">
        <v>1.9869126116911942</v>
      </c>
      <c r="AK286">
        <v>13.690920891403778</v>
      </c>
      <c r="AL286">
        <v>0</v>
      </c>
      <c r="AM286">
        <v>0</v>
      </c>
      <c r="AN286">
        <v>-4.06353016862536</v>
      </c>
      <c r="AO286">
        <f t="shared" si="45"/>
        <v>12.537068786386772</v>
      </c>
      <c r="AP286">
        <f t="shared" si="46"/>
        <v>0.7522241271832063</v>
      </c>
      <c r="AQ286">
        <f t="shared" si="47"/>
        <v>0</v>
      </c>
      <c r="AR286">
        <f t="shared" si="48"/>
        <v>0.74816290885655257</v>
      </c>
      <c r="AS286" s="9">
        <f t="shared" si="49"/>
        <v>-3.5396033834206402</v>
      </c>
      <c r="AT286" s="9">
        <f t="shared" si="50"/>
        <v>2.8705645221337734</v>
      </c>
      <c r="AU286" s="9">
        <f t="shared" si="51"/>
        <v>6.9467936034558981</v>
      </c>
      <c r="AV286">
        <f t="shared" si="52"/>
        <v>0</v>
      </c>
      <c r="AW286">
        <f t="shared" si="53"/>
        <v>0.28016968538436038</v>
      </c>
      <c r="AX286">
        <v>12.60512318057695</v>
      </c>
      <c r="AZ286">
        <f t="shared" si="54"/>
        <v>-10.330096530622029</v>
      </c>
    </row>
    <row r="287" spans="1:52" x14ac:dyDescent="0.3">
      <c r="A287">
        <v>71.25</v>
      </c>
      <c r="B287" s="12">
        <v>302.70712898448596</v>
      </c>
      <c r="C287" s="9">
        <v>0</v>
      </c>
      <c r="D287" s="9">
        <v>2.2493831569616197E-2</v>
      </c>
      <c r="E287" s="9">
        <v>0.18556551273636901</v>
      </c>
      <c r="F287" s="9">
        <v>2.7329661727550403</v>
      </c>
      <c r="G287" s="12">
        <v>38.512142795484607</v>
      </c>
      <c r="H287" s="12">
        <v>76.371351052449612</v>
      </c>
      <c r="I287" s="12">
        <v>4.5822810631469766</v>
      </c>
      <c r="J287">
        <v>193.33605523767062</v>
      </c>
      <c r="K287">
        <v>65.202407709070087</v>
      </c>
      <c r="L287">
        <v>-7.0965476904835461E-4</v>
      </c>
      <c r="M287">
        <v>0</v>
      </c>
      <c r="N287">
        <v>6.763530275955801E-5</v>
      </c>
      <c r="O287">
        <v>1.2971772747925007E-5</v>
      </c>
      <c r="P287">
        <v>2.5564618610973488E-4</v>
      </c>
      <c r="Q287">
        <v>5.8771958018980341E-3</v>
      </c>
      <c r="R287">
        <v>3.6024896768678768E-3</v>
      </c>
      <c r="S287">
        <v>2.8543896080192562E-6</v>
      </c>
      <c r="T287">
        <v>200.67896248748519</v>
      </c>
      <c r="U287">
        <v>57.841303723545991</v>
      </c>
      <c r="V287">
        <v>207.66935076265054</v>
      </c>
      <c r="W287">
        <v>58.059063902674097</v>
      </c>
      <c r="X287">
        <v>193.85142445955378</v>
      </c>
      <c r="Y287">
        <v>193.74808045007586</v>
      </c>
      <c r="Z287">
        <v>9.2304206273577734</v>
      </c>
      <c r="AA287" s="12">
        <v>20.377427021048991</v>
      </c>
      <c r="AB287" s="12">
        <v>1.4274270210489923</v>
      </c>
      <c r="AC287" s="12">
        <v>-0.95604560645411818</v>
      </c>
      <c r="AD287" s="12">
        <v>298.86419930640977</v>
      </c>
      <c r="AE287">
        <v>0.10356299822254544</v>
      </c>
      <c r="AF287">
        <v>0</v>
      </c>
      <c r="AG287">
        <v>1.8391298828325485E-2</v>
      </c>
      <c r="AH287">
        <v>-9.4354670547758506</v>
      </c>
      <c r="AI287">
        <v>0.69606351562873392</v>
      </c>
      <c r="AJ287">
        <v>1.9931253451744471</v>
      </c>
      <c r="AK287">
        <v>13.682093590110446</v>
      </c>
      <c r="AL287">
        <v>0</v>
      </c>
      <c r="AM287">
        <v>0</v>
      </c>
      <c r="AN287">
        <v>-4.0461368687862382</v>
      </c>
      <c r="AO287">
        <f t="shared" si="45"/>
        <v>12.684380033016444</v>
      </c>
      <c r="AP287">
        <f t="shared" si="46"/>
        <v>0.76106280198098664</v>
      </c>
      <c r="AQ287">
        <f t="shared" si="47"/>
        <v>0</v>
      </c>
      <c r="AR287">
        <f t="shared" si="48"/>
        <v>0.75698513706887027</v>
      </c>
      <c r="AS287" s="9">
        <f t="shared" si="49"/>
        <v>-3.3171090412080941</v>
      </c>
      <c r="AT287" s="9">
        <f t="shared" si="50"/>
        <v>2.8108149830220635</v>
      </c>
      <c r="AU287" s="9">
        <f t="shared" si="51"/>
        <v>7.0249297861200031</v>
      </c>
      <c r="AV287">
        <f t="shared" si="52"/>
        <v>0</v>
      </c>
      <c r="AW287">
        <f t="shared" si="53"/>
        <v>0.2603808872193199</v>
      </c>
      <c r="AX287">
        <v>12.752707202018541</v>
      </c>
      <c r="AZ287">
        <f t="shared" si="54"/>
        <v>-13.921270312574677</v>
      </c>
    </row>
    <row r="288" spans="1:52" x14ac:dyDescent="0.3">
      <c r="A288">
        <v>71.5</v>
      </c>
      <c r="B288" s="12">
        <v>299.10565812684075</v>
      </c>
      <c r="C288" s="9">
        <v>0</v>
      </c>
      <c r="D288" s="9">
        <v>2.2919701873875552E-2</v>
      </c>
      <c r="E288" s="9">
        <v>0.18386378004687726</v>
      </c>
      <c r="F288" s="9">
        <v>2.7323614310577367</v>
      </c>
      <c r="G288" s="12">
        <v>37.847877379913541</v>
      </c>
      <c r="H288" s="12">
        <v>75.716838479568182</v>
      </c>
      <c r="I288" s="12">
        <v>4.5430103087740905</v>
      </c>
      <c r="J288">
        <v>200.75557959641273</v>
      </c>
      <c r="K288">
        <v>66.262985267663055</v>
      </c>
      <c r="L288">
        <v>-7.0031327875012242E-4</v>
      </c>
      <c r="M288">
        <v>0</v>
      </c>
      <c r="N288">
        <v>6.8875482197761531E-5</v>
      </c>
      <c r="O288">
        <v>-3.4964093349065212E-5</v>
      </c>
      <c r="P288">
        <v>-6.6448815164983676E-4</v>
      </c>
      <c r="Q288">
        <v>5.8771958018980341E-3</v>
      </c>
      <c r="R288">
        <v>-9.2042969858173902E-3</v>
      </c>
      <c r="S288">
        <v>2.9237951404384632E-6</v>
      </c>
      <c r="T288">
        <v>203.84117823383122</v>
      </c>
      <c r="U288">
        <v>58.289754256385265</v>
      </c>
      <c r="V288">
        <v>207.97489379468655</v>
      </c>
      <c r="W288">
        <v>58.099197035643613</v>
      </c>
      <c r="X288">
        <v>196.8732305997504</v>
      </c>
      <c r="Y288">
        <v>197.65722132397241</v>
      </c>
      <c r="Z288">
        <v>9.2258542158906831</v>
      </c>
      <c r="AA288" s="12">
        <v>20.364336769591365</v>
      </c>
      <c r="AB288" s="12">
        <v>1.4143367695913636</v>
      </c>
      <c r="AC288" s="12">
        <v>-0.95192308599876385</v>
      </c>
      <c r="AD288" s="12">
        <v>299.78968751336612</v>
      </c>
      <c r="AE288">
        <v>0.10316430838557511</v>
      </c>
      <c r="AF288">
        <v>0</v>
      </c>
      <c r="AG288">
        <v>-0.13727372345914179</v>
      </c>
      <c r="AH288">
        <v>-9.5921522227967397</v>
      </c>
      <c r="AI288">
        <v>0.51588362353570716</v>
      </c>
      <c r="AJ288">
        <v>1.999297426026639</v>
      </c>
      <c r="AK288">
        <v>13.673304352618572</v>
      </c>
      <c r="AL288">
        <v>0</v>
      </c>
      <c r="AM288">
        <v>0</v>
      </c>
      <c r="AN288">
        <v>-4.0286897073808321</v>
      </c>
      <c r="AO288">
        <f t="shared" si="45"/>
        <v>12.50986384554086</v>
      </c>
      <c r="AP288">
        <f t="shared" si="46"/>
        <v>0.7505918307324515</v>
      </c>
      <c r="AQ288">
        <f t="shared" si="47"/>
        <v>0</v>
      </c>
      <c r="AR288">
        <f t="shared" si="48"/>
        <v>0.74660114464410776</v>
      </c>
      <c r="AS288" s="9">
        <f t="shared" si="49"/>
        <v>-3.5574856797760597</v>
      </c>
      <c r="AT288" s="9">
        <f t="shared" si="50"/>
        <v>2.8898517037430986</v>
      </c>
      <c r="AU288" s="9">
        <f t="shared" si="51"/>
        <v>6.924850805976094</v>
      </c>
      <c r="AV288">
        <f t="shared" si="52"/>
        <v>0</v>
      </c>
      <c r="AW288">
        <f t="shared" si="53"/>
        <v>0.27691980637299923</v>
      </c>
      <c r="AX288">
        <v>12.576730793138791</v>
      </c>
      <c r="AZ288">
        <f t="shared" si="54"/>
        <v>-10.317672470714143</v>
      </c>
    </row>
    <row r="289" spans="1:52" x14ac:dyDescent="0.3">
      <c r="A289">
        <v>71.75</v>
      </c>
      <c r="B289" s="12">
        <v>295.55217470759948</v>
      </c>
      <c r="C289" s="9">
        <v>0</v>
      </c>
      <c r="D289" s="9">
        <v>2.3354863671097788E-2</v>
      </c>
      <c r="E289" s="9">
        <v>0.18216943970145105</v>
      </c>
      <c r="F289" s="9">
        <v>2.7317645586328396</v>
      </c>
      <c r="G289" s="12">
        <v>37.186982076060843</v>
      </c>
      <c r="H289" s="12">
        <v>75.065169115942709</v>
      </c>
      <c r="I289" s="12">
        <v>4.5039101469565619</v>
      </c>
      <c r="J289">
        <v>193.40034917932954</v>
      </c>
      <c r="K289">
        <v>65.270046416449134</v>
      </c>
      <c r="L289">
        <v>-6.9070616528867231E-4</v>
      </c>
      <c r="M289">
        <v>0</v>
      </c>
      <c r="N289">
        <v>7.0205934954772859E-5</v>
      </c>
      <c r="O289">
        <v>1.167208395809353E-5</v>
      </c>
      <c r="P289">
        <v>2.4677508277980604E-4</v>
      </c>
      <c r="Q289">
        <v>5.8771958018980341E-3</v>
      </c>
      <c r="R289">
        <v>3.3593014270394453E-3</v>
      </c>
      <c r="S289">
        <v>2.7872373653403125E-6</v>
      </c>
      <c r="T289">
        <v>200.60433646038388</v>
      </c>
      <c r="U289">
        <v>57.841578168760009</v>
      </c>
      <c r="V289">
        <v>207.68845050322088</v>
      </c>
      <c r="W289">
        <v>58.05982435118699</v>
      </c>
      <c r="X289">
        <v>193.83319744424264</v>
      </c>
      <c r="Y289">
        <v>193.74517621938929</v>
      </c>
      <c r="Z289">
        <v>9.2213058856987349</v>
      </c>
      <c r="AA289" s="12">
        <v>20.351303382318857</v>
      </c>
      <c r="AB289" s="12">
        <v>1.4013033823188541</v>
      </c>
      <c r="AC289" s="12">
        <v>-0.94778792245688848</v>
      </c>
      <c r="AD289" s="12">
        <v>300.70909276517858</v>
      </c>
      <c r="AE289">
        <v>0.10276366398868242</v>
      </c>
      <c r="AF289">
        <v>0</v>
      </c>
      <c r="AG289">
        <v>1.5163793441339524E-2</v>
      </c>
      <c r="AH289">
        <v>-9.4476798548483991</v>
      </c>
      <c r="AI289">
        <v>0.69716371419157919</v>
      </c>
      <c r="AJ289">
        <v>2.0054289396509763</v>
      </c>
      <c r="AK289">
        <v>13.664553295663522</v>
      </c>
      <c r="AL289">
        <v>0</v>
      </c>
      <c r="AM289">
        <v>0</v>
      </c>
      <c r="AN289">
        <v>-4.0111890384249884</v>
      </c>
      <c r="AO289">
        <f t="shared" si="45"/>
        <v>12.659761112532049</v>
      </c>
      <c r="AP289">
        <f t="shared" si="46"/>
        <v>0.75958566675192296</v>
      </c>
      <c r="AQ289">
        <f t="shared" si="47"/>
        <v>0</v>
      </c>
      <c r="AR289">
        <f t="shared" si="48"/>
        <v>0.75557844201080138</v>
      </c>
      <c r="AS289" s="9">
        <f t="shared" si="49"/>
        <v>-3.3464038397605815</v>
      </c>
      <c r="AT289" s="9">
        <f t="shared" si="50"/>
        <v>2.8305016252322917</v>
      </c>
      <c r="AU289" s="9">
        <f t="shared" si="51"/>
        <v>7.0043717795119047</v>
      </c>
      <c r="AV289">
        <f t="shared" si="52"/>
        <v>0</v>
      </c>
      <c r="AW289">
        <f t="shared" si="53"/>
        <v>0.25830288497009907</v>
      </c>
      <c r="AX289">
        <v>12.726902398103697</v>
      </c>
      <c r="AZ289">
        <f t="shared" si="54"/>
        <v>-13.943274283831585</v>
      </c>
    </row>
    <row r="290" spans="1:52" x14ac:dyDescent="0.3">
      <c r="A290">
        <v>72</v>
      </c>
      <c r="B290" s="12">
        <v>292.04669411740002</v>
      </c>
      <c r="C290" s="9">
        <v>0</v>
      </c>
      <c r="D290" s="9">
        <v>2.3799312479174294E-2</v>
      </c>
      <c r="E290" s="9">
        <v>0.18048251415265659</v>
      </c>
      <c r="F290" s="9">
        <v>2.7311755655491701</v>
      </c>
      <c r="G290" s="12">
        <v>36.529461428569306</v>
      </c>
      <c r="H290" s="12">
        <v>74.416351597175606</v>
      </c>
      <c r="I290" s="12">
        <v>4.4649810958305363</v>
      </c>
      <c r="J290">
        <v>200.67181725612787</v>
      </c>
      <c r="K290">
        <v>66.309741393989896</v>
      </c>
      <c r="L290">
        <v>-6.8136245994908655E-4</v>
      </c>
      <c r="M290">
        <v>0</v>
      </c>
      <c r="N290">
        <v>7.1501565178776438E-5</v>
      </c>
      <c r="O290">
        <v>-3.3774987448600052E-5</v>
      </c>
      <c r="P290">
        <v>-6.5988628077587287E-4</v>
      </c>
      <c r="Q290">
        <v>5.8771958018980341E-3</v>
      </c>
      <c r="R290">
        <v>-8.825976163856511E-3</v>
      </c>
      <c r="S290">
        <v>2.8530672787635006E-6</v>
      </c>
      <c r="T290">
        <v>203.7057345866815</v>
      </c>
      <c r="U290">
        <v>58.280955589892471</v>
      </c>
      <c r="V290">
        <v>207.98193542838575</v>
      </c>
      <c r="W290">
        <v>58.098325005394315</v>
      </c>
      <c r="X290">
        <v>196.91311666428535</v>
      </c>
      <c r="Y290">
        <v>197.68279768226958</v>
      </c>
      <c r="Z290">
        <v>9.2167757195017774</v>
      </c>
      <c r="AA290" s="12">
        <v>20.338327031943511</v>
      </c>
      <c r="AB290" s="12">
        <v>1.3883270319435121</v>
      </c>
      <c r="AC290" s="12">
        <v>-0.94364019929486664</v>
      </c>
      <c r="AD290" s="12">
        <v>301.62242834222928</v>
      </c>
      <c r="AE290">
        <v>0.10236107283750862</v>
      </c>
      <c r="AF290">
        <v>0</v>
      </c>
      <c r="AG290">
        <v>-0.13045764091592593</v>
      </c>
      <c r="AH290">
        <v>-9.6016736506309606</v>
      </c>
      <c r="AI290">
        <v>0.51495688730580869</v>
      </c>
      <c r="AJ290">
        <v>2.0115199746143273</v>
      </c>
      <c r="AK290">
        <v>13.655840535209999</v>
      </c>
      <c r="AL290">
        <v>0</v>
      </c>
      <c r="AM290">
        <v>0</v>
      </c>
      <c r="AN290">
        <v>-3.9936352151616616</v>
      </c>
      <c r="AO290">
        <f t="shared" si="45"/>
        <v>12.482607597443563</v>
      </c>
      <c r="AP290">
        <f t="shared" si="46"/>
        <v>0.74895645584661374</v>
      </c>
      <c r="AQ290">
        <f t="shared" si="47"/>
        <v>0</v>
      </c>
      <c r="AR290">
        <f t="shared" si="48"/>
        <v>0.74503617668453959</v>
      </c>
      <c r="AS290" s="9">
        <f t="shared" si="49"/>
        <v>-3.5746659533443017</v>
      </c>
      <c r="AT290" s="9">
        <f t="shared" si="50"/>
        <v>2.9088662997254633</v>
      </c>
      <c r="AU290" s="9">
        <f t="shared" si="51"/>
        <v>6.9029636772111749</v>
      </c>
      <c r="AV290">
        <f t="shared" si="52"/>
        <v>0</v>
      </c>
      <c r="AW290">
        <f t="shared" si="53"/>
        <v>0.27359289483427851</v>
      </c>
      <c r="AX290">
        <v>12.548289383085667</v>
      </c>
      <c r="AZ290">
        <f t="shared" si="54"/>
        <v>-10.299137746116173</v>
      </c>
    </row>
    <row r="291" spans="1:52" x14ac:dyDescent="0.3">
      <c r="A291">
        <v>72.25</v>
      </c>
      <c r="B291" s="12">
        <v>288.58923146850799</v>
      </c>
      <c r="C291" s="9">
        <v>0</v>
      </c>
      <c r="D291" s="9">
        <v>2.4253043716601228E-2</v>
      </c>
      <c r="E291" s="9">
        <v>0.17880302570416765</v>
      </c>
      <c r="F291" s="9">
        <v>2.7305944617378528</v>
      </c>
      <c r="G291" s="12">
        <v>35.875319924461621</v>
      </c>
      <c r="H291" s="12">
        <v>73.770394501602937</v>
      </c>
      <c r="I291" s="12">
        <v>4.4262236700961761</v>
      </c>
      <c r="J291">
        <v>193.4683538126377</v>
      </c>
      <c r="K291">
        <v>65.340496654204742</v>
      </c>
      <c r="L291">
        <v>-6.7173294523673207E-4</v>
      </c>
      <c r="M291">
        <v>0</v>
      </c>
      <c r="N291">
        <v>7.2886663483536429E-5</v>
      </c>
      <c r="O291">
        <v>1.0241454900934586E-5</v>
      </c>
      <c r="P291">
        <v>2.3704784604424928E-4</v>
      </c>
      <c r="Q291">
        <v>5.8771958018980341E-3</v>
      </c>
      <c r="R291">
        <v>3.114401436539059E-3</v>
      </c>
      <c r="S291">
        <v>2.7219088904475976E-6</v>
      </c>
      <c r="T291">
        <v>200.51943891632294</v>
      </c>
      <c r="U291">
        <v>57.839602532498645</v>
      </c>
      <c r="V291">
        <v>207.70012579540852</v>
      </c>
      <c r="W291">
        <v>58.059559225419321</v>
      </c>
      <c r="X291">
        <v>193.81415217266766</v>
      </c>
      <c r="Y291">
        <v>193.74284990856529</v>
      </c>
      <c r="Z291">
        <v>9.2122637996087615</v>
      </c>
      <c r="AA291" s="12">
        <v>20.325407890032057</v>
      </c>
      <c r="AB291" s="12">
        <v>1.3754078900320588</v>
      </c>
      <c r="AC291" s="12">
        <v>-0.93947999980088981</v>
      </c>
      <c r="AD291" s="12">
        <v>302.5297072019909</v>
      </c>
      <c r="AE291">
        <v>0.1019565427730651</v>
      </c>
      <c r="AF291">
        <v>0</v>
      </c>
      <c r="AG291">
        <v>1.1890344818633833E-2</v>
      </c>
      <c r="AH291">
        <v>-9.4592591612364316</v>
      </c>
      <c r="AI291">
        <v>0.69786379434216184</v>
      </c>
      <c r="AJ291">
        <v>2.0175706173300778</v>
      </c>
      <c r="AK291">
        <v>13.647166186453708</v>
      </c>
      <c r="AL291">
        <v>0</v>
      </c>
      <c r="AM291">
        <v>0</v>
      </c>
      <c r="AN291">
        <v>-3.9760285900797094</v>
      </c>
      <c r="AO291">
        <f t="shared" si="45"/>
        <v>12.635032586237458</v>
      </c>
      <c r="AP291">
        <f t="shared" si="46"/>
        <v>0.75810195517424739</v>
      </c>
      <c r="AQ291">
        <f t="shared" si="47"/>
        <v>0</v>
      </c>
      <c r="AR291">
        <f t="shared" si="48"/>
        <v>0.75416508061416732</v>
      </c>
      <c r="AS291" s="9">
        <f t="shared" si="49"/>
        <v>-3.3754469552679462</v>
      </c>
      <c r="AT291" s="9">
        <f t="shared" si="50"/>
        <v>2.8500583516843085</v>
      </c>
      <c r="AU291" s="9">
        <f t="shared" si="51"/>
        <v>6.9838351980643436</v>
      </c>
      <c r="AV291">
        <f t="shared" si="52"/>
        <v>0</v>
      </c>
      <c r="AW291">
        <f t="shared" si="53"/>
        <v>0.25615175022663195</v>
      </c>
      <c r="AX291">
        <v>12.700989681882927</v>
      </c>
      <c r="AZ291">
        <f t="shared" si="54"/>
        <v>-13.957275886843235</v>
      </c>
    </row>
    <row r="292" spans="1:52" x14ac:dyDescent="0.3">
      <c r="A292">
        <v>72.5</v>
      </c>
      <c r="B292" s="12">
        <v>285.17980159760276</v>
      </c>
      <c r="C292" s="9">
        <v>0</v>
      </c>
      <c r="D292" s="9">
        <v>2.4716052702286728E-2</v>
      </c>
      <c r="E292" s="9">
        <v>0.17713099651110051</v>
      </c>
      <c r="F292" s="9">
        <v>2.7300212569923663</v>
      </c>
      <c r="G292" s="12">
        <v>35.224561993595813</v>
      </c>
      <c r="H292" s="12">
        <v>73.127306350423268</v>
      </c>
      <c r="I292" s="12">
        <v>4.3876383810253961</v>
      </c>
      <c r="J292">
        <v>200.57579472318901</v>
      </c>
      <c r="K292">
        <v>66.357186515332444</v>
      </c>
      <c r="L292">
        <v>-6.6238746390760446E-4</v>
      </c>
      <c r="M292">
        <v>0</v>
      </c>
      <c r="N292">
        <v>7.4237703504996636E-5</v>
      </c>
      <c r="O292">
        <v>-3.2543802019774442E-5</v>
      </c>
      <c r="P292">
        <v>-6.5463682629267458E-4</v>
      </c>
      <c r="Q292">
        <v>5.8771958018980341E-3</v>
      </c>
      <c r="R292">
        <v>-8.446562608981769E-3</v>
      </c>
      <c r="S292">
        <v>2.7841124719126435E-6</v>
      </c>
      <c r="T292">
        <v>203.55110416064426</v>
      </c>
      <c r="U292">
        <v>58.268373828474466</v>
      </c>
      <c r="V292">
        <v>207.98055080861491</v>
      </c>
      <c r="W292">
        <v>58.096293909187239</v>
      </c>
      <c r="X292">
        <v>196.95396465062569</v>
      </c>
      <c r="Y292">
        <v>197.70593709681467</v>
      </c>
      <c r="Z292">
        <v>9.2077702079044137</v>
      </c>
      <c r="AA292" s="12">
        <v>20.312546127008464</v>
      </c>
      <c r="AB292" s="12">
        <v>1.3625461270084653</v>
      </c>
      <c r="AC292" s="12">
        <v>-0.93530740707571436</v>
      </c>
      <c r="AD292" s="12">
        <v>303.430942947755</v>
      </c>
      <c r="AE292">
        <v>0.10155008167154955</v>
      </c>
      <c r="AF292">
        <v>0</v>
      </c>
      <c r="AG292">
        <v>-0.12337276345134827</v>
      </c>
      <c r="AH292">
        <v>-9.6101283375739044</v>
      </c>
      <c r="AI292">
        <v>0.51373068559001223</v>
      </c>
      <c r="AJ292">
        <v>2.0235809585185787</v>
      </c>
      <c r="AK292">
        <v>13.638530363823067</v>
      </c>
      <c r="AL292">
        <v>0</v>
      </c>
      <c r="AM292">
        <v>0</v>
      </c>
      <c r="AN292">
        <v>-3.9583695148747315</v>
      </c>
      <c r="AO292">
        <f t="shared" si="45"/>
        <v>12.45529681888511</v>
      </c>
      <c r="AP292">
        <f t="shared" si="46"/>
        <v>0.74731780913310653</v>
      </c>
      <c r="AQ292">
        <f t="shared" si="47"/>
        <v>0</v>
      </c>
      <c r="AR292">
        <f t="shared" si="48"/>
        <v>0.74346779220245363</v>
      </c>
      <c r="AS292" s="9">
        <f t="shared" si="49"/>
        <v>-3.5910725952328284</v>
      </c>
      <c r="AT292" s="9">
        <f t="shared" si="50"/>
        <v>2.9275267831201459</v>
      </c>
      <c r="AU292" s="9">
        <f t="shared" si="51"/>
        <v>6.8811306587722152</v>
      </c>
      <c r="AV292">
        <f t="shared" si="52"/>
        <v>0</v>
      </c>
      <c r="AW292">
        <f t="shared" si="53"/>
        <v>0.27018734794276728</v>
      </c>
      <c r="AX292">
        <v>12.519796053595678</v>
      </c>
      <c r="AZ292">
        <f t="shared" si="54"/>
        <v>-10.274613711800242</v>
      </c>
    </row>
    <row r="293" spans="1:52" x14ac:dyDescent="0.3">
      <c r="A293">
        <v>72.75</v>
      </c>
      <c r="B293" s="12">
        <v>281.81841906853418</v>
      </c>
      <c r="C293" s="9">
        <v>0</v>
      </c>
      <c r="D293" s="9">
        <v>2.5188334655361744E-2</v>
      </c>
      <c r="E293" s="9">
        <v>0.17546644858034036</v>
      </c>
      <c r="F293" s="9">
        <v>2.7294559609685312</v>
      </c>
      <c r="G293" s="12">
        <v>34.577192009118704</v>
      </c>
      <c r="H293" s="12">
        <v>72.487095607823207</v>
      </c>
      <c r="I293" s="12">
        <v>4.3492257364693927</v>
      </c>
      <c r="J293">
        <v>193.5402918450057</v>
      </c>
      <c r="K293">
        <v>65.41400245533606</v>
      </c>
      <c r="L293">
        <v>-6.5273408217262491E-4</v>
      </c>
      <c r="M293">
        <v>0</v>
      </c>
      <c r="N293">
        <v>7.5677261756920745E-5</v>
      </c>
      <c r="O293">
        <v>8.6212208967841638E-6</v>
      </c>
      <c r="P293">
        <v>2.2631947146114893E-4</v>
      </c>
      <c r="Q293">
        <v>5.8771958018980341E-3</v>
      </c>
      <c r="R293">
        <v>2.8670518711492888E-3</v>
      </c>
      <c r="S293">
        <v>2.6584048759913231E-6</v>
      </c>
      <c r="T293">
        <v>200.42242309620173</v>
      </c>
      <c r="U293">
        <v>57.834819441633499</v>
      </c>
      <c r="V293">
        <v>207.70333533727919</v>
      </c>
      <c r="W293">
        <v>58.058128078442564</v>
      </c>
      <c r="X293">
        <v>193.79464425549855</v>
      </c>
      <c r="Y293">
        <v>193.74147147316819</v>
      </c>
      <c r="Z293">
        <v>9.2032950258673107</v>
      </c>
      <c r="AA293" s="12">
        <v>20.29974191215646</v>
      </c>
      <c r="AB293" s="12">
        <v>1.3497419121564642</v>
      </c>
      <c r="AC293" s="12">
        <v>-0.93112250403752128</v>
      </c>
      <c r="AD293" s="12">
        <v>304.32614893740191</v>
      </c>
      <c r="AE293">
        <v>0.10114169744417945</v>
      </c>
      <c r="AF293">
        <v>0</v>
      </c>
      <c r="AG293">
        <v>8.5827527225058511E-3</v>
      </c>
      <c r="AH293">
        <v>-9.4701146710684512</v>
      </c>
      <c r="AI293">
        <v>0.69809319320554986</v>
      </c>
      <c r="AJ293">
        <v>2.0295510872635338</v>
      </c>
      <c r="AK293">
        <v>13.629933180980894</v>
      </c>
      <c r="AL293">
        <v>0</v>
      </c>
      <c r="AM293">
        <v>0</v>
      </c>
      <c r="AN293">
        <v>-3.9406583404696423</v>
      </c>
      <c r="AO293">
        <f t="shared" si="45"/>
        <v>12.610117564215166</v>
      </c>
      <c r="AP293">
        <f t="shared" si="46"/>
        <v>0.75660705385290994</v>
      </c>
      <c r="AQ293">
        <f t="shared" si="47"/>
        <v>0</v>
      </c>
      <c r="AR293">
        <f t="shared" si="48"/>
        <v>0.75274044169966292</v>
      </c>
      <c r="AS293" s="9">
        <f t="shared" si="49"/>
        <v>-3.4041750120788872</v>
      </c>
      <c r="AT293" s="9">
        <f t="shared" si="50"/>
        <v>2.8694390074970788</v>
      </c>
      <c r="AU293" s="9">
        <f t="shared" si="51"/>
        <v>6.9632779352606065</v>
      </c>
      <c r="AV293">
        <f t="shared" si="52"/>
        <v>0</v>
      </c>
      <c r="AW293">
        <f t="shared" si="53"/>
        <v>0.25392498059814717</v>
      </c>
      <c r="AX293">
        <v>12.67489212809747</v>
      </c>
      <c r="AZ293">
        <f t="shared" si="54"/>
        <v>-13.961863864110995</v>
      </c>
    </row>
    <row r="294" spans="1:52" x14ac:dyDescent="0.3">
      <c r="A294">
        <v>73</v>
      </c>
      <c r="B294" s="12">
        <v>278.50509817503695</v>
      </c>
      <c r="C294" s="9">
        <v>0</v>
      </c>
      <c r="D294" s="9">
        <v>2.5669884694979547E-2</v>
      </c>
      <c r="E294" s="9">
        <v>0.17380940377087331</v>
      </c>
      <c r="F294" s="9">
        <v>2.7288985831845292</v>
      </c>
      <c r="G294" s="12">
        <v>33.933214287920123</v>
      </c>
      <c r="H294" s="12">
        <v>71.849770681105113</v>
      </c>
      <c r="I294" s="12">
        <v>4.3109862408663071</v>
      </c>
      <c r="J294">
        <v>200.46566360210423</v>
      </c>
      <c r="K294">
        <v>66.405293097267986</v>
      </c>
      <c r="L294">
        <v>-6.433873919159122E-4</v>
      </c>
      <c r="M294">
        <v>0</v>
      </c>
      <c r="N294">
        <v>7.7083690152258551E-5</v>
      </c>
      <c r="O294">
        <v>-3.1263695074962758E-5</v>
      </c>
      <c r="P294">
        <v>-6.4862920643197911E-4</v>
      </c>
      <c r="Q294">
        <v>5.8771958018980341E-3</v>
      </c>
      <c r="R294">
        <v>-8.0655521575209808E-3</v>
      </c>
      <c r="S294">
        <v>2.71691547376352E-6</v>
      </c>
      <c r="T294">
        <v>203.37260304037866</v>
      </c>
      <c r="U294">
        <v>58.250951057445718</v>
      </c>
      <c r="V294">
        <v>207.96933938694536</v>
      </c>
      <c r="W294">
        <v>58.092915061622818</v>
      </c>
      <c r="X294">
        <v>196.99537813033729</v>
      </c>
      <c r="Y294">
        <v>197.7258183738586</v>
      </c>
      <c r="Z294">
        <v>9.1988383345499187</v>
      </c>
      <c r="AA294" s="12">
        <v>20.286995413622105</v>
      </c>
      <c r="AB294" s="12">
        <v>1.3369954136221023</v>
      </c>
      <c r="AC294" s="12">
        <v>-0.92692537341880021</v>
      </c>
      <c r="AD294" s="12">
        <v>305.21533859339382</v>
      </c>
      <c r="AE294">
        <v>0.10073139803699616</v>
      </c>
      <c r="AF294">
        <v>0</v>
      </c>
      <c r="AG294">
        <v>-0.11599389399279539</v>
      </c>
      <c r="AH294">
        <v>-9.6172898234073028</v>
      </c>
      <c r="AI294">
        <v>0.51217605065433813</v>
      </c>
      <c r="AJ294">
        <v>2.0354810930793437</v>
      </c>
      <c r="AK294">
        <v>13.621374750826138</v>
      </c>
      <c r="AL294">
        <v>0</v>
      </c>
      <c r="AM294">
        <v>0</v>
      </c>
      <c r="AN294">
        <v>-3.9228954170014783</v>
      </c>
      <c r="AO294">
        <f t="shared" si="45"/>
        <v>12.427887195519119</v>
      </c>
      <c r="AP294">
        <f t="shared" si="46"/>
        <v>0.74567323173114708</v>
      </c>
      <c r="AQ294">
        <f t="shared" si="47"/>
        <v>0</v>
      </c>
      <c r="AR294">
        <f t="shared" si="48"/>
        <v>0.74189332552180365</v>
      </c>
      <c r="AS294" s="9">
        <f t="shared" si="49"/>
        <v>-3.6065627889733087</v>
      </c>
      <c r="AT294" s="9">
        <f t="shared" si="50"/>
        <v>2.9457188369471163</v>
      </c>
      <c r="AU294" s="9">
        <f t="shared" si="51"/>
        <v>6.8593275090962003</v>
      </c>
      <c r="AV294">
        <f t="shared" si="52"/>
        <v>0</v>
      </c>
      <c r="AW294">
        <f t="shared" si="53"/>
        <v>0.26669664777520141</v>
      </c>
      <c r="AX294">
        <v>12.491206605956357</v>
      </c>
      <c r="AZ294">
        <f t="shared" si="54"/>
        <v>-10.243521013086763</v>
      </c>
    </row>
    <row r="295" spans="1:52" x14ac:dyDescent="0.3">
      <c r="A295">
        <v>73.25</v>
      </c>
      <c r="B295" s="12">
        <v>275.23985294341571</v>
      </c>
      <c r="C295" s="9">
        <v>0</v>
      </c>
      <c r="D295" s="9">
        <v>2.6160697840122291E-2</v>
      </c>
      <c r="E295" s="9">
        <v>0.17215988379413105</v>
      </c>
      <c r="F295" s="9">
        <v>2.7283491330209428</v>
      </c>
      <c r="G295" s="12">
        <v>33.292633091086003</v>
      </c>
      <c r="H295" s="12">
        <v>71.215339920819645</v>
      </c>
      <c r="I295" s="12">
        <v>4.2729203952491783</v>
      </c>
      <c r="J295">
        <v>193.61646271737109</v>
      </c>
      <c r="K295">
        <v>65.490841494479071</v>
      </c>
      <c r="L295">
        <v>-6.3370776968876103E-4</v>
      </c>
      <c r="M295">
        <v>0</v>
      </c>
      <c r="N295">
        <v>7.8577491955152752E-5</v>
      </c>
      <c r="O295">
        <v>6.6775015084176135E-6</v>
      </c>
      <c r="P295">
        <v>2.1439068247862102E-4</v>
      </c>
      <c r="Q295">
        <v>5.8771958018980341E-3</v>
      </c>
      <c r="R295">
        <v>2.6160985936595168E-3</v>
      </c>
      <c r="S295">
        <v>2.5967267749425181E-6</v>
      </c>
      <c r="T295">
        <v>200.31061611224243</v>
      </c>
      <c r="U295">
        <v>57.826452194688329</v>
      </c>
      <c r="V295">
        <v>207.69661586416055</v>
      </c>
      <c r="W295">
        <v>58.055333630179234</v>
      </c>
      <c r="X295">
        <v>193.77489505825565</v>
      </c>
      <c r="Y295">
        <v>193.74132008553426</v>
      </c>
      <c r="Z295">
        <v>9.1944002145830641</v>
      </c>
      <c r="AA295" s="12">
        <v>20.27430679841639</v>
      </c>
      <c r="AB295" s="12">
        <v>1.3243067984163928</v>
      </c>
      <c r="AC295" s="12">
        <v>-0.92271609775919627</v>
      </c>
      <c r="AD295" s="12">
        <v>306.09852596639848</v>
      </c>
      <c r="AE295">
        <v>0.10031919143069778</v>
      </c>
      <c r="AF295">
        <v>0</v>
      </c>
      <c r="AG295">
        <v>5.2453256530611272E-3</v>
      </c>
      <c r="AH295">
        <v>-9.4801164744207824</v>
      </c>
      <c r="AI295">
        <v>0.69776478893131466</v>
      </c>
      <c r="AJ295">
        <v>2.0413710696699119</v>
      </c>
      <c r="AK295">
        <v>13.612855185495631</v>
      </c>
      <c r="AL295">
        <v>0</v>
      </c>
      <c r="AM295">
        <v>0</v>
      </c>
      <c r="AN295">
        <v>-3.9050810937911291</v>
      </c>
      <c r="AO295">
        <f t="shared" si="45"/>
        <v>12.58492065163091</v>
      </c>
      <c r="AP295">
        <f t="shared" si="46"/>
        <v>0.75509523909785459</v>
      </c>
      <c r="AQ295">
        <f t="shared" si="47"/>
        <v>0</v>
      </c>
      <c r="AR295">
        <f t="shared" si="48"/>
        <v>0.7512988079677414</v>
      </c>
      <c r="AS295" s="9">
        <f t="shared" si="49"/>
        <v>-3.4325115366919414</v>
      </c>
      <c r="AT295" s="9">
        <f t="shared" si="50"/>
        <v>2.8885773262523924</v>
      </c>
      <c r="AU295" s="9">
        <f t="shared" si="51"/>
        <v>6.9426478283919639</v>
      </c>
      <c r="AV295">
        <f t="shared" si="52"/>
        <v>0</v>
      </c>
      <c r="AW295">
        <f t="shared" si="53"/>
        <v>0.25161944832426963</v>
      </c>
      <c r="AX295">
        <v>12.648514236533693</v>
      </c>
      <c r="AZ295">
        <f t="shared" si="54"/>
        <v>-13.955295778626294</v>
      </c>
    </row>
    <row r="296" spans="1:52" x14ac:dyDescent="0.3">
      <c r="A296">
        <v>73.5</v>
      </c>
      <c r="B296" s="12">
        <v>272.02269713518888</v>
      </c>
      <c r="C296" s="9">
        <v>0</v>
      </c>
      <c r="D296" s="9">
        <v>2.6660769009390115E-2</v>
      </c>
      <c r="E296" s="9">
        <v>0.17051791021431953</v>
      </c>
      <c r="F296" s="9">
        <v>2.7278076197207533</v>
      </c>
      <c r="G296" s="12">
        <v>32.65545262434992</v>
      </c>
      <c r="H296" s="12">
        <v>70.583811620892135</v>
      </c>
      <c r="I296" s="12">
        <v>4.2350286972535276</v>
      </c>
      <c r="J296">
        <v>200.33882416569406</v>
      </c>
      <c r="K296">
        <v>66.453950774621205</v>
      </c>
      <c r="L296">
        <v>-6.2436122735294575E-4</v>
      </c>
      <c r="M296">
        <v>0</v>
      </c>
      <c r="N296">
        <v>8.0039315024066807E-5</v>
      </c>
      <c r="O296">
        <v>-2.9922999220308332E-5</v>
      </c>
      <c r="P296">
        <v>-6.4170701510462744E-4</v>
      </c>
      <c r="Q296">
        <v>5.8771958018980341E-3</v>
      </c>
      <c r="R296">
        <v>-7.6820787796638519E-3</v>
      </c>
      <c r="S296">
        <v>2.6514529760721897E-6</v>
      </c>
      <c r="T296">
        <v>203.16182187798717</v>
      </c>
      <c r="U296">
        <v>58.226898756050161</v>
      </c>
      <c r="V296">
        <v>207.94631906570942</v>
      </c>
      <c r="W296">
        <v>58.087921492828627</v>
      </c>
      <c r="X296">
        <v>197.03712302664201</v>
      </c>
      <c r="Y296">
        <v>197.7415701316626</v>
      </c>
      <c r="Z296">
        <v>9.189980746185789</v>
      </c>
      <c r="AA296" s="12">
        <v>20.261676232417845</v>
      </c>
      <c r="AB296" s="12">
        <v>1.3116762324178426</v>
      </c>
      <c r="AC296" s="12">
        <v>-0.91849475941456837</v>
      </c>
      <c r="AD296" s="12">
        <v>306.97572442134162</v>
      </c>
      <c r="AE296">
        <v>9.9905085640453084E-2</v>
      </c>
      <c r="AF296">
        <v>0</v>
      </c>
      <c r="AG296">
        <v>-0.10826907276603752</v>
      </c>
      <c r="AH296">
        <v>-9.6227538630645544</v>
      </c>
      <c r="AI296">
        <v>0.51023744670234095</v>
      </c>
      <c r="AJ296">
        <v>2.0472211061659276</v>
      </c>
      <c r="AK296">
        <v>13.604374596365822</v>
      </c>
      <c r="AL296">
        <v>0</v>
      </c>
      <c r="AM296">
        <v>0</v>
      </c>
      <c r="AN296">
        <v>-3.887215719381671</v>
      </c>
      <c r="AO296">
        <f t="shared" si="45"/>
        <v>12.400295591302758</v>
      </c>
      <c r="AP296">
        <f t="shared" si="46"/>
        <v>0.74401773547816541</v>
      </c>
      <c r="AQ296">
        <f t="shared" si="47"/>
        <v>0</v>
      </c>
      <c r="AR296">
        <f t="shared" si="48"/>
        <v>0.74030779253980927</v>
      </c>
      <c r="AS296" s="9">
        <f t="shared" si="49"/>
        <v>-3.6208745536102218</v>
      </c>
      <c r="AT296" s="9">
        <f t="shared" si="50"/>
        <v>2.9632404553785081</v>
      </c>
      <c r="AU296" s="9">
        <f t="shared" si="51"/>
        <v>6.8375086638650915</v>
      </c>
      <c r="AV296">
        <f t="shared" si="52"/>
        <v>0</v>
      </c>
      <c r="AW296">
        <f t="shared" si="53"/>
        <v>0.26310632697409403</v>
      </c>
      <c r="AX296">
        <v>12.462437837441561</v>
      </c>
      <c r="AZ296">
        <f t="shared" si="54"/>
        <v>-10.204748934046819</v>
      </c>
    </row>
    <row r="297" spans="1:52" x14ac:dyDescent="0.3">
      <c r="A297">
        <v>73.75</v>
      </c>
      <c r="B297" s="12">
        <v>268.85364424970516</v>
      </c>
      <c r="C297" s="9">
        <v>0</v>
      </c>
      <c r="D297" s="9">
        <v>2.7170093020797721E-2</v>
      </c>
      <c r="E297" s="9">
        <v>0.16888350444876687</v>
      </c>
      <c r="F297" s="9">
        <v>2.7272740523893537</v>
      </c>
      <c r="G297" s="12">
        <v>32.021677038544738</v>
      </c>
      <c r="H297" s="12">
        <v>69.955194018756487</v>
      </c>
      <c r="I297" s="12">
        <v>4.1973116411253892</v>
      </c>
      <c r="J297">
        <v>193.69765923470439</v>
      </c>
      <c r="K297">
        <v>65.571388277868664</v>
      </c>
      <c r="L297">
        <v>-6.1465009910844162E-4</v>
      </c>
      <c r="M297">
        <v>0</v>
      </c>
      <c r="N297">
        <v>8.1587100377922516E-5</v>
      </c>
      <c r="O297">
        <v>3.9493116965487585E-6</v>
      </c>
      <c r="P297">
        <v>2.009111518344731E-4</v>
      </c>
      <c r="Q297">
        <v>5.8771958018980341E-3</v>
      </c>
      <c r="R297">
        <v>2.3589532602523566E-3</v>
      </c>
      <c r="S297">
        <v>2.5368819045707115E-6</v>
      </c>
      <c r="T297">
        <v>200.17937407442105</v>
      </c>
      <c r="U297">
        <v>57.813237886878653</v>
      </c>
      <c r="V297">
        <v>207.67788824180889</v>
      </c>
      <c r="W297">
        <v>58.050895617613605</v>
      </c>
      <c r="X297">
        <v>193.75519288408469</v>
      </c>
      <c r="Y297">
        <v>193.74283460793163</v>
      </c>
      <c r="Z297">
        <v>9.1855800091523889</v>
      </c>
      <c r="AA297" s="12">
        <v>20.249103880375127</v>
      </c>
      <c r="AB297" s="12">
        <v>1.2991038803751298</v>
      </c>
      <c r="AC297" s="12">
        <v>-0.91426144054607383</v>
      </c>
      <c r="AD297" s="12">
        <v>307.84694811691878</v>
      </c>
      <c r="AE297">
        <v>9.9489088715712048E-2</v>
      </c>
      <c r="AF297">
        <v>0</v>
      </c>
      <c r="AG297">
        <v>1.8685546790523644E-3</v>
      </c>
      <c r="AH297">
        <v>-9.4890404851243666</v>
      </c>
      <c r="AI297">
        <v>0.69675268169386306</v>
      </c>
      <c r="AJ297">
        <v>2.0530312969917319</v>
      </c>
      <c r="AK297">
        <v>13.595933094054535</v>
      </c>
      <c r="AL297">
        <v>0</v>
      </c>
      <c r="AM297">
        <v>0</v>
      </c>
      <c r="AN297">
        <v>-3.869299641492173</v>
      </c>
      <c r="AO297">
        <f t="shared" si="45"/>
        <v>12.559302861280688</v>
      </c>
      <c r="AP297">
        <f t="shared" si="46"/>
        <v>0.75355817167684125</v>
      </c>
      <c r="AQ297">
        <f t="shared" si="47"/>
        <v>0</v>
      </c>
      <c r="AR297">
        <f t="shared" si="48"/>
        <v>0.74983185773915972</v>
      </c>
      <c r="AS297" s="9">
        <f t="shared" si="49"/>
        <v>-3.4603446125540005</v>
      </c>
      <c r="AT297" s="9">
        <f t="shared" si="50"/>
        <v>2.9073595341383003</v>
      </c>
      <c r="AU297" s="9">
        <f t="shared" si="51"/>
        <v>6.9218688774882171</v>
      </c>
      <c r="AV297">
        <f t="shared" si="52"/>
        <v>0</v>
      </c>
      <c r="AW297">
        <f t="shared" si="53"/>
        <v>0.24922986934636326</v>
      </c>
      <c r="AX297">
        <v>12.621716727558203</v>
      </c>
      <c r="AZ297">
        <f t="shared" si="54"/>
        <v>-13.93505363387726</v>
      </c>
    </row>
    <row r="298" spans="1:52" x14ac:dyDescent="0.3">
      <c r="A298">
        <v>74</v>
      </c>
      <c r="B298" s="12">
        <v>265.73270752671516</v>
      </c>
      <c r="C298" s="9">
        <v>0</v>
      </c>
      <c r="D298" s="9">
        <v>2.7688664591563477E-2</v>
      </c>
      <c r="E298" s="9">
        <v>0.16725668776826741</v>
      </c>
      <c r="F298" s="9">
        <v>2.7267484399945978</v>
      </c>
      <c r="G298" s="12">
        <v>31.391310430053466</v>
      </c>
      <c r="H298" s="12">
        <v>69.329495295487462</v>
      </c>
      <c r="I298" s="12">
        <v>4.1597697177292474</v>
      </c>
      <c r="J298">
        <v>200.19055681318761</v>
      </c>
      <c r="K298">
        <v>66.502759482221563</v>
      </c>
      <c r="L298">
        <v>-6.0530922883361422E-4</v>
      </c>
      <c r="M298">
        <v>0</v>
      </c>
      <c r="N298">
        <v>8.3104366997967236E-5</v>
      </c>
      <c r="O298">
        <v>-2.8499414706734833E-5</v>
      </c>
      <c r="P298">
        <v>-6.3359138177181682E-4</v>
      </c>
      <c r="Q298">
        <v>5.8771958018980341E-3</v>
      </c>
      <c r="R298">
        <v>-7.2941322563092863E-3</v>
      </c>
      <c r="S298">
        <v>2.5876777733703202E-6</v>
      </c>
      <c r="T298">
        <v>202.89470708215816</v>
      </c>
      <c r="U298">
        <v>58.191537352677415</v>
      </c>
      <c r="V298">
        <v>207.90836811116517</v>
      </c>
      <c r="W298">
        <v>58.080892875196866</v>
      </c>
      <c r="X298">
        <v>197.07890440779727</v>
      </c>
      <c r="Y298">
        <v>197.75178657904155</v>
      </c>
      <c r="Z298">
        <v>9.1811980828491606</v>
      </c>
      <c r="AA298" s="12">
        <v>20.236589905909742</v>
      </c>
      <c r="AB298" s="12">
        <v>1.2865899059097492</v>
      </c>
      <c r="AC298" s="12">
        <v>-0.91001622312247776</v>
      </c>
      <c r="AD298" s="12">
        <v>308.7122110439127</v>
      </c>
      <c r="AE298">
        <v>9.9071208740044492E-2</v>
      </c>
      <c r="AF298">
        <v>0</v>
      </c>
      <c r="AG298">
        <v>-0.10008551438687521</v>
      </c>
      <c r="AH298">
        <v>-9.6253716270314538</v>
      </c>
      <c r="AI298">
        <v>0.50782907660618126</v>
      </c>
      <c r="AJ298">
        <v>2.0588017354518544</v>
      </c>
      <c r="AK298">
        <v>13.587530788422781</v>
      </c>
      <c r="AL298">
        <v>0</v>
      </c>
      <c r="AM298">
        <v>0</v>
      </c>
      <c r="AN298">
        <v>-3.8513332070274697</v>
      </c>
      <c r="AO298">
        <f t="shared" si="45"/>
        <v>12.372360343480482</v>
      </c>
      <c r="AP298">
        <f t="shared" si="46"/>
        <v>0.74234162060882891</v>
      </c>
      <c r="AQ298">
        <f t="shared" si="47"/>
        <v>0</v>
      </c>
      <c r="AR298">
        <f t="shared" si="48"/>
        <v>0.73870151914804061</v>
      </c>
      <c r="AS298" s="9">
        <f t="shared" si="49"/>
        <v>-3.6333054621595942</v>
      </c>
      <c r="AT298" s="9">
        <f t="shared" si="50"/>
        <v>2.9795199913793051</v>
      </c>
      <c r="AU298" s="9">
        <f t="shared" si="51"/>
        <v>6.8155854639529192</v>
      </c>
      <c r="AV298">
        <f t="shared" si="52"/>
        <v>0</v>
      </c>
      <c r="AW298">
        <f t="shared" si="53"/>
        <v>0.25937178166888336</v>
      </c>
      <c r="AX298">
        <v>12.433327656789441</v>
      </c>
      <c r="AZ298">
        <f t="shared" si="54"/>
        <v>-10.156581532123624</v>
      </c>
    </row>
    <row r="299" spans="1:52" x14ac:dyDescent="0.3">
      <c r="A299">
        <v>74.25</v>
      </c>
      <c r="B299" s="12">
        <v>262.65989994890685</v>
      </c>
      <c r="C299" s="9">
        <v>0</v>
      </c>
      <c r="D299" s="9">
        <v>2.821647833789594E-2</v>
      </c>
      <c r="E299" s="9">
        <v>0.16563748129742531</v>
      </c>
      <c r="F299" s="9">
        <v>2.72623079136679</v>
      </c>
      <c r="G299" s="12">
        <v>30.764356841258234</v>
      </c>
      <c r="H299" s="12">
        <v>68.706723575932813</v>
      </c>
      <c r="I299" s="12">
        <v>4.1224034145559685</v>
      </c>
      <c r="J299">
        <v>193.78740210954709</v>
      </c>
      <c r="K299">
        <v>65.656432511593721</v>
      </c>
      <c r="L299">
        <v>-5.9554517848792545E-4</v>
      </c>
      <c r="M299">
        <v>0</v>
      </c>
      <c r="N299">
        <v>8.4705806155618114E-5</v>
      </c>
      <c r="O299">
        <v>-3.6065989554752457E-6</v>
      </c>
      <c r="P299">
        <v>1.8488922888800662E-4</v>
      </c>
      <c r="Q299">
        <v>5.8771958018980341E-3</v>
      </c>
      <c r="R299">
        <v>2.0863964384922966E-3</v>
      </c>
      <c r="S299">
        <v>2.4789101199044199E-6</v>
      </c>
      <c r="T299">
        <v>200.01614387600429</v>
      </c>
      <c r="U299">
        <v>57.79209755028063</v>
      </c>
      <c r="V299">
        <v>207.64381869579753</v>
      </c>
      <c r="W299">
        <v>58.044364775869212</v>
      </c>
      <c r="X299">
        <v>193.73612183668985</v>
      </c>
      <c r="Y299">
        <v>193.74728524864258</v>
      </c>
      <c r="Z299">
        <v>9.1768350462322807</v>
      </c>
      <c r="AA299" s="12">
        <v>20.224134471518656</v>
      </c>
      <c r="AB299" s="12">
        <v>1.2741344715186562</v>
      </c>
      <c r="AC299" s="12">
        <v>-0.90575918892028151</v>
      </c>
      <c r="AD299" s="12">
        <v>309.57152719780305</v>
      </c>
      <c r="AE299">
        <v>9.8651453830939539E-2</v>
      </c>
      <c r="AF299">
        <v>0</v>
      </c>
      <c r="AG299">
        <v>-1.633449083907332E-3</v>
      </c>
      <c r="AH299">
        <v>-9.4962857895210639</v>
      </c>
      <c r="AI299">
        <v>0.69482667235774764</v>
      </c>
      <c r="AJ299">
        <v>2.0645325148821487</v>
      </c>
      <c r="AK299">
        <v>13.579167788576514</v>
      </c>
      <c r="AL299">
        <v>0</v>
      </c>
      <c r="AM299">
        <v>0</v>
      </c>
      <c r="AN299">
        <v>-3.8333167620787036</v>
      </c>
      <c r="AO299">
        <f t="shared" si="45"/>
        <v>12.533002970320309</v>
      </c>
      <c r="AP299">
        <f t="shared" si="46"/>
        <v>0.75198017821921848</v>
      </c>
      <c r="AQ299">
        <f t="shared" si="47"/>
        <v>0</v>
      </c>
      <c r="AR299">
        <f t="shared" si="48"/>
        <v>0.74832396822320657</v>
      </c>
      <c r="AS299" s="9">
        <f t="shared" si="49"/>
        <v>-3.4874455217917326</v>
      </c>
      <c r="AT299" s="9">
        <f t="shared" si="50"/>
        <v>2.925480922957743</v>
      </c>
      <c r="AU299" s="9">
        <f t="shared" si="51"/>
        <v>6.9007980535541202</v>
      </c>
      <c r="AV299">
        <f t="shared" si="52"/>
        <v>0</v>
      </c>
      <c r="AW299">
        <f t="shared" si="53"/>
        <v>0.24674326602128532</v>
      </c>
      <c r="AX299">
        <v>12.594237532737083</v>
      </c>
      <c r="AZ299">
        <f t="shared" si="54"/>
        <v>-13.896533447154951</v>
      </c>
    </row>
    <row r="300" spans="1:52" x14ac:dyDescent="0.3">
      <c r="A300">
        <v>74.5</v>
      </c>
      <c r="B300" s="12">
        <v>259.63523424441649</v>
      </c>
      <c r="C300" s="9">
        <v>0</v>
      </c>
      <c r="D300" s="9">
        <v>2.875352877477198E-2</v>
      </c>
      <c r="E300" s="9">
        <v>0.16402590601500883</v>
      </c>
      <c r="F300" s="9">
        <v>2.7257211151987129</v>
      </c>
      <c r="G300" s="12">
        <v>30.140820260989614</v>
      </c>
      <c r="H300" s="12">
        <v>68.086886928849552</v>
      </c>
      <c r="I300" s="12">
        <v>4.0852132157309731</v>
      </c>
      <c r="J300">
        <v>200.00499458658408</v>
      </c>
      <c r="K300">
        <v>66.549888950574655</v>
      </c>
      <c r="L300">
        <v>-5.8627897224491346E-4</v>
      </c>
      <c r="M300">
        <v>0</v>
      </c>
      <c r="N300">
        <v>8.6278638403792669E-5</v>
      </c>
      <c r="O300">
        <v>-2.6917752651060271E-5</v>
      </c>
      <c r="P300">
        <v>-6.2338417359087631E-4</v>
      </c>
      <c r="Q300">
        <v>5.8771958018980341E-3</v>
      </c>
      <c r="R300">
        <v>-6.8933355745671564E-3</v>
      </c>
      <c r="S300">
        <v>2.5254113860805067E-6</v>
      </c>
      <c r="T300">
        <v>202.34871577895444</v>
      </c>
      <c r="U300">
        <v>58.111911633830061</v>
      </c>
      <c r="V300">
        <v>207.84863563130511</v>
      </c>
      <c r="W300">
        <v>58.070907503592764</v>
      </c>
      <c r="X300">
        <v>197.12012833365122</v>
      </c>
      <c r="Y300">
        <v>197.75233311635338</v>
      </c>
      <c r="Z300">
        <v>9.1724909778270636</v>
      </c>
      <c r="AA300" s="12">
        <v>20.211737738576989</v>
      </c>
      <c r="AB300" s="12">
        <v>1.2617377385769886</v>
      </c>
      <c r="AC300" s="12">
        <v>-0.90149041951807185</v>
      </c>
      <c r="AD300" s="12">
        <v>310.42491092868261</v>
      </c>
      <c r="AE300">
        <v>9.8229832139638873E-2</v>
      </c>
      <c r="AF300">
        <v>0</v>
      </c>
      <c r="AG300">
        <v>-9.0998615551814196E-2</v>
      </c>
      <c r="AH300">
        <v>-9.6145560863076778</v>
      </c>
      <c r="AI300">
        <v>0.50481512574758658</v>
      </c>
      <c r="AJ300">
        <v>2.0702237309833849</v>
      </c>
      <c r="AK300">
        <v>13.570844202868452</v>
      </c>
      <c r="AL300">
        <v>0</v>
      </c>
      <c r="AM300">
        <v>0</v>
      </c>
      <c r="AN300">
        <v>-3.8152506518994125</v>
      </c>
      <c r="AO300">
        <f t="shared" si="45"/>
        <v>12.343284297155067</v>
      </c>
      <c r="AP300">
        <f t="shared" si="46"/>
        <v>0.74059705782930396</v>
      </c>
      <c r="AQ300">
        <f t="shared" si="47"/>
        <v>0</v>
      </c>
      <c r="AR300">
        <f t="shared" si="48"/>
        <v>0.73702688245654957</v>
      </c>
      <c r="AS300" s="9">
        <f t="shared" si="49"/>
        <v>-3.6380484303444649</v>
      </c>
      <c r="AT300" s="9">
        <f t="shared" si="50"/>
        <v>2.9892825020721636</v>
      </c>
      <c r="AU300" s="9">
        <f t="shared" si="51"/>
        <v>6.7931198311445584</v>
      </c>
      <c r="AV300">
        <f t="shared" si="52"/>
        <v>0</v>
      </c>
      <c r="AW300">
        <f t="shared" si="53"/>
        <v>0.25509399730665233</v>
      </c>
      <c r="AX300">
        <v>12.403075453577651</v>
      </c>
      <c r="AZ300">
        <f t="shared" si="54"/>
        <v>-10.096302514951731</v>
      </c>
    </row>
    <row r="301" spans="1:52" x14ac:dyDescent="0.3">
      <c r="A301">
        <v>74.75</v>
      </c>
      <c r="B301" s="12">
        <v>256.65872288929</v>
      </c>
      <c r="C301" s="9">
        <v>0</v>
      </c>
      <c r="D301" s="9">
        <v>2.9299810315720341E-2</v>
      </c>
      <c r="E301" s="9">
        <v>0.16242198275429673</v>
      </c>
      <c r="F301" s="9">
        <v>2.7252194200456592</v>
      </c>
      <c r="G301" s="12">
        <v>29.520704624974059</v>
      </c>
      <c r="H301" s="12">
        <v>67.469993367037205</v>
      </c>
      <c r="I301" s="12">
        <v>4.0481996020222324</v>
      </c>
      <c r="J301">
        <v>193.93200231763157</v>
      </c>
      <c r="K301">
        <v>65.751393996889419</v>
      </c>
      <c r="L301">
        <v>-5.7631180417449623E-4</v>
      </c>
      <c r="M301">
        <v>0</v>
      </c>
      <c r="N301">
        <v>8.7933266494628516E-5</v>
      </c>
      <c r="O301">
        <v>-7.208675882126338E-6</v>
      </c>
      <c r="P301">
        <v>1.5568817798531476E-4</v>
      </c>
      <c r="Q301">
        <v>5.8771958018980341E-3</v>
      </c>
      <c r="R301">
        <v>1.6864787774878921E-3</v>
      </c>
      <c r="S301">
        <v>2.4233717545850031E-6</v>
      </c>
      <c r="T301">
        <v>199.71194223135348</v>
      </c>
      <c r="U301">
        <v>57.745799627796941</v>
      </c>
      <c r="V301">
        <v>207.58677228215112</v>
      </c>
      <c r="W301">
        <v>58.034712888413083</v>
      </c>
      <c r="X301">
        <v>193.71878766451553</v>
      </c>
      <c r="Y301">
        <v>193.76582270058174</v>
      </c>
      <c r="Z301">
        <v>9.1681659557336044</v>
      </c>
      <c r="AA301" s="12">
        <v>20.199399867340745</v>
      </c>
      <c r="AB301" s="12">
        <v>1.249399867340744</v>
      </c>
      <c r="AC301" s="12">
        <v>-0.89720999629970188</v>
      </c>
      <c r="AD301" s="12">
        <v>311.27237643986717</v>
      </c>
      <c r="AE301">
        <v>9.7806351850939777E-2</v>
      </c>
      <c r="AF301">
        <v>0</v>
      </c>
      <c r="AG301">
        <v>-6.6597589829570829E-3</v>
      </c>
      <c r="AH301">
        <v>-9.4966624140777878</v>
      </c>
      <c r="AI301">
        <v>0.69104747907846897</v>
      </c>
      <c r="AJ301">
        <v>2.0758754784774744</v>
      </c>
      <c r="AK301">
        <v>13.562560138899892</v>
      </c>
      <c r="AL301">
        <v>0</v>
      </c>
      <c r="AM301">
        <v>0</v>
      </c>
      <c r="AN301">
        <v>-3.7971352209189906</v>
      </c>
      <c r="AO301">
        <f t="shared" si="45"/>
        <v>12.504855117857677</v>
      </c>
      <c r="AP301">
        <f t="shared" si="46"/>
        <v>0.75029130707146052</v>
      </c>
      <c r="AQ301">
        <f t="shared" si="47"/>
        <v>0</v>
      </c>
      <c r="AR301">
        <f t="shared" si="48"/>
        <v>0.74670549269842224</v>
      </c>
      <c r="AS301" s="9">
        <f t="shared" si="49"/>
        <v>-3.5125975110167129</v>
      </c>
      <c r="AT301" s="9">
        <f t="shared" si="50"/>
        <v>2.9402949338234645</v>
      </c>
      <c r="AU301" s="9">
        <f t="shared" si="51"/>
        <v>6.8787952183754317</v>
      </c>
      <c r="AV301">
        <f t="shared" si="52"/>
        <v>0</v>
      </c>
      <c r="AW301">
        <f t="shared" si="53"/>
        <v>0.2440791570682127</v>
      </c>
      <c r="AX301">
        <v>12.564905686191297</v>
      </c>
      <c r="AZ301">
        <f t="shared" si="54"/>
        <v>-13.82094958156938</v>
      </c>
    </row>
    <row r="302" spans="1:52" x14ac:dyDescent="0.3">
      <c r="A302">
        <v>75</v>
      </c>
      <c r="B302" s="12">
        <v>253.73037810991374</v>
      </c>
      <c r="C302" s="9">
        <v>0</v>
      </c>
      <c r="D302" s="9">
        <v>2.9855317272595203E-2</v>
      </c>
      <c r="E302" s="9">
        <v>0.16082573220343488</v>
      </c>
      <c r="F302" s="9">
        <v>2.7247257143254422</v>
      </c>
      <c r="G302" s="12">
        <v>28.904013816281321</v>
      </c>
      <c r="H302" s="12">
        <v>66.856050847474947</v>
      </c>
      <c r="I302" s="12">
        <v>4.0113630508484972</v>
      </c>
      <c r="J302">
        <v>199.67725314527951</v>
      </c>
      <c r="K302">
        <v>66.581616022633511</v>
      </c>
      <c r="L302">
        <v>-5.6692223442341772E-4</v>
      </c>
      <c r="M302">
        <v>0</v>
      </c>
      <c r="N302">
        <v>8.9561937432321972E-5</v>
      </c>
      <c r="O302">
        <v>-2.4665221088833525E-5</v>
      </c>
      <c r="P302">
        <v>-6.052007816982431E-4</v>
      </c>
      <c r="Q302">
        <v>5.8771958018980341E-3</v>
      </c>
      <c r="R302">
        <v>-6.4199973097699243E-3</v>
      </c>
      <c r="S302">
        <v>2.4634360545979753E-6</v>
      </c>
      <c r="T302">
        <v>201.89189862918317</v>
      </c>
      <c r="U302">
        <v>58.045610612336986</v>
      </c>
      <c r="V302">
        <v>207.72308603013204</v>
      </c>
      <c r="W302">
        <v>58.05204675527574</v>
      </c>
      <c r="X302">
        <v>197.15967972054551</v>
      </c>
      <c r="Y302">
        <v>197.71872356227465</v>
      </c>
      <c r="Z302">
        <v>9.1638600576345297</v>
      </c>
      <c r="AA302" s="12">
        <v>20.187121016949501</v>
      </c>
      <c r="AB302" s="12">
        <v>1.2371210169494991</v>
      </c>
      <c r="AC302" s="12">
        <v>-0.89291800045133563</v>
      </c>
      <c r="AD302" s="12">
        <v>312.11393810610815</v>
      </c>
      <c r="AE302">
        <v>9.7381021183022609E-2</v>
      </c>
      <c r="AF302">
        <v>0</v>
      </c>
      <c r="AG302">
        <v>-7.7863574886298859E-2</v>
      </c>
      <c r="AH302">
        <v>-9.6077602668390973</v>
      </c>
      <c r="AI302">
        <v>0.50021812339286953</v>
      </c>
      <c r="AJ302">
        <v>2.0814878532296355</v>
      </c>
      <c r="AK302">
        <v>13.55431570352253</v>
      </c>
      <c r="AL302">
        <v>0</v>
      </c>
      <c r="AM302">
        <v>0</v>
      </c>
      <c r="AN302">
        <v>-3.7789708127301793</v>
      </c>
      <c r="AO302">
        <f t="shared" si="45"/>
        <v>12.31294794833348</v>
      </c>
      <c r="AP302">
        <f t="shared" si="46"/>
        <v>0.73877687690000882</v>
      </c>
      <c r="AQ302">
        <f t="shared" si="47"/>
        <v>0</v>
      </c>
      <c r="AR302">
        <f t="shared" si="48"/>
        <v>0.73527671029796127</v>
      </c>
      <c r="AS302" s="9">
        <f t="shared" si="49"/>
        <v>-3.6405563178383251</v>
      </c>
      <c r="AT302" s="9">
        <f t="shared" si="50"/>
        <v>3.0013734214548542</v>
      </c>
      <c r="AU302" s="9">
        <f t="shared" si="51"/>
        <v>6.7700479137279723</v>
      </c>
      <c r="AV302">
        <f t="shared" si="52"/>
        <v>0</v>
      </c>
      <c r="AW302">
        <f t="shared" si="53"/>
        <v>0.25067850144982284</v>
      </c>
      <c r="AX302">
        <v>12.371561758043354</v>
      </c>
      <c r="AZ302">
        <f t="shared" si="54"/>
        <v>-10.004362467857391</v>
      </c>
    </row>
    <row r="303" spans="1:52" x14ac:dyDescent="0.3">
      <c r="A303">
        <v>75.25</v>
      </c>
      <c r="B303" s="12">
        <v>250.85021188541052</v>
      </c>
      <c r="C303" s="9">
        <v>0</v>
      </c>
      <c r="D303" s="9">
        <v>3.0420043855346472E-2</v>
      </c>
      <c r="E303" s="9">
        <v>0.1592371749057937</v>
      </c>
      <c r="F303" s="9">
        <v>2.7242400063184085</v>
      </c>
      <c r="G303" s="12">
        <v>28.290751665769648</v>
      </c>
      <c r="H303" s="12">
        <v>66.245067271459106</v>
      </c>
      <c r="I303" s="12">
        <v>3.9747040362875463</v>
      </c>
      <c r="J303">
        <v>193.99602140414393</v>
      </c>
      <c r="K303">
        <v>65.839825090109287</v>
      </c>
      <c r="L303">
        <v>-5.5715633146996221E-4</v>
      </c>
      <c r="M303">
        <v>0</v>
      </c>
      <c r="N303">
        <v>9.126890557725787E-5</v>
      </c>
      <c r="O303">
        <v>-8.2679267714526348E-6</v>
      </c>
      <c r="P303">
        <v>1.4080450802036673E-4</v>
      </c>
      <c r="Q303">
        <v>5.8771958018980341E-3</v>
      </c>
      <c r="R303">
        <v>1.4622299652696162E-3</v>
      </c>
      <c r="S303">
        <v>2.3686188157802586E-6</v>
      </c>
      <c r="T303">
        <v>199.42032276487259</v>
      </c>
      <c r="U303">
        <v>57.702217554693505</v>
      </c>
      <c r="V303">
        <v>207.4539175255172</v>
      </c>
      <c r="W303">
        <v>58.014829883672519</v>
      </c>
      <c r="X303">
        <v>193.70405258815981</v>
      </c>
      <c r="Y303">
        <v>193.76931250377262</v>
      </c>
      <c r="Z303">
        <v>9.1595733607815628</v>
      </c>
      <c r="AA303" s="12">
        <v>20.174901345429181</v>
      </c>
      <c r="AB303" s="12">
        <v>1.2249013454291822</v>
      </c>
      <c r="AC303" s="12">
        <v>-0.8886145129574442</v>
      </c>
      <c r="AD303" s="12">
        <v>312.9496105557875</v>
      </c>
      <c r="AE303">
        <v>9.6953848387274499E-2</v>
      </c>
      <c r="AF303">
        <v>0</v>
      </c>
      <c r="AG303">
        <v>-8.9408248880578495E-3</v>
      </c>
      <c r="AH303">
        <v>-9.4974518928561231</v>
      </c>
      <c r="AI303">
        <v>0.68423025108722868</v>
      </c>
      <c r="AJ303">
        <v>2.0870609527965471</v>
      </c>
      <c r="AK303">
        <v>13.546111002840313</v>
      </c>
      <c r="AL303">
        <v>0</v>
      </c>
      <c r="AM303">
        <v>0</v>
      </c>
      <c r="AN303">
        <v>-3.7607577700721246</v>
      </c>
      <c r="AO303">
        <f t="shared" si="45"/>
        <v>12.473855453285056</v>
      </c>
      <c r="AP303">
        <f t="shared" si="46"/>
        <v>0.74843132719710337</v>
      </c>
      <c r="AQ303">
        <f t="shared" si="47"/>
        <v>0</v>
      </c>
      <c r="AR303">
        <f t="shared" si="48"/>
        <v>0.74491643636855465</v>
      </c>
      <c r="AS303" s="9">
        <f t="shared" si="49"/>
        <v>-3.5349384922444052</v>
      </c>
      <c r="AT303" s="9">
        <f t="shared" si="50"/>
        <v>2.9556128917962057</v>
      </c>
      <c r="AU303" s="9">
        <f t="shared" si="51"/>
        <v>6.8553116469689774</v>
      </c>
      <c r="AV303">
        <f t="shared" si="52"/>
        <v>0</v>
      </c>
      <c r="AW303">
        <f t="shared" si="53"/>
        <v>0.24118736121967535</v>
      </c>
      <c r="AX303">
        <v>12.53271338417343</v>
      </c>
      <c r="AZ303">
        <f t="shared" si="54"/>
        <v>-13.684605021744574</v>
      </c>
    </row>
    <row r="304" spans="1:52" x14ac:dyDescent="0.3">
      <c r="A304">
        <v>75.5</v>
      </c>
      <c r="B304" s="12">
        <v>248.01823594999473</v>
      </c>
      <c r="C304" s="9">
        <v>0</v>
      </c>
      <c r="D304" s="9">
        <v>3.0993984171788887E-2</v>
      </c>
      <c r="E304" s="9">
        <v>0.15765633126032277</v>
      </c>
      <c r="F304" s="9">
        <v>2.7237623041674843</v>
      </c>
      <c r="G304" s="12">
        <v>27.680921952530781</v>
      </c>
      <c r="H304" s="12">
        <v>65.637050484739532</v>
      </c>
      <c r="I304" s="12">
        <v>3.9382230290843716</v>
      </c>
      <c r="J304">
        <v>199.4793076071966</v>
      </c>
      <c r="K304">
        <v>66.635195392080277</v>
      </c>
      <c r="L304">
        <v>-5.4752367372911488E-4</v>
      </c>
      <c r="M304">
        <v>0</v>
      </c>
      <c r="N304">
        <v>9.2954142666508969E-5</v>
      </c>
      <c r="O304">
        <v>-2.3028469183158905E-5</v>
      </c>
      <c r="P304">
        <v>-5.938382624476751E-4</v>
      </c>
      <c r="Q304">
        <v>5.8771958018980341E-3</v>
      </c>
      <c r="R304">
        <v>-6.035031239726641E-3</v>
      </c>
      <c r="S304">
        <v>2.4050082650177094E-6</v>
      </c>
      <c r="T304">
        <v>202.28693819550418</v>
      </c>
      <c r="U304">
        <v>58.112426726307035</v>
      </c>
      <c r="V304">
        <v>207.55273633528529</v>
      </c>
      <c r="W304">
        <v>58.027116880434221</v>
      </c>
      <c r="X304">
        <v>197.19670776763755</v>
      </c>
      <c r="Y304">
        <v>197.71024654691891</v>
      </c>
      <c r="Z304">
        <v>9.1553059420060805</v>
      </c>
      <c r="AA304" s="12">
        <v>20.162741009694788</v>
      </c>
      <c r="AB304" s="12">
        <v>1.2127410096947906</v>
      </c>
      <c r="AC304" s="12">
        <v>-0.88429961460495499</v>
      </c>
      <c r="AD304" s="12">
        <v>313.77940819301193</v>
      </c>
      <c r="AE304">
        <v>9.6524841748081069E-2</v>
      </c>
      <c r="AF304">
        <v>0</v>
      </c>
      <c r="AG304">
        <v>-6.9205060853900366E-2</v>
      </c>
      <c r="AH304">
        <v>-9.6413549324035142</v>
      </c>
      <c r="AI304">
        <v>0.49212448941831893</v>
      </c>
      <c r="AJ304">
        <v>2.092594873239197</v>
      </c>
      <c r="AK304">
        <v>13.537946142211281</v>
      </c>
      <c r="AL304">
        <v>0</v>
      </c>
      <c r="AM304">
        <v>0</v>
      </c>
      <c r="AN304">
        <v>-3.7424964348479355</v>
      </c>
      <c r="AO304">
        <f t="shared" si="45"/>
        <v>12.282129875417175</v>
      </c>
      <c r="AP304">
        <f t="shared" si="46"/>
        <v>0.73692779252503049</v>
      </c>
      <c r="AQ304">
        <f t="shared" si="47"/>
        <v>0</v>
      </c>
      <c r="AR304">
        <f t="shared" si="48"/>
        <v>0.73349746241478408</v>
      </c>
      <c r="AS304" s="9">
        <f t="shared" si="49"/>
        <v>-3.667923848417908</v>
      </c>
      <c r="AT304" s="9">
        <f t="shared" si="50"/>
        <v>3.0336371724063538</v>
      </c>
      <c r="AU304" s="9">
        <f t="shared" si="51"/>
        <v>6.7467993977338354</v>
      </c>
      <c r="AV304">
        <f t="shared" si="52"/>
        <v>0</v>
      </c>
      <c r="AW304">
        <f t="shared" si="53"/>
        <v>0.24796620170253089</v>
      </c>
      <c r="AX304">
        <v>12.339569419639858</v>
      </c>
      <c r="AZ304">
        <f t="shared" si="54"/>
        <v>-9.8424897883663789</v>
      </c>
    </row>
    <row r="305" spans="1:52" x14ac:dyDescent="0.3">
      <c r="A305">
        <v>75.75</v>
      </c>
      <c r="B305" s="12">
        <v>245.23446179529316</v>
      </c>
      <c r="C305" s="9">
        <v>0</v>
      </c>
      <c r="D305" s="9">
        <v>3.1577132227367598E-2</v>
      </c>
      <c r="E305" s="9">
        <v>0.15608322152191584</v>
      </c>
      <c r="F305" s="9">
        <v>2.7232926158781714</v>
      </c>
      <c r="G305" s="12">
        <v>27.074528404334444</v>
      </c>
      <c r="H305" s="12">
        <v>65.032008277659926</v>
      </c>
      <c r="I305" s="12">
        <v>3.9019204966595957</v>
      </c>
      <c r="J305">
        <v>193.88857592199741</v>
      </c>
      <c r="K305">
        <v>65.911139434050256</v>
      </c>
      <c r="L305">
        <v>-5.3834210339997644E-4</v>
      </c>
      <c r="M305">
        <v>0</v>
      </c>
      <c r="N305">
        <v>9.4708296254988642E-5</v>
      </c>
      <c r="O305">
        <v>-6.6683592487058257E-6</v>
      </c>
      <c r="P305">
        <v>1.6486875564074801E-4</v>
      </c>
      <c r="Q305">
        <v>5.8771958018980341E-3</v>
      </c>
      <c r="R305">
        <v>1.6390981202522364E-3</v>
      </c>
      <c r="S305">
        <v>2.3136647459705235E-6</v>
      </c>
      <c r="T305">
        <v>199.53557744484414</v>
      </c>
      <c r="U305">
        <v>57.729952244062986</v>
      </c>
      <c r="V305">
        <v>207.28412895554357</v>
      </c>
      <c r="W305">
        <v>57.989929530547158</v>
      </c>
      <c r="X305">
        <v>193.69087145264587</v>
      </c>
      <c r="Y305">
        <v>193.73564077851807</v>
      </c>
      <c r="Z305">
        <v>9.1510578777034919</v>
      </c>
      <c r="AA305" s="12">
        <v>20.150640165553195</v>
      </c>
      <c r="AB305" s="12">
        <v>1.2006401655531986</v>
      </c>
      <c r="AC305" s="12">
        <v>-0.87997338597656738</v>
      </c>
      <c r="AD305" s="12">
        <v>314.60334585634808</v>
      </c>
      <c r="AE305">
        <v>9.6094009582680107E-2</v>
      </c>
      <c r="AF305">
        <v>0</v>
      </c>
      <c r="AG305">
        <v>-5.934298170321292E-3</v>
      </c>
      <c r="AH305">
        <v>-9.5174638367091138</v>
      </c>
      <c r="AI305">
        <v>0.67742440885127453</v>
      </c>
      <c r="AJ305">
        <v>2.0980897135159857</v>
      </c>
      <c r="AK305">
        <v>13.529821226249437</v>
      </c>
      <c r="AL305">
        <v>0</v>
      </c>
      <c r="AM305">
        <v>0</v>
      </c>
      <c r="AN305">
        <v>-3.7241871480963966</v>
      </c>
      <c r="AO305">
        <f t="shared" si="45"/>
        <v>12.444024075865961</v>
      </c>
      <c r="AP305">
        <f t="shared" si="46"/>
        <v>0.74664144455195769</v>
      </c>
      <c r="AQ305">
        <f t="shared" si="47"/>
        <v>0</v>
      </c>
      <c r="AR305">
        <f t="shared" si="48"/>
        <v>0.74319683096812517</v>
      </c>
      <c r="AS305" s="9">
        <f t="shared" si="49"/>
        <v>-3.5615000496170004</v>
      </c>
      <c r="AT305" s="9">
        <f t="shared" si="50"/>
        <v>2.980907768134164</v>
      </c>
      <c r="AU305" s="9">
        <f t="shared" si="51"/>
        <v>6.8325590729871077</v>
      </c>
      <c r="AV305">
        <f t="shared" si="52"/>
        <v>0</v>
      </c>
      <c r="AW305">
        <f t="shared" si="53"/>
        <v>0.23855064823506836</v>
      </c>
      <c r="AX305">
        <v>12.501700390649797</v>
      </c>
      <c r="AZ305">
        <f t="shared" si="54"/>
        <v>-13.54848817702549</v>
      </c>
    </row>
    <row r="306" spans="1:52" x14ac:dyDescent="0.3">
      <c r="A306">
        <v>76</v>
      </c>
      <c r="B306" s="12">
        <v>242.49890067262783</v>
      </c>
      <c r="C306" s="9">
        <v>0</v>
      </c>
      <c r="D306" s="9">
        <v>3.2169481924919065E-2</v>
      </c>
      <c r="E306" s="9">
        <v>0.15451786580176943</v>
      </c>
      <c r="F306" s="9">
        <v>2.7228309493185829</v>
      </c>
      <c r="G306" s="12">
        <v>26.471574698069873</v>
      </c>
      <c r="H306" s="12">
        <v>64.429948385295944</v>
      </c>
      <c r="I306" s="12">
        <v>3.8657969031177561</v>
      </c>
      <c r="J306">
        <v>199.6994882887231</v>
      </c>
      <c r="K306">
        <v>66.748976305932331</v>
      </c>
      <c r="L306">
        <v>-5.2899816420556205E-4</v>
      </c>
      <c r="M306">
        <v>0</v>
      </c>
      <c r="N306">
        <v>9.6456403260995112E-5</v>
      </c>
      <c r="O306">
        <v>-2.3458394900717064E-5</v>
      </c>
      <c r="P306">
        <v>-6.0583529179119027E-4</v>
      </c>
      <c r="Q306">
        <v>5.8771958018980341E-3</v>
      </c>
      <c r="R306">
        <v>-5.8899779236720445E-3</v>
      </c>
      <c r="S306">
        <v>2.3532880656624871E-6</v>
      </c>
      <c r="T306">
        <v>202.60428794206268</v>
      </c>
      <c r="U306">
        <v>58.178257544192547</v>
      </c>
      <c r="V306">
        <v>207.49489796759926</v>
      </c>
      <c r="W306">
        <v>58.017267910343207</v>
      </c>
      <c r="X306">
        <v>197.23228284507809</v>
      </c>
      <c r="Y306">
        <v>197.79459470990827</v>
      </c>
      <c r="Z306">
        <v>9.1468292438541638</v>
      </c>
      <c r="AA306" s="12">
        <v>20.138598967705921</v>
      </c>
      <c r="AB306" s="12">
        <v>1.1885989677059188</v>
      </c>
      <c r="AC306" s="12">
        <v>-0.87563590745419151</v>
      </c>
      <c r="AD306" s="12">
        <v>315.42143814717105</v>
      </c>
      <c r="AE306">
        <v>9.5661360240939963E-2</v>
      </c>
      <c r="AF306">
        <v>0</v>
      </c>
      <c r="AG306">
        <v>-7.3312946085872174E-2</v>
      </c>
      <c r="AH306">
        <v>-9.67115422892563</v>
      </c>
      <c r="AI306">
        <v>0.48501516288454954</v>
      </c>
      <c r="AJ306">
        <v>2.103545571003484</v>
      </c>
      <c r="AK306">
        <v>13.521736358826614</v>
      </c>
      <c r="AL306">
        <v>0</v>
      </c>
      <c r="AM306">
        <v>0</v>
      </c>
      <c r="AN306">
        <v>-3.7058302500065188</v>
      </c>
      <c r="AO306">
        <f t="shared" si="45"/>
        <v>12.253154375652644</v>
      </c>
      <c r="AP306">
        <f t="shared" si="46"/>
        <v>0.73518926253915862</v>
      </c>
      <c r="AQ306">
        <f t="shared" si="47"/>
        <v>0</v>
      </c>
      <c r="AR306">
        <f t="shared" si="48"/>
        <v>0.73182793333074891</v>
      </c>
      <c r="AS306" s="9">
        <f t="shared" si="49"/>
        <v>-3.7067947144028146</v>
      </c>
      <c r="AT306" s="9">
        <f t="shared" si="50"/>
        <v>3.0636701439329177</v>
      </c>
      <c r="AU306" s="9">
        <f t="shared" si="51"/>
        <v>6.7246506463607529</v>
      </c>
      <c r="AV306">
        <f t="shared" si="52"/>
        <v>0</v>
      </c>
      <c r="AW306">
        <f t="shared" si="53"/>
        <v>0.2459786681427853</v>
      </c>
      <c r="AX306">
        <v>12.309433842207824</v>
      </c>
      <c r="AZ306">
        <f t="shared" si="54"/>
        <v>-9.7003032576909902</v>
      </c>
    </row>
    <row r="307" spans="1:52" x14ac:dyDescent="0.3">
      <c r="A307">
        <v>76.25</v>
      </c>
      <c r="B307" s="12">
        <v>239.81156359526503</v>
      </c>
      <c r="C307" s="9">
        <v>0</v>
      </c>
      <c r="D307" s="9">
        <v>3.277102706442897E-2</v>
      </c>
      <c r="E307" s="9">
        <v>0.15296028406775072</v>
      </c>
      <c r="F307" s="9">
        <v>2.722377312219459</v>
      </c>
      <c r="G307" s="12">
        <v>25.872064460188028</v>
      </c>
      <c r="H307" s="12">
        <v>63.830878487596429</v>
      </c>
      <c r="I307" s="12">
        <v>3.8298527092557855</v>
      </c>
      <c r="J307">
        <v>193.99743098624268</v>
      </c>
      <c r="K307">
        <v>66.011068566910978</v>
      </c>
      <c r="L307">
        <v>-5.1919527163266273E-4</v>
      </c>
      <c r="M307">
        <v>0</v>
      </c>
      <c r="N307">
        <v>9.8260601232548066E-5</v>
      </c>
      <c r="O307">
        <v>-8.3142329309563296E-6</v>
      </c>
      <c r="P307">
        <v>1.4036421170133043E-4</v>
      </c>
      <c r="Q307">
        <v>5.8771958018980341E-3</v>
      </c>
      <c r="R307">
        <v>1.333948794217527E-3</v>
      </c>
      <c r="S307">
        <v>2.2630501034247399E-6</v>
      </c>
      <c r="T307">
        <v>199.69634069411507</v>
      </c>
      <c r="U307">
        <v>57.774009065160442</v>
      </c>
      <c r="V307">
        <v>207.26644786492312</v>
      </c>
      <c r="W307">
        <v>57.985465991853687</v>
      </c>
      <c r="X307">
        <v>193.67719749819477</v>
      </c>
      <c r="Y307">
        <v>193.75065461498178</v>
      </c>
      <c r="Z307">
        <v>9.1426201160064213</v>
      </c>
      <c r="AA307" s="12">
        <v>20.126617569751932</v>
      </c>
      <c r="AB307" s="12">
        <v>1.1766175697519285</v>
      </c>
      <c r="AC307" s="12">
        <v>-0.87128725921416916</v>
      </c>
      <c r="AD307" s="12">
        <v>316.23370001442373</v>
      </c>
      <c r="AE307">
        <v>9.5226902105210343E-2</v>
      </c>
      <c r="AF307">
        <v>0</v>
      </c>
      <c r="AG307">
        <v>-9.4198087115027109E-3</v>
      </c>
      <c r="AH307">
        <v>-9.5395236083805166</v>
      </c>
      <c r="AI307">
        <v>0.67578966249706696</v>
      </c>
      <c r="AJ307">
        <v>2.1089625453961922</v>
      </c>
      <c r="AK307">
        <v>13.513691643074351</v>
      </c>
      <c r="AL307">
        <v>0</v>
      </c>
      <c r="AM307">
        <v>0</v>
      </c>
      <c r="AN307">
        <v>-3.6874260798973171</v>
      </c>
      <c r="AO307">
        <f t="shared" si="45"/>
        <v>12.420192186482925</v>
      </c>
      <c r="AP307">
        <f t="shared" si="46"/>
        <v>0.74521153118897554</v>
      </c>
      <c r="AQ307">
        <f t="shared" si="47"/>
        <v>0</v>
      </c>
      <c r="AR307">
        <f t="shared" si="48"/>
        <v>0.74183523397317441</v>
      </c>
      <c r="AS307" s="9">
        <f t="shared" si="49"/>
        <v>-3.5962313943488242</v>
      </c>
      <c r="AT307" s="9">
        <f t="shared" si="50"/>
        <v>3.0071211768190529</v>
      </c>
      <c r="AU307" s="9">
        <f t="shared" si="51"/>
        <v>6.8131859357282742</v>
      </c>
      <c r="AV307">
        <f t="shared" si="52"/>
        <v>0</v>
      </c>
      <c r="AW307">
        <f t="shared" si="53"/>
        <v>0.23641412614232329</v>
      </c>
      <c r="AX307">
        <v>12.476719914445297</v>
      </c>
      <c r="AZ307">
        <f t="shared" si="54"/>
        <v>-13.515793249941339</v>
      </c>
    </row>
    <row r="308" spans="1:52" x14ac:dyDescent="0.3">
      <c r="A308">
        <v>76.5</v>
      </c>
      <c r="B308" s="12">
        <v>237.17246134062134</v>
      </c>
      <c r="C308" s="9">
        <v>0</v>
      </c>
      <c r="D308" s="9">
        <v>3.338176134278821E-2</v>
      </c>
      <c r="E308" s="9">
        <v>0.15141049614476207</v>
      </c>
      <c r="F308" s="9">
        <v>2.7219317121741935</v>
      </c>
      <c r="G308" s="12">
        <v>25.276001267142192</v>
      </c>
      <c r="H308" s="12">
        <v>63.234806209523867</v>
      </c>
      <c r="I308" s="12">
        <v>3.7940883725714323</v>
      </c>
      <c r="J308">
        <v>199.4661195215875</v>
      </c>
      <c r="K308">
        <v>66.802144386843565</v>
      </c>
      <c r="L308">
        <v>-5.102779372547603E-4</v>
      </c>
      <c r="M308">
        <v>0</v>
      </c>
      <c r="N308">
        <v>1.0006703763438101E-4</v>
      </c>
      <c r="O308">
        <v>-2.1700516948381077E-5</v>
      </c>
      <c r="P308">
        <v>-5.9252028497612963E-4</v>
      </c>
      <c r="Q308">
        <v>5.8771958018980341E-3</v>
      </c>
      <c r="R308">
        <v>-5.5021745795015972E-3</v>
      </c>
      <c r="S308">
        <v>2.2983340810264608E-6</v>
      </c>
      <c r="T308">
        <v>201.23458011599703</v>
      </c>
      <c r="U308">
        <v>57.985861425616804</v>
      </c>
      <c r="V308">
        <v>207.55410189749972</v>
      </c>
      <c r="W308">
        <v>58.023125918851235</v>
      </c>
      <c r="X308">
        <v>197.26843052261941</v>
      </c>
      <c r="Y308">
        <v>197.77579023194335</v>
      </c>
      <c r="Z308">
        <v>9.1384305692736838</v>
      </c>
      <c r="AA308" s="12">
        <v>20.114696124190477</v>
      </c>
      <c r="AB308" s="12">
        <v>1.1646961241904774</v>
      </c>
      <c r="AC308" s="12">
        <v>-0.86692752122872685</v>
      </c>
      <c r="AD308" s="12">
        <v>317.04014630136959</v>
      </c>
      <c r="AE308">
        <v>9.4790643590105805E-2</v>
      </c>
      <c r="AF308">
        <v>0</v>
      </c>
      <c r="AG308">
        <v>-6.3990996481854606E-2</v>
      </c>
      <c r="AH308">
        <v>-9.6202025534080491</v>
      </c>
      <c r="AI308">
        <v>0.48891558327781864</v>
      </c>
      <c r="AJ308">
        <v>2.1143407356838342</v>
      </c>
      <c r="AK308">
        <v>13.505687181385799</v>
      </c>
      <c r="AL308">
        <v>0</v>
      </c>
      <c r="AM308">
        <v>0</v>
      </c>
      <c r="AN308">
        <v>-3.6689749762239563</v>
      </c>
      <c r="AO308">
        <f t="shared" si="45"/>
        <v>12.229854261975316</v>
      </c>
      <c r="AP308">
        <f t="shared" si="46"/>
        <v>0.73379125571851889</v>
      </c>
      <c r="AQ308">
        <f t="shared" si="47"/>
        <v>0</v>
      </c>
      <c r="AR308">
        <f t="shared" si="48"/>
        <v>0.73049706857101582</v>
      </c>
      <c r="AS308" s="9">
        <f t="shared" si="49"/>
        <v>-3.6917507698048793</v>
      </c>
      <c r="AT308" s="9">
        <f t="shared" si="50"/>
        <v>3.0539648724320827</v>
      </c>
      <c r="AU308" s="9">
        <f t="shared" si="51"/>
        <v>6.7057004427238356</v>
      </c>
      <c r="AV308">
        <f t="shared" si="52"/>
        <v>0</v>
      </c>
      <c r="AW308">
        <f t="shared" si="53"/>
        <v>0.24041440946203071</v>
      </c>
      <c r="AX308">
        <v>12.285004967514002</v>
      </c>
      <c r="AZ308">
        <f t="shared" si="54"/>
        <v>-9.7783116655563731</v>
      </c>
    </row>
    <row r="309" spans="1:52" x14ac:dyDescent="0.3">
      <c r="A309">
        <v>76.75</v>
      </c>
      <c r="B309" s="12">
        <v>234.5816044524372</v>
      </c>
      <c r="C309" s="9">
        <v>0</v>
      </c>
      <c r="D309" s="9">
        <v>3.4001678353543063E-2</v>
      </c>
      <c r="E309" s="9">
        <v>0.14986852171510856</v>
      </c>
      <c r="F309" s="9">
        <v>2.7214941566388564</v>
      </c>
      <c r="G309" s="12">
        <v>24.683388645826483</v>
      </c>
      <c r="H309" s="12">
        <v>62.641739121195599</v>
      </c>
      <c r="I309" s="12">
        <v>3.7585043472717361</v>
      </c>
      <c r="J309">
        <v>194.44057565863227</v>
      </c>
      <c r="K309">
        <v>66.155041989689096</v>
      </c>
      <c r="L309">
        <v>-4.9715159576354487E-4</v>
      </c>
      <c r="M309">
        <v>0</v>
      </c>
      <c r="N309">
        <v>1.0192122119806678E-4</v>
      </c>
      <c r="O309">
        <v>-1.2695799819574767E-5</v>
      </c>
      <c r="P309">
        <v>-1.0358970899915328E-4</v>
      </c>
      <c r="Q309">
        <v>5.8771958018980341E-3</v>
      </c>
      <c r="R309">
        <v>-9.3953721733949596E-4</v>
      </c>
      <c r="S309">
        <v>2.2179077329379878E-6</v>
      </c>
      <c r="T309">
        <v>199.06099415671017</v>
      </c>
      <c r="U309">
        <v>57.683446122205794</v>
      </c>
      <c r="V309">
        <v>207.35708866279847</v>
      </c>
      <c r="W309">
        <v>57.995548320418436</v>
      </c>
      <c r="X309">
        <v>193.66159565469965</v>
      </c>
      <c r="Y309">
        <v>193.8425821391707</v>
      </c>
      <c r="Z309">
        <v>9.1342606783516072</v>
      </c>
      <c r="AA309" s="12">
        <v>20.102834782423912</v>
      </c>
      <c r="AB309" s="12">
        <v>1.152834782423912</v>
      </c>
      <c r="AC309" s="12">
        <v>-0.86255677326463531</v>
      </c>
      <c r="AD309" s="12">
        <v>317.84079194873203</v>
      </c>
      <c r="AE309">
        <v>9.4352593142353003E-2</v>
      </c>
      <c r="AF309">
        <v>0</v>
      </c>
      <c r="AG309">
        <v>-2.2450881083655908E-2</v>
      </c>
      <c r="AH309">
        <v>-9.5233756865760171</v>
      </c>
      <c r="AI309">
        <v>0.6757253261813887</v>
      </c>
      <c r="AJ309">
        <v>2.1196802415060945</v>
      </c>
      <c r="AK309">
        <v>13.497723075417623</v>
      </c>
      <c r="AL309">
        <v>0</v>
      </c>
      <c r="AM309">
        <v>0</v>
      </c>
      <c r="AN309">
        <v>-3.6504772765720808</v>
      </c>
      <c r="AO309">
        <f t="shared" si="45"/>
        <v>12.396533193008512</v>
      </c>
      <c r="AP309">
        <f t="shared" si="46"/>
        <v>0.74379199158051068</v>
      </c>
      <c r="AQ309">
        <f t="shared" si="47"/>
        <v>0</v>
      </c>
      <c r="AR309">
        <f t="shared" si="48"/>
        <v>0.74048367569246121</v>
      </c>
      <c r="AS309" s="9">
        <f t="shared" si="49"/>
        <v>-3.6217773561194693</v>
      </c>
      <c r="AT309" s="9">
        <f t="shared" si="50"/>
        <v>3.0140556106605847</v>
      </c>
      <c r="AU309" s="9">
        <f t="shared" si="51"/>
        <v>6.7939899415666885</v>
      </c>
      <c r="AV309">
        <f t="shared" si="52"/>
        <v>0</v>
      </c>
      <c r="AW309">
        <f t="shared" si="53"/>
        <v>0.23362937867290512</v>
      </c>
      <c r="AX309">
        <v>12.451918138099721</v>
      </c>
      <c r="AZ309">
        <f t="shared" si="54"/>
        <v>-13.514506523627773</v>
      </c>
    </row>
    <row r="310" spans="1:52" x14ac:dyDescent="0.3">
      <c r="A310">
        <v>77</v>
      </c>
      <c r="B310" s="12">
        <v>232.03900324291425</v>
      </c>
      <c r="C310" s="9">
        <v>0</v>
      </c>
      <c r="D310" s="9">
        <v>3.4630771586643058E-2</v>
      </c>
      <c r="E310" s="9">
        <v>0.14833438031887078</v>
      </c>
      <c r="F310" s="9">
        <v>2.721064652932208</v>
      </c>
      <c r="G310" s="12">
        <v>24.094230074014263</v>
      </c>
      <c r="H310" s="12">
        <v>62.05168473802722</v>
      </c>
      <c r="I310" s="12">
        <v>3.723101084281633</v>
      </c>
      <c r="J310">
        <v>196.61689249762694</v>
      </c>
      <c r="K310">
        <v>66.501251408728024</v>
      </c>
      <c r="L310">
        <v>-4.8800293691508205E-4</v>
      </c>
      <c r="M310">
        <v>0</v>
      </c>
      <c r="N310">
        <v>1.0378543750949835E-4</v>
      </c>
      <c r="O310">
        <v>1.2069996193430392E-5</v>
      </c>
      <c r="P310">
        <v>-3.987341217307413E-4</v>
      </c>
      <c r="Q310">
        <v>5.8771958018980341E-3</v>
      </c>
      <c r="R310">
        <v>-3.530673796004009E-3</v>
      </c>
      <c r="S310">
        <v>2.2170677121188985E-6</v>
      </c>
      <c r="T310">
        <v>198.85695888041599</v>
      </c>
      <c r="U310">
        <v>57.656479927535145</v>
      </c>
      <c r="V310">
        <v>207.41855112652394</v>
      </c>
      <c r="W310">
        <v>58.002762487787095</v>
      </c>
      <c r="X310">
        <v>197.30662509882561</v>
      </c>
      <c r="Y310">
        <v>197.14535337110749</v>
      </c>
      <c r="Z310">
        <v>9.1301105175024571</v>
      </c>
      <c r="AA310" s="12">
        <v>20.091033694760547</v>
      </c>
      <c r="AB310" s="12">
        <v>1.1410336947605444</v>
      </c>
      <c r="AC310" s="12">
        <v>-0.8581750948800938</v>
      </c>
      <c r="AD310" s="12">
        <v>318.63565212385828</v>
      </c>
      <c r="AE310">
        <v>9.3912759240580845E-2</v>
      </c>
      <c r="AF310">
        <v>0</v>
      </c>
      <c r="AG310">
        <v>1.9675203458563006E-2</v>
      </c>
      <c r="AH310">
        <v>-9.5206545190048395</v>
      </c>
      <c r="AI310">
        <v>0.51365988777082239</v>
      </c>
      <c r="AJ310">
        <v>2.1249811640140113</v>
      </c>
      <c r="AK310">
        <v>13.489799426091901</v>
      </c>
      <c r="AL310">
        <v>0</v>
      </c>
      <c r="AM310">
        <v>0</v>
      </c>
      <c r="AN310">
        <v>-3.631933317644628</v>
      </c>
      <c r="AO310">
        <f t="shared" si="45"/>
        <v>12.220332240075996</v>
      </c>
      <c r="AP310">
        <f t="shared" si="46"/>
        <v>0.73321993440455968</v>
      </c>
      <c r="AQ310">
        <f t="shared" si="47"/>
        <v>0</v>
      </c>
      <c r="AR310">
        <f t="shared" si="48"/>
        <v>0.72998895452228685</v>
      </c>
      <c r="AS310" s="9">
        <f t="shared" si="49"/>
        <v>-3.5763257818240302</v>
      </c>
      <c r="AT310" s="9">
        <f t="shared" si="50"/>
        <v>3.0227091705999056</v>
      </c>
      <c r="AU310" s="9">
        <f t="shared" si="51"/>
        <v>6.6943790347495318</v>
      </c>
      <c r="AV310">
        <f t="shared" si="52"/>
        <v>0</v>
      </c>
      <c r="AW310">
        <f t="shared" si="53"/>
        <v>0.22850485962282852</v>
      </c>
      <c r="AX310">
        <v>12.274420246994147</v>
      </c>
      <c r="AZ310">
        <f t="shared" si="54"/>
        <v>-10.273197755416447</v>
      </c>
    </row>
    <row r="311" spans="1:52" x14ac:dyDescent="0.3">
      <c r="A311">
        <v>77.25</v>
      </c>
      <c r="B311" s="12">
        <v>229.5446677948089</v>
      </c>
      <c r="C311" s="9">
        <v>0</v>
      </c>
      <c r="D311" s="9">
        <v>3.5269034428187726E-2</v>
      </c>
      <c r="E311" s="9">
        <v>0.14680809135427703</v>
      </c>
      <c r="F311" s="9">
        <v>2.7206432082357241</v>
      </c>
      <c r="G311" s="12">
        <v>23.508528980794694</v>
      </c>
      <c r="H311" s="12">
        <v>61.464650520875779</v>
      </c>
      <c r="I311" s="12">
        <v>3.6878790312525469</v>
      </c>
      <c r="J311">
        <v>194.67204763731812</v>
      </c>
      <c r="K311">
        <v>66.278662119845933</v>
      </c>
      <c r="L311">
        <v>-4.7766440401763482E-4</v>
      </c>
      <c r="M311">
        <v>0</v>
      </c>
      <c r="N311">
        <v>1.0569005446924957E-4</v>
      </c>
      <c r="O311">
        <v>-1.428052264214677E-5</v>
      </c>
      <c r="P311">
        <v>-1.6296427603709984E-4</v>
      </c>
      <c r="Q311">
        <v>5.8771958018980341E-3</v>
      </c>
      <c r="R311">
        <v>-1.4081414256949694E-3</v>
      </c>
      <c r="S311">
        <v>2.1720687743979589E-6</v>
      </c>
      <c r="T311">
        <v>197.85700119544728</v>
      </c>
      <c r="U311">
        <v>57.518451222948215</v>
      </c>
      <c r="V311">
        <v>207.17276799066849</v>
      </c>
      <c r="W311">
        <v>57.96857193354532</v>
      </c>
      <c r="X311">
        <v>193.64389592571013</v>
      </c>
      <c r="Y311">
        <v>193.88582048974567</v>
      </c>
      <c r="Z311">
        <v>9.1259801605557609</v>
      </c>
      <c r="AA311" s="12">
        <v>20.079293010417512</v>
      </c>
      <c r="AB311" s="12">
        <v>1.1292930104175156</v>
      </c>
      <c r="AC311" s="12">
        <v>-0.85378256542505249</v>
      </c>
      <c r="AD311" s="12">
        <v>319.42474197061097</v>
      </c>
      <c r="AE311">
        <v>9.3471150395150415E-2</v>
      </c>
      <c r="AF311">
        <v>0</v>
      </c>
      <c r="AG311">
        <v>-2.9027113539192701E-2</v>
      </c>
      <c r="AH311">
        <v>-9.4797485757898823</v>
      </c>
      <c r="AI311">
        <v>0.66434737504614105</v>
      </c>
      <c r="AJ311">
        <v>2.130243604202005</v>
      </c>
      <c r="AK311">
        <v>13.481916333598065</v>
      </c>
      <c r="AL311">
        <v>0</v>
      </c>
      <c r="AM311">
        <v>0</v>
      </c>
      <c r="AN311">
        <v>-3.6133434352631904</v>
      </c>
      <c r="AO311">
        <f t="shared" si="45"/>
        <v>12.359856890862341</v>
      </c>
      <c r="AP311">
        <f t="shared" si="46"/>
        <v>0.7415914134517404</v>
      </c>
      <c r="AQ311">
        <f t="shared" si="47"/>
        <v>0</v>
      </c>
      <c r="AR311">
        <f t="shared" si="48"/>
        <v>0.73835418273773923</v>
      </c>
      <c r="AS311" s="9">
        <f t="shared" si="49"/>
        <v>-3.6260691022519991</v>
      </c>
      <c r="AT311" s="9">
        <f t="shared" si="50"/>
        <v>3.007717334551625</v>
      </c>
      <c r="AU311" s="9">
        <f t="shared" si="51"/>
        <v>6.7677485263990871</v>
      </c>
      <c r="AV311">
        <f t="shared" si="52"/>
        <v>0</v>
      </c>
      <c r="AW311">
        <f t="shared" si="53"/>
        <v>0.22946793014876904</v>
      </c>
      <c r="AX311">
        <v>12.414047290650419</v>
      </c>
      <c r="AZ311">
        <f t="shared" si="54"/>
        <v>-13.286947500922821</v>
      </c>
    </row>
    <row r="312" spans="1:52" x14ac:dyDescent="0.3">
      <c r="A312">
        <v>77.5</v>
      </c>
      <c r="B312" s="12">
        <v>227.09860796349162</v>
      </c>
      <c r="C312" s="9">
        <v>0</v>
      </c>
      <c r="D312" s="9">
        <v>3.5916460160167279E-2</v>
      </c>
      <c r="E312" s="9">
        <v>0.14528967407807183</v>
      </c>
      <c r="F312" s="9">
        <v>2.7202298295936367</v>
      </c>
      <c r="G312" s="12">
        <v>22.926288747008584</v>
      </c>
      <c r="H312" s="12">
        <v>60.880643876181466</v>
      </c>
      <c r="I312" s="12">
        <v>3.6528386325708881</v>
      </c>
      <c r="J312">
        <v>195.88618638625158</v>
      </c>
      <c r="K312">
        <v>66.49770805667157</v>
      </c>
      <c r="L312">
        <v>-4.6840489862550898E-4</v>
      </c>
      <c r="M312">
        <v>0</v>
      </c>
      <c r="N312">
        <v>1.0761103755670488E-4</v>
      </c>
      <c r="O312">
        <v>1.71567935247798E-5</v>
      </c>
      <c r="P312">
        <v>-3.3057519845767195E-4</v>
      </c>
      <c r="Q312">
        <v>5.8771958018980341E-3</v>
      </c>
      <c r="R312">
        <v>-2.7861110741412712E-3</v>
      </c>
      <c r="S312">
        <v>2.1613927019913537E-6</v>
      </c>
      <c r="T312">
        <v>197.96223662028498</v>
      </c>
      <c r="U312">
        <v>57.535407770826055</v>
      </c>
      <c r="V312">
        <v>206.94038512430953</v>
      </c>
      <c r="W312">
        <v>57.93614554416655</v>
      </c>
      <c r="X312">
        <v>197.34717770375968</v>
      </c>
      <c r="Y312">
        <v>197.00123563315097</v>
      </c>
      <c r="Z312">
        <v>9.1218696809148643</v>
      </c>
      <c r="AA312" s="12">
        <v>20.067612877523626</v>
      </c>
      <c r="AB312" s="12">
        <v>1.1176128775236294</v>
      </c>
      <c r="AC312" s="12">
        <v>-0.84937926404340836</v>
      </c>
      <c r="AD312" s="12">
        <v>320.20807647315962</v>
      </c>
      <c r="AE312">
        <v>9.3027775147964675E-2</v>
      </c>
      <c r="AF312">
        <v>0</v>
      </c>
      <c r="AG312">
        <v>4.0820567759931745E-2</v>
      </c>
      <c r="AH312">
        <v>-9.4917273038899896</v>
      </c>
      <c r="AI312">
        <v>0.49695747455792799</v>
      </c>
      <c r="AJ312">
        <v>2.1354676619995021</v>
      </c>
      <c r="AK312">
        <v>13.474073897394808</v>
      </c>
      <c r="AL312">
        <v>0</v>
      </c>
      <c r="AM312">
        <v>0</v>
      </c>
      <c r="AN312">
        <v>-3.5947079643773119</v>
      </c>
      <c r="AO312">
        <f t="shared" si="45"/>
        <v>12.177701189328221</v>
      </c>
      <c r="AP312">
        <f t="shared" si="46"/>
        <v>0.7306620713596933</v>
      </c>
      <c r="AQ312">
        <f t="shared" si="47"/>
        <v>0</v>
      </c>
      <c r="AR312">
        <f t="shared" si="48"/>
        <v>0.72750271503794783</v>
      </c>
      <c r="AS312" s="9">
        <f t="shared" si="49"/>
        <v>-3.5589522453131082</v>
      </c>
      <c r="AT312" s="9">
        <f t="shared" si="50"/>
        <v>3.0247492414775863</v>
      </c>
      <c r="AU312" s="9">
        <f t="shared" si="51"/>
        <v>6.6650041957304396</v>
      </c>
      <c r="AV312">
        <f t="shared" si="52"/>
        <v>0</v>
      </c>
      <c r="AW312">
        <f t="shared" si="53"/>
        <v>0.22305416839921394</v>
      </c>
      <c r="AX312">
        <v>12.230585799160673</v>
      </c>
      <c r="AZ312">
        <f t="shared" si="54"/>
        <v>-9.9391494911585596</v>
      </c>
    </row>
    <row r="313" spans="1:52" x14ac:dyDescent="0.3">
      <c r="A313">
        <v>77.75</v>
      </c>
      <c r="B313" s="12">
        <v>224.70083337897773</v>
      </c>
      <c r="C313" s="9">
        <v>0</v>
      </c>
      <c r="D313" s="9">
        <v>3.6573041960199684E-2</v>
      </c>
      <c r="E313" s="9">
        <v>0.14377914760589805</v>
      </c>
      <c r="F313" s="9">
        <v>2.7198245239129286</v>
      </c>
      <c r="G313" s="12">
        <v>22.347512705681822</v>
      </c>
      <c r="H313" s="12">
        <v>60.299672156114632</v>
      </c>
      <c r="I313" s="12">
        <v>3.617980329366878</v>
      </c>
      <c r="J313">
        <v>194.81350794758583</v>
      </c>
      <c r="K313">
        <v>66.404802569829656</v>
      </c>
      <c r="L313">
        <v>-4.5864383520182253E-4</v>
      </c>
      <c r="M313">
        <v>0</v>
      </c>
      <c r="N313">
        <v>1.0956674823845409E-4</v>
      </c>
      <c r="O313">
        <v>-1.5033021863241074E-5</v>
      </c>
      <c r="P313">
        <v>-1.9024086748594239E-4</v>
      </c>
      <c r="Q313">
        <v>5.8771958018980341E-3</v>
      </c>
      <c r="R313">
        <v>-1.5631192990221499E-3</v>
      </c>
      <c r="S313">
        <v>2.1269248308164241E-6</v>
      </c>
      <c r="T313">
        <v>197.39523078408334</v>
      </c>
      <c r="U313">
        <v>57.457916071635111</v>
      </c>
      <c r="V313">
        <v>206.61899570445686</v>
      </c>
      <c r="W313">
        <v>57.891642852790369</v>
      </c>
      <c r="X313">
        <v>193.62461256068568</v>
      </c>
      <c r="Y313">
        <v>193.90789531843805</v>
      </c>
      <c r="Z313">
        <v>9.1177791515516073</v>
      </c>
      <c r="AA313" s="12">
        <v>20.055993443122293</v>
      </c>
      <c r="AB313" s="12">
        <v>1.1059934431222926</v>
      </c>
      <c r="AC313" s="12">
        <v>-0.84496526966520669</v>
      </c>
      <c r="AD313" s="12">
        <v>320.98567118281989</v>
      </c>
      <c r="AE313">
        <v>9.2582642072285948E-2</v>
      </c>
      <c r="AF313">
        <v>0</v>
      </c>
      <c r="AG313">
        <v>-3.287276256174787E-2</v>
      </c>
      <c r="AH313">
        <v>-9.4714218463710527</v>
      </c>
      <c r="AI313">
        <v>0.63555501930094072</v>
      </c>
      <c r="AJ313">
        <v>2.1406534411182263</v>
      </c>
      <c r="AK313">
        <v>13.466272216212049</v>
      </c>
      <c r="AL313">
        <v>0</v>
      </c>
      <c r="AM313">
        <v>0</v>
      </c>
      <c r="AN313">
        <v>-3.576027239031482</v>
      </c>
      <c r="AO313">
        <f t="shared" si="45"/>
        <v>12.30805049497482</v>
      </c>
      <c r="AP313">
        <f t="shared" si="46"/>
        <v>0.73848302969848922</v>
      </c>
      <c r="AQ313">
        <f t="shared" si="47"/>
        <v>0</v>
      </c>
      <c r="AR313">
        <f t="shared" si="48"/>
        <v>0.73532031928995745</v>
      </c>
      <c r="AS313" s="9">
        <f t="shared" si="49"/>
        <v>-3.6442327083992856</v>
      </c>
      <c r="AT313" s="9">
        <f t="shared" si="50"/>
        <v>3.019354980791991</v>
      </c>
      <c r="AU313" s="9">
        <f t="shared" si="51"/>
        <v>6.7333251719595513</v>
      </c>
      <c r="AV313">
        <f t="shared" si="52"/>
        <v>0</v>
      </c>
      <c r="AW313">
        <f t="shared" si="53"/>
        <v>0.22618878292567485</v>
      </c>
      <c r="AX313">
        <v>12.36098905574624</v>
      </c>
      <c r="AZ313">
        <f t="shared" si="54"/>
        <v>-12.711100386018813</v>
      </c>
    </row>
    <row r="314" spans="1:52" x14ac:dyDescent="0.3">
      <c r="A314">
        <v>78</v>
      </c>
      <c r="B314" s="12">
        <v>222.35135344789921</v>
      </c>
      <c r="C314" s="9">
        <v>0</v>
      </c>
      <c r="D314" s="9">
        <v>3.7238772901269312E-2</v>
      </c>
      <c r="E314" s="9">
        <v>0.14227653091266909</v>
      </c>
      <c r="F314" s="9">
        <v>2.7194272979633647</v>
      </c>
      <c r="G314" s="12">
        <v>21.77220414245852</v>
      </c>
      <c r="H314" s="12">
        <v>59.721742658718874</v>
      </c>
      <c r="I314" s="12">
        <v>3.5833045595231323</v>
      </c>
      <c r="J314">
        <v>195.60807355643993</v>
      </c>
      <c r="K314">
        <v>66.569399103390595</v>
      </c>
      <c r="L314">
        <v>-4.4936871422401485E-4</v>
      </c>
      <c r="M314">
        <v>0</v>
      </c>
      <c r="N314">
        <v>1.1154341980931277E-4</v>
      </c>
      <c r="O314">
        <v>1.8528578781016264E-5</v>
      </c>
      <c r="P314">
        <v>-3.0047239397021093E-4</v>
      </c>
      <c r="Q314">
        <v>5.8771958018980341E-3</v>
      </c>
      <c r="R314">
        <v>-2.4056338279725494E-3</v>
      </c>
      <c r="S314">
        <v>2.1125165588626097E-6</v>
      </c>
      <c r="T314">
        <v>197.54726656309057</v>
      </c>
      <c r="U314">
        <v>57.481174477099103</v>
      </c>
      <c r="V314">
        <v>206.35867891152319</v>
      </c>
      <c r="W314">
        <v>57.855339577344921</v>
      </c>
      <c r="X314">
        <v>197.38930737188301</v>
      </c>
      <c r="Y314">
        <v>196.96223052410329</v>
      </c>
      <c r="Z314">
        <v>9.1137086450071045</v>
      </c>
      <c r="AA314" s="12">
        <v>20.044434853174373</v>
      </c>
      <c r="AB314" s="12">
        <v>1.0944348531743775</v>
      </c>
      <c r="AC314" s="12">
        <v>-0.84054066101238922</v>
      </c>
      <c r="AD314" s="12">
        <v>321.75754123288658</v>
      </c>
      <c r="AE314">
        <v>9.2135759772548509E-2</v>
      </c>
      <c r="AF314">
        <v>0</v>
      </c>
      <c r="AG314">
        <v>4.8736109231841906E-2</v>
      </c>
      <c r="AH314">
        <v>-9.4855669336586192</v>
      </c>
      <c r="AI314">
        <v>0.46982241937099473</v>
      </c>
      <c r="AJ314">
        <v>2.145801042482121</v>
      </c>
      <c r="AK314">
        <v>13.458511388052841</v>
      </c>
      <c r="AL314">
        <v>0</v>
      </c>
      <c r="AM314">
        <v>0</v>
      </c>
      <c r="AN314">
        <v>-3.5573015923894622</v>
      </c>
      <c r="AO314">
        <f t="shared" si="45"/>
        <v>12.127120729644647</v>
      </c>
      <c r="AP314">
        <f t="shared" si="46"/>
        <v>0.72762724377867882</v>
      </c>
      <c r="AQ314">
        <f t="shared" si="47"/>
        <v>0</v>
      </c>
      <c r="AR314">
        <f t="shared" si="48"/>
        <v>0.72454101476320276</v>
      </c>
      <c r="AS314" s="9">
        <f t="shared" si="49"/>
        <v>-3.5661929928713905</v>
      </c>
      <c r="AT314" s="9">
        <f t="shared" si="50"/>
        <v>3.0378772539291279</v>
      </c>
      <c r="AU314" s="9">
        <f t="shared" si="51"/>
        <v>6.6313827019684375</v>
      </c>
      <c r="AV314">
        <f t="shared" si="52"/>
        <v>0</v>
      </c>
      <c r="AW314">
        <f t="shared" si="53"/>
        <v>0.2191900878983484</v>
      </c>
      <c r="AX314">
        <v>12.178776979749745</v>
      </c>
      <c r="AZ314">
        <f t="shared" si="54"/>
        <v>-9.3964483874198947</v>
      </c>
    </row>
    <row r="315" spans="1:52" x14ac:dyDescent="0.3">
      <c r="A315">
        <v>78.25</v>
      </c>
      <c r="B315" s="12">
        <v>220.05017735546349</v>
      </c>
      <c r="C315" s="9">
        <v>0</v>
      </c>
      <c r="D315" s="9">
        <v>3.7913645951456895E-2</v>
      </c>
      <c r="E315" s="9">
        <v>0.14078184283294876</v>
      </c>
      <c r="F315" s="9">
        <v>2.71903815837753</v>
      </c>
      <c r="G315" s="12">
        <v>21.200366296032627</v>
      </c>
      <c r="H315" s="12">
        <v>59.146862628057214</v>
      </c>
      <c r="I315" s="12">
        <v>3.5488117576834326</v>
      </c>
      <c r="J315">
        <v>194.94762159540028</v>
      </c>
      <c r="K315">
        <v>66.537946614988925</v>
      </c>
      <c r="L315">
        <v>-4.3974355112031316E-4</v>
      </c>
      <c r="M315">
        <v>0</v>
      </c>
      <c r="N315">
        <v>1.1355093537231221E-4</v>
      </c>
      <c r="O315">
        <v>-1.5639576418932029E-5</v>
      </c>
      <c r="P315">
        <v>-2.1283676081388845E-4</v>
      </c>
      <c r="Q315">
        <v>5.8771958018980341E-3</v>
      </c>
      <c r="R315">
        <v>-1.6594902416551562E-3</v>
      </c>
      <c r="S315">
        <v>2.0834460703029899E-6</v>
      </c>
      <c r="T315">
        <v>197.17718972451024</v>
      </c>
      <c r="U315">
        <v>57.430861847277015</v>
      </c>
      <c r="V315">
        <v>206.06796224105153</v>
      </c>
      <c r="W315">
        <v>57.814865265002481</v>
      </c>
      <c r="X315">
        <v>193.60429703081584</v>
      </c>
      <c r="Y315">
        <v>193.92838474270837</v>
      </c>
      <c r="Z315">
        <v>9.1096582333860106</v>
      </c>
      <c r="AA315" s="12">
        <v>20.03293725256114</v>
      </c>
      <c r="AB315" s="12">
        <v>1.0829372525611443</v>
      </c>
      <c r="AC315" s="12">
        <v>-0.8361055165943212</v>
      </c>
      <c r="AD315" s="12">
        <v>322.52370205607963</v>
      </c>
      <c r="AE315">
        <v>9.168713688417407E-2</v>
      </c>
      <c r="AF315">
        <v>0</v>
      </c>
      <c r="AG315">
        <v>-3.6368405331724092E-2</v>
      </c>
      <c r="AH315">
        <v>-9.4745982605434111</v>
      </c>
      <c r="AI315">
        <v>0.60697887491715796</v>
      </c>
      <c r="AJ315">
        <v>2.1509105690119954</v>
      </c>
      <c r="AK315">
        <v>13.450791510195373</v>
      </c>
      <c r="AL315">
        <v>0</v>
      </c>
      <c r="AM315">
        <v>0</v>
      </c>
      <c r="AN315">
        <v>-3.5385313567153571</v>
      </c>
      <c r="AO315">
        <f t="shared" si="45"/>
        <v>12.257445009963163</v>
      </c>
      <c r="AP315">
        <f t="shared" si="46"/>
        <v>0.73544670059778983</v>
      </c>
      <c r="AQ315">
        <f t="shared" si="47"/>
        <v>0</v>
      </c>
      <c r="AR315">
        <f t="shared" si="48"/>
        <v>0.73235758779847404</v>
      </c>
      <c r="AS315" s="9">
        <f t="shared" si="49"/>
        <v>-3.6678820194094888</v>
      </c>
      <c r="AT315" s="9">
        <f t="shared" si="50"/>
        <v>3.0369108775487619</v>
      </c>
      <c r="AU315" s="9">
        <f t="shared" si="51"/>
        <v>6.699668091317232</v>
      </c>
      <c r="AV315">
        <f t="shared" si="52"/>
        <v>0</v>
      </c>
      <c r="AW315">
        <f t="shared" si="53"/>
        <v>0.22323211203725568</v>
      </c>
      <c r="AX315">
        <v>12.309147389918031</v>
      </c>
      <c r="AZ315">
        <f t="shared" si="54"/>
        <v>-12.139577498343158</v>
      </c>
    </row>
    <row r="316" spans="1:52" x14ac:dyDescent="0.3">
      <c r="A316">
        <v>78.5</v>
      </c>
      <c r="B316" s="12">
        <v>217.79731406735351</v>
      </c>
      <c r="C316" s="9">
        <v>0</v>
      </c>
      <c r="D316" s="9">
        <v>3.8597653973666914E-2</v>
      </c>
      <c r="E316" s="9">
        <v>0.1392951020613315</v>
      </c>
      <c r="F316" s="9">
        <v>2.7186571116508369</v>
      </c>
      <c r="G316" s="12">
        <v>20.632002358577552</v>
      </c>
      <c r="H316" s="12">
        <v>58.575039254358273</v>
      </c>
      <c r="I316" s="12">
        <v>3.514502355261496</v>
      </c>
      <c r="J316">
        <v>195.43874001044091</v>
      </c>
      <c r="K316">
        <v>66.662875007133209</v>
      </c>
      <c r="L316">
        <v>-4.3045211765739728E-4</v>
      </c>
      <c r="M316">
        <v>0</v>
      </c>
      <c r="N316">
        <v>1.1558232326366726E-4</v>
      </c>
      <c r="O316">
        <v>1.9171062957430552E-5</v>
      </c>
      <c r="P316">
        <v>-2.8052274976346828E-4</v>
      </c>
      <c r="Q316">
        <v>5.8771958018980341E-3</v>
      </c>
      <c r="R316">
        <v>-2.1288988633215585E-3</v>
      </c>
      <c r="S316">
        <v>2.0666881590118093E-6</v>
      </c>
      <c r="T316">
        <v>197.27574370423002</v>
      </c>
      <c r="U316">
        <v>57.446186212294606</v>
      </c>
      <c r="V316">
        <v>205.84087890055264</v>
      </c>
      <c r="W316">
        <v>57.782966426605753</v>
      </c>
      <c r="X316">
        <v>197.43141510121816</v>
      </c>
      <c r="Y316">
        <v>196.94768557889452</v>
      </c>
      <c r="Z316">
        <v>9.1056279883698394</v>
      </c>
      <c r="AA316" s="12">
        <v>20.021500785087163</v>
      </c>
      <c r="AB316" s="12">
        <v>1.0715007850871654</v>
      </c>
      <c r="AC316" s="12">
        <v>-0.83165991470774292</v>
      </c>
      <c r="AD316" s="12">
        <v>323.28416919197258</v>
      </c>
      <c r="AE316">
        <v>9.1236782073385037E-2</v>
      </c>
      <c r="AF316">
        <v>0</v>
      </c>
      <c r="AG316">
        <v>5.3378823104786664E-2</v>
      </c>
      <c r="AH316">
        <v>-9.4861023092537913</v>
      </c>
      <c r="AI316">
        <v>0.44465966608290586</v>
      </c>
      <c r="AJ316">
        <v>2.1559821243412656</v>
      </c>
      <c r="AK316">
        <v>13.443112679194895</v>
      </c>
      <c r="AL316">
        <v>0</v>
      </c>
      <c r="AM316">
        <v>0</v>
      </c>
      <c r="AN316">
        <v>-3.5197168633734086</v>
      </c>
      <c r="AO316">
        <f t="shared" si="45"/>
        <v>12.079425239181118</v>
      </c>
      <c r="AP316">
        <f t="shared" si="46"/>
        <v>0.72476551435086711</v>
      </c>
      <c r="AQ316">
        <f t="shared" si="47"/>
        <v>0</v>
      </c>
      <c r="AR316">
        <f t="shared" si="48"/>
        <v>0.72175107769925129</v>
      </c>
      <c r="AS316" s="9">
        <f t="shared" si="49"/>
        <v>-3.5803836052217255</v>
      </c>
      <c r="AT316" s="9">
        <f t="shared" si="50"/>
        <v>3.0543740952531215</v>
      </c>
      <c r="AU316" s="9">
        <f t="shared" si="51"/>
        <v>6.599445152478518</v>
      </c>
      <c r="AV316">
        <f t="shared" si="52"/>
        <v>0</v>
      </c>
      <c r="AW316">
        <f t="shared" si="53"/>
        <v>0.21575956291294165</v>
      </c>
      <c r="AX316">
        <v>12.129875682965025</v>
      </c>
      <c r="AZ316">
        <f t="shared" si="54"/>
        <v>-8.8931933216581172</v>
      </c>
    </row>
    <row r="317" spans="1:52" x14ac:dyDescent="0.3">
      <c r="A317">
        <v>78.75</v>
      </c>
      <c r="B317" s="12">
        <v>215.59277233160594</v>
      </c>
      <c r="C317" s="9">
        <v>0</v>
      </c>
      <c r="D317" s="9">
        <v>3.9290789725357898E-2</v>
      </c>
      <c r="E317" s="9">
        <v>0.13781632715282113</v>
      </c>
      <c r="F317" s="9">
        <v>2.7182841641415383</v>
      </c>
      <c r="G317" s="12">
        <v>20.067115476174706</v>
      </c>
      <c r="H317" s="12">
        <v>58.006279674161974</v>
      </c>
      <c r="I317" s="12">
        <v>3.4803767804497183</v>
      </c>
      <c r="J317">
        <v>195.07518011856891</v>
      </c>
      <c r="K317">
        <v>66.675226380313859</v>
      </c>
      <c r="L317">
        <v>-4.2089444271449554E-4</v>
      </c>
      <c r="M317">
        <v>0</v>
      </c>
      <c r="N317">
        <v>1.1764223851839348E-4</v>
      </c>
      <c r="O317">
        <v>-1.6129474594823227E-5</v>
      </c>
      <c r="P317">
        <v>-2.3224527977371316E-4</v>
      </c>
      <c r="Q317">
        <v>5.8771958018980341E-3</v>
      </c>
      <c r="R317">
        <v>-1.7144980313297874E-3</v>
      </c>
      <c r="S317">
        <v>2.0416724099640747E-6</v>
      </c>
      <c r="T317">
        <v>197.04398432414587</v>
      </c>
      <c r="U317">
        <v>57.414865013871122</v>
      </c>
      <c r="V317">
        <v>205.603819811264</v>
      </c>
      <c r="W317">
        <v>57.749671736576659</v>
      </c>
      <c r="X317">
        <v>193.58290548994782</v>
      </c>
      <c r="Y317">
        <v>193.94739698673104</v>
      </c>
      <c r="Z317">
        <v>9.10161798120307</v>
      </c>
      <c r="AA317" s="12">
        <v>20.010125593483238</v>
      </c>
      <c r="AB317" s="12">
        <v>1.0601255934832394</v>
      </c>
      <c r="AC317" s="12">
        <v>-0.82720393343749665</v>
      </c>
      <c r="AD317" s="12">
        <v>324.0389579723028</v>
      </c>
      <c r="AE317">
        <v>9.0784704037022657E-2</v>
      </c>
      <c r="AF317">
        <v>0</v>
      </c>
      <c r="AG317">
        <v>-3.9549963157672834E-2</v>
      </c>
      <c r="AH317">
        <v>-9.4816822833568715</v>
      </c>
      <c r="AI317">
        <v>0.58282114122664841</v>
      </c>
      <c r="AJ317">
        <v>2.1610158107172879</v>
      </c>
      <c r="AK317">
        <v>13.435474990885691</v>
      </c>
      <c r="AL317">
        <v>0</v>
      </c>
      <c r="AM317">
        <v>0</v>
      </c>
      <c r="AN317">
        <v>-3.5008584428310727</v>
      </c>
      <c r="AO317">
        <f t="shared" si="45"/>
        <v>12.211786807494816</v>
      </c>
      <c r="AP317">
        <f t="shared" si="46"/>
        <v>0.73270720844968895</v>
      </c>
      <c r="AQ317">
        <f t="shared" si="47"/>
        <v>0</v>
      </c>
      <c r="AR317">
        <f t="shared" si="48"/>
        <v>0.72968984566707606</v>
      </c>
      <c r="AS317" s="9">
        <f t="shared" si="49"/>
        <v>-3.693494853695062</v>
      </c>
      <c r="AT317" s="9">
        <f t="shared" si="50"/>
        <v>3.0565687956554863</v>
      </c>
      <c r="AU317" s="9">
        <f t="shared" si="51"/>
        <v>6.6688211033827951</v>
      </c>
      <c r="AV317">
        <f t="shared" si="52"/>
        <v>0</v>
      </c>
      <c r="AW317">
        <f t="shared" si="53"/>
        <v>0.22036921315048111</v>
      </c>
      <c r="AX317">
        <v>12.262284140356083</v>
      </c>
      <c r="AZ317">
        <f t="shared" si="54"/>
        <v>-11.656422824532967</v>
      </c>
    </row>
    <row r="318" spans="1:52" x14ac:dyDescent="0.3">
      <c r="A318">
        <v>79</v>
      </c>
      <c r="B318" s="12">
        <v>213.4365606804366</v>
      </c>
      <c r="C318" s="9">
        <v>0</v>
      </c>
      <c r="D318" s="9">
        <v>3.9993045858261765E-2</v>
      </c>
      <c r="E318" s="9">
        <v>0.13634553652321746</v>
      </c>
      <c r="F318" s="9">
        <v>2.7179193220707814</v>
      </c>
      <c r="G318" s="12">
        <v>19.505708749241307</v>
      </c>
      <c r="H318" s="12">
        <v>57.44059097046825</v>
      </c>
      <c r="I318" s="12">
        <v>3.4464354582280947</v>
      </c>
      <c r="J318">
        <v>195.32660857990018</v>
      </c>
      <c r="K318">
        <v>66.769078239919565</v>
      </c>
      <c r="L318">
        <v>-4.1157491674116513E-4</v>
      </c>
      <c r="M318">
        <v>0</v>
      </c>
      <c r="N318">
        <v>1.1972759458669348E-4</v>
      </c>
      <c r="O318">
        <v>1.9474487782838356E-5</v>
      </c>
      <c r="P318">
        <v>-2.6646211654118921E-4</v>
      </c>
      <c r="Q318">
        <v>5.8771958018980341E-3</v>
      </c>
      <c r="R318">
        <v>-1.912320353202697E-3</v>
      </c>
      <c r="S318">
        <v>2.0233352462966084E-6</v>
      </c>
      <c r="T318">
        <v>197.07503399155607</v>
      </c>
      <c r="U318">
        <v>57.420320829104924</v>
      </c>
      <c r="V318">
        <v>205.41782378624558</v>
      </c>
      <c r="W318">
        <v>57.723274630643402</v>
      </c>
      <c r="X318">
        <v>197.47542291950276</v>
      </c>
      <c r="Y318">
        <v>196.94734476420399</v>
      </c>
      <c r="Z318">
        <v>9.0976282826926482</v>
      </c>
      <c r="AA318" s="12">
        <v>19.998811819409365</v>
      </c>
      <c r="AB318" s="12">
        <v>1.048811819409365</v>
      </c>
      <c r="AC318" s="12">
        <v>-0.82273765065215088</v>
      </c>
      <c r="AD318" s="12">
        <v>324.78808415035104</v>
      </c>
      <c r="AE318">
        <v>9.033091150235939E-2</v>
      </c>
      <c r="AF318">
        <v>0</v>
      </c>
      <c r="AG318">
        <v>5.6342546927287886E-2</v>
      </c>
      <c r="AH318">
        <v>-9.4898653688842884</v>
      </c>
      <c r="AI318">
        <v>0.42352395110207935</v>
      </c>
      <c r="AJ318">
        <v>2.1660117331986917</v>
      </c>
      <c r="AK318">
        <v>13.427878540383073</v>
      </c>
      <c r="AL318">
        <v>0</v>
      </c>
      <c r="AM318">
        <v>0</v>
      </c>
      <c r="AN318">
        <v>-3.4819564246404999</v>
      </c>
      <c r="AO318">
        <f t="shared" si="45"/>
        <v>12.036365077564772</v>
      </c>
      <c r="AP318">
        <f t="shared" si="46"/>
        <v>0.72218190465388632</v>
      </c>
      <c r="AQ318">
        <f t="shared" si="47"/>
        <v>0</v>
      </c>
      <c r="AR318">
        <f t="shared" si="48"/>
        <v>0.71923752326912616</v>
      </c>
      <c r="AS318" s="9">
        <f t="shared" si="49"/>
        <v>-3.5982464227415423</v>
      </c>
      <c r="AT318" s="9">
        <f t="shared" si="50"/>
        <v>3.0725574978440831</v>
      </c>
      <c r="AU318" s="9">
        <f t="shared" si="51"/>
        <v>6.5701425210280417</v>
      </c>
      <c r="AV318">
        <f t="shared" si="52"/>
        <v>0</v>
      </c>
      <c r="AW318">
        <f t="shared" si="53"/>
        <v>0.21254495530156811</v>
      </c>
      <c r="AX318">
        <v>12.085638993521599</v>
      </c>
      <c r="AZ318">
        <f t="shared" si="54"/>
        <v>-8.4704790220415873</v>
      </c>
    </row>
    <row r="319" spans="1:52" x14ac:dyDescent="0.3">
      <c r="A319">
        <v>79.25</v>
      </c>
      <c r="B319" s="12">
        <v>211.32868743204389</v>
      </c>
      <c r="C319" s="9">
        <v>0</v>
      </c>
      <c r="D319" s="9">
        <v>4.0704414918105843E-2</v>
      </c>
      <c r="E319" s="9">
        <v>0.13488274844949677</v>
      </c>
      <c r="F319" s="9">
        <v>2.7175625915226012</v>
      </c>
      <c r="G319" s="12">
        <v>18.947785232955056</v>
      </c>
      <c r="H319" s="12">
        <v>56.877980172883376</v>
      </c>
      <c r="I319" s="12">
        <v>3.4126788103730026</v>
      </c>
      <c r="J319">
        <v>195.18540826456498</v>
      </c>
      <c r="K319">
        <v>66.814223936127405</v>
      </c>
      <c r="L319">
        <v>-4.0206806157043929E-4</v>
      </c>
      <c r="M319">
        <v>0</v>
      </c>
      <c r="N319">
        <v>1.2184027966312814E-4</v>
      </c>
      <c r="O319">
        <v>-1.6462049548162437E-5</v>
      </c>
      <c r="P319">
        <v>-2.4774424092724944E-4</v>
      </c>
      <c r="Q319">
        <v>5.8771958018980341E-3</v>
      </c>
      <c r="R319">
        <v>-1.7273584367235931E-3</v>
      </c>
      <c r="S319">
        <v>2.0015126052112666E-6</v>
      </c>
      <c r="T319">
        <v>196.95407830999534</v>
      </c>
      <c r="U319">
        <v>57.404219343656962</v>
      </c>
      <c r="V319">
        <v>205.23431016310508</v>
      </c>
      <c r="W319">
        <v>57.697184043399716</v>
      </c>
      <c r="X319">
        <v>193.56121133548476</v>
      </c>
      <c r="Y319">
        <v>193.96280499147369</v>
      </c>
      <c r="Z319">
        <v>9.0936589632227491</v>
      </c>
      <c r="AA319" s="12">
        <v>19.987559603457669</v>
      </c>
      <c r="AB319" s="12">
        <v>1.0375596034576675</v>
      </c>
      <c r="AC319" s="12">
        <v>-0.81826114400743877</v>
      </c>
      <c r="AD319" s="12">
        <v>325.53156320345744</v>
      </c>
      <c r="AE319">
        <v>8.9875413226897516E-2</v>
      </c>
      <c r="AF319">
        <v>0</v>
      </c>
      <c r="AG319">
        <v>-4.2130028041841051E-2</v>
      </c>
      <c r="AH319">
        <v>-9.4906894311306935</v>
      </c>
      <c r="AI319">
        <v>0.56357525858156943</v>
      </c>
      <c r="AJ319">
        <v>2.1709699950038579</v>
      </c>
      <c r="AK319">
        <v>13.42032342208535</v>
      </c>
      <c r="AL319">
        <v>0</v>
      </c>
      <c r="AM319">
        <v>0</v>
      </c>
      <c r="AN319">
        <v>-3.4630111374530883</v>
      </c>
      <c r="AO319">
        <f t="shared" si="45"/>
        <v>12.171433577676757</v>
      </c>
      <c r="AP319">
        <f t="shared" si="46"/>
        <v>0.73028601466060539</v>
      </c>
      <c r="AQ319">
        <f t="shared" si="47"/>
        <v>0</v>
      </c>
      <c r="AR319">
        <f t="shared" si="48"/>
        <v>0.72733852404482835</v>
      </c>
      <c r="AS319" s="9">
        <f t="shared" si="49"/>
        <v>-3.7198038397416324</v>
      </c>
      <c r="AT319" s="9">
        <f t="shared" si="50"/>
        <v>3.0773430060226423</v>
      </c>
      <c r="AU319" s="9">
        <f t="shared" si="51"/>
        <v>6.6409719629346338</v>
      </c>
      <c r="AV319">
        <f t="shared" si="52"/>
        <v>0</v>
      </c>
      <c r="AW319">
        <f t="shared" si="53"/>
        <v>0.21752028420041805</v>
      </c>
      <c r="AX319">
        <v>12.220757496408917</v>
      </c>
      <c r="AZ319">
        <f t="shared" si="54"/>
        <v>-11.271505171631389</v>
      </c>
    </row>
    <row r="320" spans="1:52" x14ac:dyDescent="0.3">
      <c r="A320">
        <v>79.5</v>
      </c>
      <c r="B320" s="12">
        <v>209.26916069235654</v>
      </c>
      <c r="C320" s="9">
        <v>0</v>
      </c>
      <c r="D320" s="9">
        <v>4.1424889344327073E-2</v>
      </c>
      <c r="E320" s="9">
        <v>0.13342798107019618</v>
      </c>
      <c r="F320" s="9">
        <v>2.7172139784439437</v>
      </c>
      <c r="G320" s="12">
        <v>18.393347937678811</v>
      </c>
      <c r="H320" s="12">
        <v>56.318454257767762</v>
      </c>
      <c r="I320" s="12">
        <v>3.3791072554660659</v>
      </c>
      <c r="J320">
        <v>195.26163359464837</v>
      </c>
      <c r="K320">
        <v>66.885916154897643</v>
      </c>
      <c r="L320">
        <v>-3.9271526895183722E-4</v>
      </c>
      <c r="M320">
        <v>0</v>
      </c>
      <c r="N320">
        <v>1.2397909983629483E-4</v>
      </c>
      <c r="O320">
        <v>1.9529968939489521E-5</v>
      </c>
      <c r="P320">
        <v>-2.5792238371824647E-4</v>
      </c>
      <c r="Q320">
        <v>5.8771958018980341E-3</v>
      </c>
      <c r="R320">
        <v>-1.7459265932975845E-3</v>
      </c>
      <c r="S320">
        <v>1.982326742156122E-6</v>
      </c>
      <c r="T320">
        <v>196.92764450901558</v>
      </c>
      <c r="U320">
        <v>57.40128383428447</v>
      </c>
      <c r="V320">
        <v>205.08706575506145</v>
      </c>
      <c r="W320">
        <v>57.67599946998638</v>
      </c>
      <c r="X320">
        <v>197.52024608653491</v>
      </c>
      <c r="Y320">
        <v>196.95838754628861</v>
      </c>
      <c r="Z320">
        <v>9.0897100927361993</v>
      </c>
      <c r="AA320" s="12">
        <v>19.976369085155355</v>
      </c>
      <c r="AB320" s="12">
        <v>1.0263690851553553</v>
      </c>
      <c r="AC320" s="12">
        <v>-0.81377449094414422</v>
      </c>
      <c r="AD320" s="12">
        <v>326.26941076278439</v>
      </c>
      <c r="AE320">
        <v>8.9418217998223026E-2</v>
      </c>
      <c r="AF320">
        <v>0</v>
      </c>
      <c r="AG320">
        <v>5.7954250925451083E-2</v>
      </c>
      <c r="AH320">
        <v>-9.4960268243029482</v>
      </c>
      <c r="AI320">
        <v>0.40643391043864202</v>
      </c>
      <c r="AJ320">
        <v>2.1758907003770096</v>
      </c>
      <c r="AK320">
        <v>13.412809729675805</v>
      </c>
      <c r="AL320">
        <v>0</v>
      </c>
      <c r="AM320">
        <v>0</v>
      </c>
      <c r="AN320">
        <v>-3.4440229090105365</v>
      </c>
      <c r="AO320">
        <f t="shared" si="45"/>
        <v>11.997890174758897</v>
      </c>
      <c r="AP320">
        <f t="shared" si="46"/>
        <v>0.71987341048553377</v>
      </c>
      <c r="AQ320">
        <f t="shared" si="47"/>
        <v>0</v>
      </c>
      <c r="AR320">
        <f t="shared" si="48"/>
        <v>0.716997411239502</v>
      </c>
      <c r="AS320" s="9">
        <f t="shared" si="49"/>
        <v>-3.6190204235070289</v>
      </c>
      <c r="AT320" s="9">
        <f t="shared" si="50"/>
        <v>3.0920266520994328</v>
      </c>
      <c r="AU320" s="9">
        <f t="shared" si="51"/>
        <v>6.5434406047827851</v>
      </c>
      <c r="AV320">
        <f t="shared" si="52"/>
        <v>0</v>
      </c>
      <c r="AW320">
        <f t="shared" si="53"/>
        <v>0.2094902080755783</v>
      </c>
      <c r="AX320">
        <v>12.046015764273825</v>
      </c>
      <c r="AZ320">
        <f t="shared" si="54"/>
        <v>-8.1286782087728398</v>
      </c>
    </row>
    <row r="321" spans="1:52" x14ac:dyDescent="0.3">
      <c r="A321">
        <v>79.75</v>
      </c>
      <c r="B321" s="12">
        <v>207.25798835675846</v>
      </c>
      <c r="C321" s="9">
        <v>0</v>
      </c>
      <c r="D321" s="9">
        <v>4.2154461469789364E-2</v>
      </c>
      <c r="E321" s="9">
        <v>0.13198125238580335</v>
      </c>
      <c r="F321" s="9">
        <v>2.7168734886447137</v>
      </c>
      <c r="G321" s="12">
        <v>17.842399829383112</v>
      </c>
      <c r="H321" s="12">
        <v>55.762020148385901</v>
      </c>
      <c r="I321" s="12">
        <v>3.3457212089031541</v>
      </c>
      <c r="J321">
        <v>195.27204867684418</v>
      </c>
      <c r="K321">
        <v>66.953662163524598</v>
      </c>
      <c r="L321">
        <v>-3.83246929133718E-4</v>
      </c>
      <c r="M321">
        <v>0</v>
      </c>
      <c r="N321">
        <v>1.2614469859935734E-4</v>
      </c>
      <c r="O321">
        <v>-1.6630110296068613E-5</v>
      </c>
      <c r="P321">
        <v>-2.5922694553046706E-4</v>
      </c>
      <c r="Q321">
        <v>5.8771958018980341E-3</v>
      </c>
      <c r="R321">
        <v>-1.7024093422221007E-3</v>
      </c>
      <c r="S321">
        <v>1.9629227364869768E-6</v>
      </c>
      <c r="T321">
        <v>196.88968084379997</v>
      </c>
      <c r="U321">
        <v>57.396580970585887</v>
      </c>
      <c r="V321">
        <v>204.95185816745166</v>
      </c>
      <c r="W321">
        <v>57.656430419089531</v>
      </c>
      <c r="X321">
        <v>193.53942511846694</v>
      </c>
      <c r="Y321">
        <v>193.97305070143872</v>
      </c>
      <c r="Z321">
        <v>9.0857817407441548</v>
      </c>
      <c r="AA321" s="12">
        <v>19.965240402967719</v>
      </c>
      <c r="AB321" s="12">
        <v>1.015240402967718</v>
      </c>
      <c r="AC321" s="12">
        <v>-0.80927776868498413</v>
      </c>
      <c r="AD321" s="12">
        <v>327.00164268611792</v>
      </c>
      <c r="AE321">
        <v>8.8959334633767595E-2</v>
      </c>
      <c r="AF321">
        <v>0</v>
      </c>
      <c r="AG321">
        <v>-4.3975735989956806E-2</v>
      </c>
      <c r="AH321">
        <v>-9.5007695505268046</v>
      </c>
      <c r="AI321">
        <v>0.54894037330064693</v>
      </c>
      <c r="AJ321">
        <v>2.1807739550737208</v>
      </c>
      <c r="AK321">
        <v>13.405337556124721</v>
      </c>
      <c r="AL321">
        <v>0</v>
      </c>
      <c r="AM321">
        <v>0</v>
      </c>
      <c r="AN321">
        <v>-3.4249920661316486</v>
      </c>
      <c r="AO321">
        <f t="shared" si="45"/>
        <v>12.13602642681176</v>
      </c>
      <c r="AP321">
        <f t="shared" si="46"/>
        <v>0.72816158560870559</v>
      </c>
      <c r="AQ321">
        <f t="shared" si="47"/>
        <v>0</v>
      </c>
      <c r="AR321">
        <f t="shared" si="48"/>
        <v>0.72528223604787323</v>
      </c>
      <c r="AS321" s="9">
        <f t="shared" si="49"/>
        <v>-3.7462234312217793</v>
      </c>
      <c r="AT321" s="9">
        <f t="shared" si="50"/>
        <v>3.0988120252112066</v>
      </c>
      <c r="AU321" s="9">
        <f t="shared" si="51"/>
        <v>6.6159172388348892</v>
      </c>
      <c r="AV321">
        <f t="shared" si="52"/>
        <v>0</v>
      </c>
      <c r="AW321">
        <f t="shared" si="53"/>
        <v>0.21465068710086951</v>
      </c>
      <c r="AX321">
        <v>12.184206101737624</v>
      </c>
      <c r="AZ321">
        <f t="shared" si="54"/>
        <v>-10.978807466012938</v>
      </c>
    </row>
    <row r="322" spans="1:52" x14ac:dyDescent="0.3">
      <c r="A322">
        <v>80</v>
      </c>
      <c r="B322" s="12">
        <v>205.29517811176518</v>
      </c>
      <c r="C322" s="9">
        <v>0</v>
      </c>
      <c r="D322" s="9">
        <v>4.2893123520492162E-2</v>
      </c>
      <c r="E322" s="9">
        <v>0.13054258025913942</v>
      </c>
      <c r="F322" s="9">
        <v>2.7165411277977682</v>
      </c>
      <c r="G322" s="12">
        <v>17.294943830067268</v>
      </c>
      <c r="H322" s="12">
        <v>55.208684715053622</v>
      </c>
      <c r="I322" s="12">
        <v>3.312521082903217</v>
      </c>
      <c r="J322">
        <v>195.23633603461883</v>
      </c>
      <c r="K322">
        <v>67.011884410139601</v>
      </c>
      <c r="L322">
        <v>-3.7386352029323839E-4</v>
      </c>
      <c r="M322">
        <v>0</v>
      </c>
      <c r="N322">
        <v>1.2833666263979544E-4</v>
      </c>
      <c r="O322">
        <v>1.9397834792928168E-5</v>
      </c>
      <c r="P322">
        <v>-2.5445084963086206E-4</v>
      </c>
      <c r="Q322">
        <v>5.8771958018980341E-3</v>
      </c>
      <c r="R322">
        <v>-1.6199692715295646E-3</v>
      </c>
      <c r="S322">
        <v>1.9435645392486869E-6</v>
      </c>
      <c r="T322">
        <v>196.82329297170244</v>
      </c>
      <c r="U322">
        <v>57.387790606494775</v>
      </c>
      <c r="V322">
        <v>204.83962654130607</v>
      </c>
      <c r="W322">
        <v>57.639969997641913</v>
      </c>
      <c r="X322">
        <v>197.56545979243541</v>
      </c>
      <c r="Y322">
        <v>196.97902861455427</v>
      </c>
      <c r="Z322">
        <v>9.081873976324605</v>
      </c>
      <c r="AA322" s="12">
        <v>19.954173694301069</v>
      </c>
      <c r="AB322" s="12">
        <v>1.0041736943010724</v>
      </c>
      <c r="AC322" s="12">
        <v>-0.80477105423846862</v>
      </c>
      <c r="AD322" s="12">
        <v>327.72827455060656</v>
      </c>
      <c r="AE322">
        <v>8.8498771980658253E-2</v>
      </c>
      <c r="AF322">
        <v>0</v>
      </c>
      <c r="AG322">
        <v>5.847112020927666E-2</v>
      </c>
      <c r="AH322">
        <v>-9.504100609764647</v>
      </c>
      <c r="AI322">
        <v>0.39302989633759039</v>
      </c>
      <c r="AJ322">
        <v>2.1856198629779957</v>
      </c>
      <c r="AK322">
        <v>13.39790699369134</v>
      </c>
      <c r="AL322">
        <v>0</v>
      </c>
      <c r="AM322">
        <v>0</v>
      </c>
      <c r="AN322">
        <v>-3.405918934728672</v>
      </c>
      <c r="AO322">
        <f t="shared" si="45"/>
        <v>11.963597044624619</v>
      </c>
      <c r="AP322">
        <f t="shared" si="46"/>
        <v>0.71781582267747712</v>
      </c>
      <c r="AQ322">
        <f t="shared" si="47"/>
        <v>0</v>
      </c>
      <c r="AR322">
        <f t="shared" si="48"/>
        <v>0.71500667836107057</v>
      </c>
      <c r="AS322" s="9">
        <f t="shared" si="49"/>
        <v>-3.6421668526227715</v>
      </c>
      <c r="AT322" s="9">
        <f t="shared" si="50"/>
        <v>3.1125503805649979</v>
      </c>
      <c r="AU322" s="9">
        <f t="shared" si="51"/>
        <v>6.5191128397686171</v>
      </c>
      <c r="AV322">
        <f t="shared" si="52"/>
        <v>0</v>
      </c>
      <c r="AW322">
        <f t="shared" si="53"/>
        <v>0.20655565746081991</v>
      </c>
      <c r="AX322">
        <v>12.010600061042201</v>
      </c>
      <c r="AZ322">
        <f t="shared" si="54"/>
        <v>-7.860597926751808</v>
      </c>
    </row>
    <row r="323" spans="1:52" x14ac:dyDescent="0.3">
      <c r="A323">
        <v>80.25</v>
      </c>
      <c r="B323" s="12">
        <v>203.3807374366655</v>
      </c>
      <c r="C323" s="9">
        <v>0</v>
      </c>
      <c r="D323" s="9">
        <v>4.3640867615277801E-2</v>
      </c>
      <c r="E323" s="9">
        <v>0.12911198241574973</v>
      </c>
      <c r="F323" s="9">
        <v>2.7162169014389441</v>
      </c>
      <c r="G323" s="12">
        <v>16.750982818178443</v>
      </c>
      <c r="H323" s="12">
        <v>54.658454775288355</v>
      </c>
      <c r="I323" s="12">
        <v>3.2795072865173012</v>
      </c>
      <c r="J323">
        <v>195.33572520073031</v>
      </c>
      <c r="K323">
        <v>67.093314906593889</v>
      </c>
      <c r="L323">
        <v>-3.6442118559267895E-4</v>
      </c>
      <c r="M323">
        <v>0</v>
      </c>
      <c r="N323">
        <v>1.3055516113178345E-4</v>
      </c>
      <c r="O323">
        <v>-1.6657941510000307E-5</v>
      </c>
      <c r="P323">
        <v>-2.6730366436633781E-4</v>
      </c>
      <c r="Q323">
        <v>5.8771958018980341E-3</v>
      </c>
      <c r="R323">
        <v>-1.6484689005007689E-3</v>
      </c>
      <c r="S323">
        <v>1.9259265768901151E-6</v>
      </c>
      <c r="T323">
        <v>196.8400527461084</v>
      </c>
      <c r="U323">
        <v>57.390587678847794</v>
      </c>
      <c r="V323">
        <v>204.74602528731478</v>
      </c>
      <c r="W323">
        <v>57.626030392106941</v>
      </c>
      <c r="X323">
        <v>193.51777085052751</v>
      </c>
      <c r="Y323">
        <v>193.97824972797483</v>
      </c>
      <c r="Z323">
        <v>9.0779868681187619</v>
      </c>
      <c r="AA323" s="12">
        <v>19.943169095505766</v>
      </c>
      <c r="AB323" s="12">
        <v>0.99316909550576704</v>
      </c>
      <c r="AC323" s="12">
        <v>-0.80025442439460537</v>
      </c>
      <c r="AD323" s="12">
        <v>328.44932224574018</v>
      </c>
      <c r="AE323">
        <v>8.8036538915523765E-2</v>
      </c>
      <c r="AF323">
        <v>0</v>
      </c>
      <c r="AG323">
        <v>-4.5138401941542158E-2</v>
      </c>
      <c r="AH323">
        <v>-9.5114083344398814</v>
      </c>
      <c r="AI323">
        <v>0.53838877796699769</v>
      </c>
      <c r="AJ323">
        <v>2.1904285300568418</v>
      </c>
      <c r="AK323">
        <v>13.390518133925903</v>
      </c>
      <c r="AL323">
        <v>0</v>
      </c>
      <c r="AM323">
        <v>0</v>
      </c>
      <c r="AN323">
        <v>-3.3868038397891165</v>
      </c>
      <c r="AO323">
        <f t="shared" ref="AO323:AO386" si="55">AX323*COS(AE323)</f>
        <v>12.105010730495051</v>
      </c>
      <c r="AP323">
        <f t="shared" ref="AP323:AP386" si="56">AO323*f_tip</f>
        <v>0.72630064382970305</v>
      </c>
      <c r="AQ323">
        <f t="shared" ref="AQ323:AQ386" si="57">IF(uhel_zkoseni_lamely=0,0,IF(uhel_zkoseni_lamely&gt;0,AP323*SIN(AE323),-AP323*SIN(AE323)))</f>
        <v>0</v>
      </c>
      <c r="AR323">
        <f t="shared" ref="AR323:AR386" si="58">AP323*COS(AE323)</f>
        <v>0.72348788926319874</v>
      </c>
      <c r="AS323" s="9">
        <f t="shared" ref="AS323:AS386" si="59">(-AR323*sirka_lamely+AG323*(sirka_lamely-0.5*AB323)-(AL323+AN323)*sirka_lamely*0.5+AH323*(sirka_lamely-AB323)*0.5)/(sirka_lamely-AB323)</f>
        <v>-3.772513968141634</v>
      </c>
      <c r="AT323" s="9">
        <f t="shared" ref="AT323:AT386" si="60">-AG323-AH323+AR323+AS323+AL323+AN323</f>
        <v>3.120716817713872</v>
      </c>
      <c r="AU323" s="9">
        <f t="shared" ref="AU323:AU386" si="61">AP323*Z323</f>
        <v>6.5933477069922466</v>
      </c>
      <c r="AV323">
        <f t="shared" ref="AV323:AV386" si="62">AK323-AJ323+AI323-AM323-AQ323+IF(AC323&gt;0,-(ABS(AS323)+ABS(AT323))*f_side,(ABS(AS323)+ABS(AT323))*f_side)-AX323</f>
        <v>0</v>
      </c>
      <c r="AW323">
        <f t="shared" ref="AW323:AW386" si="63">(ABS(AS323)*AB323*(sirka_lamely-AB323)/sirka_lamely)/(delka_rotoru*tloustka_lamely^2/6)</f>
        <v>0.21174798824310348</v>
      </c>
      <c r="AX323">
        <v>12.152072228987388</v>
      </c>
      <c r="AZ323">
        <f t="shared" ref="AZ323:AZ386" si="64">Y323-V323</f>
        <v>-10.767775559339952</v>
      </c>
    </row>
    <row r="324" spans="1:52" x14ac:dyDescent="0.3">
      <c r="A324">
        <v>80.5</v>
      </c>
      <c r="B324" s="12">
        <v>201.51467360512669</v>
      </c>
      <c r="C324" s="9">
        <v>0</v>
      </c>
      <c r="D324" s="9">
        <v>4.4397685765539832E-2</v>
      </c>
      <c r="E324" s="9">
        <v>0.12768947644429141</v>
      </c>
      <c r="F324" s="9">
        <v>2.7159008149670956</v>
      </c>
      <c r="G324" s="12">
        <v>16.210519629029619</v>
      </c>
      <c r="H324" s="12">
        <v>54.111337093958234</v>
      </c>
      <c r="I324" s="12">
        <v>3.246680225637494</v>
      </c>
      <c r="J324">
        <v>195.24168103104557</v>
      </c>
      <c r="K324">
        <v>67.145325537980511</v>
      </c>
      <c r="L324">
        <v>-3.55014849246015E-4</v>
      </c>
      <c r="M324">
        <v>0</v>
      </c>
      <c r="N324">
        <v>1.3280005247548389E-4</v>
      </c>
      <c r="O324">
        <v>1.9132673125970005E-5</v>
      </c>
      <c r="P324">
        <v>-2.5504324160396328E-4</v>
      </c>
      <c r="Q324">
        <v>5.8771958018980341E-3</v>
      </c>
      <c r="R324">
        <v>-1.5222880936918456E-3</v>
      </c>
      <c r="S324">
        <v>1.9069430283623983E-6</v>
      </c>
      <c r="T324">
        <v>196.75248601884851</v>
      </c>
      <c r="U324">
        <v>57.378649685869789</v>
      </c>
      <c r="V324">
        <v>204.66495362056969</v>
      </c>
      <c r="W324">
        <v>57.613782908767178</v>
      </c>
      <c r="X324">
        <v>197.61082927170517</v>
      </c>
      <c r="Y324">
        <v>197.00714516517016</v>
      </c>
      <c r="Z324">
        <v>9.0741204843376213</v>
      </c>
      <c r="AA324" s="12">
        <v>19.932226741879166</v>
      </c>
      <c r="AB324" s="12">
        <v>0.9822267418791647</v>
      </c>
      <c r="AC324" s="12">
        <v>-0.79572795572652233</v>
      </c>
      <c r="AD324" s="12">
        <v>329.1648015429999</v>
      </c>
      <c r="AE324">
        <v>8.7572644344296569E-2</v>
      </c>
      <c r="AF324">
        <v>0</v>
      </c>
      <c r="AG324">
        <v>5.8176018936295808E-2</v>
      </c>
      <c r="AH324">
        <v>-9.5136358728701715</v>
      </c>
      <c r="AI324">
        <v>0.38289042276997665</v>
      </c>
      <c r="AJ324">
        <v>2.1952000614902669</v>
      </c>
      <c r="AK324">
        <v>13.383171067671631</v>
      </c>
      <c r="AL324">
        <v>0</v>
      </c>
      <c r="AM324">
        <v>0</v>
      </c>
      <c r="AN324">
        <v>-3.3676471053826229</v>
      </c>
      <c r="AO324">
        <f t="shared" si="55"/>
        <v>11.933020801902803</v>
      </c>
      <c r="AP324">
        <f t="shared" si="56"/>
        <v>0.71598124811416819</v>
      </c>
      <c r="AQ324">
        <f t="shared" si="57"/>
        <v>0</v>
      </c>
      <c r="AR324">
        <f t="shared" si="58"/>
        <v>0.71323758355610201</v>
      </c>
      <c r="AS324" s="9">
        <f t="shared" si="59"/>
        <v>-3.667135218234173</v>
      </c>
      <c r="AT324" s="9">
        <f t="shared" si="60"/>
        <v>3.1339151138731824</v>
      </c>
      <c r="AU324" s="9">
        <f t="shared" si="61"/>
        <v>6.4969001099143906</v>
      </c>
      <c r="AV324">
        <f t="shared" si="62"/>
        <v>0</v>
      </c>
      <c r="AW324">
        <f t="shared" si="63"/>
        <v>0.20370367298572936</v>
      </c>
      <c r="AX324">
        <v>11.978924448877782</v>
      </c>
      <c r="AZ324">
        <f t="shared" si="64"/>
        <v>-7.6578084553995325</v>
      </c>
    </row>
    <row r="325" spans="1:52" x14ac:dyDescent="0.3">
      <c r="A325">
        <v>80.75</v>
      </c>
      <c r="B325" s="12">
        <v>199.69699368675396</v>
      </c>
      <c r="C325" s="9">
        <v>0</v>
      </c>
      <c r="D325" s="9">
        <v>4.5163569874921761E-2</v>
      </c>
      <c r="E325" s="9">
        <v>0.12627507979692565</v>
      </c>
      <c r="F325" s="9">
        <v>2.7155928736440949</v>
      </c>
      <c r="G325" s="12">
        <v>15.673557055216065</v>
      </c>
      <c r="H325" s="12">
        <v>53.567338383432947</v>
      </c>
      <c r="I325" s="12">
        <v>3.2140403030059765</v>
      </c>
      <c r="J325">
        <v>195.38248294589926</v>
      </c>
      <c r="K325">
        <v>67.233728727595519</v>
      </c>
      <c r="L325">
        <v>-3.4558721624457803E-4</v>
      </c>
      <c r="M325">
        <v>0</v>
      </c>
      <c r="N325">
        <v>1.3507135267153196E-4</v>
      </c>
      <c r="O325">
        <v>-1.6588296241090829E-5</v>
      </c>
      <c r="P325">
        <v>-2.7303918363290038E-4</v>
      </c>
      <c r="Q325">
        <v>5.8771958018980341E-3</v>
      </c>
      <c r="R325">
        <v>-1.5758972062837836E-3</v>
      </c>
      <c r="S325">
        <v>1.8905960009330752E-6</v>
      </c>
      <c r="T325">
        <v>196.8001172050798</v>
      </c>
      <c r="U325">
        <v>57.385655365793525</v>
      </c>
      <c r="V325">
        <v>204.60593546488175</v>
      </c>
      <c r="W325">
        <v>57.604527965522266</v>
      </c>
      <c r="X325">
        <v>193.49639323546864</v>
      </c>
      <c r="Y325">
        <v>193.9798517291616</v>
      </c>
      <c r="Z325">
        <v>9.0702748927474293</v>
      </c>
      <c r="AA325" s="12">
        <v>19.921346767668663</v>
      </c>
      <c r="AB325" s="12">
        <v>0.97134676766865891</v>
      </c>
      <c r="AC325" s="12">
        <v>-0.79119172458798137</v>
      </c>
      <c r="AD325" s="12">
        <v>329.87472839469621</v>
      </c>
      <c r="AE325">
        <v>8.7107097202042016E-2</v>
      </c>
      <c r="AF325">
        <v>0</v>
      </c>
      <c r="AG325">
        <v>-4.5801178593997259E-2</v>
      </c>
      <c r="AH325">
        <v>-9.5223625394486913</v>
      </c>
      <c r="AI325">
        <v>0.53130418678600788</v>
      </c>
      <c r="AJ325">
        <v>2.1999345636642293</v>
      </c>
      <c r="AK325">
        <v>13.375865885066766</v>
      </c>
      <c r="AL325">
        <v>0</v>
      </c>
      <c r="AM325">
        <v>0</v>
      </c>
      <c r="AN325">
        <v>-3.3484490546504402</v>
      </c>
      <c r="AO325">
        <f t="shared" si="55"/>
        <v>12.077767273498862</v>
      </c>
      <c r="AP325">
        <f t="shared" si="56"/>
        <v>0.72466603640993177</v>
      </c>
      <c r="AQ325">
        <f t="shared" si="57"/>
        <v>0</v>
      </c>
      <c r="AR325">
        <f t="shared" si="58"/>
        <v>0.7219185195197555</v>
      </c>
      <c r="AS325" s="9">
        <f t="shared" si="59"/>
        <v>-3.7987030783159503</v>
      </c>
      <c r="AT325" s="9">
        <f t="shared" si="60"/>
        <v>3.1429301045960534</v>
      </c>
      <c r="AU325" s="9">
        <f t="shared" si="61"/>
        <v>6.5729201556757983</v>
      </c>
      <c r="AV325">
        <f t="shared" si="62"/>
        <v>0</v>
      </c>
      <c r="AW325">
        <f t="shared" si="63"/>
        <v>0.20881557703938386</v>
      </c>
      <c r="AX325">
        <v>12.123733499163265</v>
      </c>
      <c r="AZ325">
        <f t="shared" si="64"/>
        <v>-10.626083735720158</v>
      </c>
    </row>
    <row r="326" spans="1:52" x14ac:dyDescent="0.3">
      <c r="A326">
        <v>81</v>
      </c>
      <c r="B326" s="12">
        <v>197.9277045486217</v>
      </c>
      <c r="C326" s="9">
        <v>0</v>
      </c>
      <c r="D326" s="9">
        <v>4.5938511739019437E-2</v>
      </c>
      <c r="E326" s="9">
        <v>0.1248688097897061</v>
      </c>
      <c r="F326" s="9">
        <v>2.715293082594862</v>
      </c>
      <c r="G326" s="12">
        <v>15.140097847029296</v>
      </c>
      <c r="H326" s="12">
        <v>53.026465303733112</v>
      </c>
      <c r="I326" s="12">
        <v>3.1815879182239866</v>
      </c>
      <c r="J326">
        <v>195.26843871114204</v>
      </c>
      <c r="K326">
        <v>67.284619461775321</v>
      </c>
      <c r="L326">
        <v>-3.3616671184405348E-4</v>
      </c>
      <c r="M326">
        <v>0</v>
      </c>
      <c r="N326">
        <v>1.3736899948772329E-4</v>
      </c>
      <c r="O326">
        <v>1.8781475008399905E-5</v>
      </c>
      <c r="P326">
        <v>-2.5845453728669992E-4</v>
      </c>
      <c r="Q326">
        <v>5.8771958018980341E-3</v>
      </c>
      <c r="R326">
        <v>-1.4411066741236806E-3</v>
      </c>
      <c r="S326">
        <v>1.8723623461989027E-6</v>
      </c>
      <c r="T326">
        <v>196.70702230244564</v>
      </c>
      <c r="U326">
        <v>57.372828218540747</v>
      </c>
      <c r="V326">
        <v>204.55223693882087</v>
      </c>
      <c r="W326">
        <v>57.595985593195678</v>
      </c>
      <c r="X326">
        <v>197.65622426116369</v>
      </c>
      <c r="Y326">
        <v>197.04053702505499</v>
      </c>
      <c r="Z326">
        <v>9.0664501606910441</v>
      </c>
      <c r="AA326" s="12">
        <v>19.910529306074658</v>
      </c>
      <c r="AB326" s="12">
        <v>0.96052930607466225</v>
      </c>
      <c r="AC326" s="12">
        <v>-0.78664580711543697</v>
      </c>
      <c r="AD326" s="12">
        <v>330.57911860342705</v>
      </c>
      <c r="AE326">
        <v>8.6639906452747439E-2</v>
      </c>
      <c r="AF326">
        <v>0</v>
      </c>
      <c r="AG326">
        <v>5.7338449935434958E-2</v>
      </c>
      <c r="AH326">
        <v>-9.5242416652189181</v>
      </c>
      <c r="AI326">
        <v>0.37558499568829407</v>
      </c>
      <c r="AJ326">
        <v>2.2046321419662553</v>
      </c>
      <c r="AK326">
        <v>13.368602675546558</v>
      </c>
      <c r="AL326">
        <v>0</v>
      </c>
      <c r="AM326">
        <v>0</v>
      </c>
      <c r="AN326">
        <v>-3.3292100098141368</v>
      </c>
      <c r="AO326">
        <f t="shared" si="55"/>
        <v>11.905691779058721</v>
      </c>
      <c r="AP326">
        <f t="shared" si="56"/>
        <v>0.71434150674352326</v>
      </c>
      <c r="AQ326">
        <f t="shared" si="57"/>
        <v>0</v>
      </c>
      <c r="AR326">
        <f t="shared" si="58"/>
        <v>0.71166209069729935</v>
      </c>
      <c r="AS326" s="9">
        <f t="shared" si="59"/>
        <v>-3.6934195088038995</v>
      </c>
      <c r="AT326" s="9">
        <f t="shared" si="60"/>
        <v>3.1559357873627469</v>
      </c>
      <c r="AU326" s="9">
        <f t="shared" si="61"/>
        <v>6.4765416686030992</v>
      </c>
      <c r="AV326">
        <f t="shared" si="62"/>
        <v>0</v>
      </c>
      <c r="AW326">
        <f t="shared" si="63"/>
        <v>0.20090173450550053</v>
      </c>
      <c r="AX326">
        <v>11.950516847038596</v>
      </c>
      <c r="AZ326">
        <f t="shared" si="64"/>
        <v>-7.5116999137658809</v>
      </c>
    </row>
    <row r="327" spans="1:52" x14ac:dyDescent="0.3">
      <c r="A327">
        <v>81.25</v>
      </c>
      <c r="B327" s="12">
        <v>196.20681285675664</v>
      </c>
      <c r="C327" s="9">
        <v>0</v>
      </c>
      <c r="D327" s="9">
        <v>4.6722503045076517E-2</v>
      </c>
      <c r="E327" s="9">
        <v>0.12347068360296984</v>
      </c>
      <c r="F327" s="9">
        <v>2.7150014468073884</v>
      </c>
      <c r="G327" s="12">
        <v>14.610144712869982</v>
      </c>
      <c r="H327" s="12">
        <v>52.488724462680707</v>
      </c>
      <c r="I327" s="12">
        <v>3.1493234677608424</v>
      </c>
      <c r="J327">
        <v>195.42054355679338</v>
      </c>
      <c r="K327">
        <v>67.375767265952049</v>
      </c>
      <c r="L327">
        <v>-3.2674517772825125E-4</v>
      </c>
      <c r="M327">
        <v>0</v>
      </c>
      <c r="N327">
        <v>1.3969296672568194E-4</v>
      </c>
      <c r="O327">
        <v>-1.6466407712177629E-5</v>
      </c>
      <c r="P327">
        <v>-2.7758984741181245E-4</v>
      </c>
      <c r="Q327">
        <v>5.8771958018980341E-3</v>
      </c>
      <c r="R327">
        <v>-1.4937847809544083E-3</v>
      </c>
      <c r="S327">
        <v>1.8570170229115255E-6</v>
      </c>
      <c r="T327">
        <v>196.76907655594641</v>
      </c>
      <c r="U327">
        <v>57.381778880538661</v>
      </c>
      <c r="V327">
        <v>204.52131964753997</v>
      </c>
      <c r="W327">
        <v>57.590538158283607</v>
      </c>
      <c r="X327">
        <v>193.47527821683562</v>
      </c>
      <c r="Y327">
        <v>193.97982374647594</v>
      </c>
      <c r="Z327">
        <v>9.0626463550696883</v>
      </c>
      <c r="AA327" s="12">
        <v>19.899774489253613</v>
      </c>
      <c r="AB327" s="12">
        <v>0.94977448925361407</v>
      </c>
      <c r="AC327" s="12">
        <v>-0.78209027922662322</v>
      </c>
      <c r="AD327" s="12">
        <v>331.27798807453416</v>
      </c>
      <c r="AE327">
        <v>8.6171081089163604E-2</v>
      </c>
      <c r="AF327">
        <v>0</v>
      </c>
      <c r="AG327">
        <v>-4.6189084868028418E-2</v>
      </c>
      <c r="AH327">
        <v>-9.5335948797595655</v>
      </c>
      <c r="AI327">
        <v>0.52707479505320121</v>
      </c>
      <c r="AJ327">
        <v>2.2092929024690688</v>
      </c>
      <c r="AK327">
        <v>13.361381527845328</v>
      </c>
      <c r="AL327">
        <v>0</v>
      </c>
      <c r="AM327">
        <v>0</v>
      </c>
      <c r="AN327">
        <v>-3.3099302921696232</v>
      </c>
      <c r="AO327">
        <f t="shared" si="55"/>
        <v>12.053695968970702</v>
      </c>
      <c r="AP327">
        <f t="shared" si="56"/>
        <v>0.72322175813824208</v>
      </c>
      <c r="AQ327">
        <f t="shared" si="57"/>
        <v>0</v>
      </c>
      <c r="AR327">
        <f t="shared" si="58"/>
        <v>0.72053829386206436</v>
      </c>
      <c r="AS327" s="9">
        <f t="shared" si="59"/>
        <v>-3.8249653633623861</v>
      </c>
      <c r="AT327" s="9">
        <f t="shared" si="60"/>
        <v>3.1654266029576501</v>
      </c>
      <c r="AU327" s="9">
        <f t="shared" si="61"/>
        <v>6.5543030302986311</v>
      </c>
      <c r="AV327">
        <f t="shared" si="62"/>
        <v>0</v>
      </c>
      <c r="AW327">
        <f t="shared" si="63"/>
        <v>0.20586463093613946</v>
      </c>
      <c r="AX327">
        <v>12.09858693840866</v>
      </c>
      <c r="AZ327">
        <f t="shared" si="64"/>
        <v>-10.541495901064025</v>
      </c>
    </row>
    <row r="328" spans="1:52" x14ac:dyDescent="0.3">
      <c r="A328">
        <v>81.5</v>
      </c>
      <c r="B328" s="12">
        <v>194.53432507758404</v>
      </c>
      <c r="C328" s="9">
        <v>0</v>
      </c>
      <c r="D328" s="9">
        <v>4.7515535371675147E-2</v>
      </c>
      <c r="E328" s="9">
        <v>0.122080718281733</v>
      </c>
      <c r="F328" s="9">
        <v>2.7147179711327487</v>
      </c>
      <c r="G328" s="12">
        <v>14.083700319659528</v>
      </c>
      <c r="H328" s="12">
        <v>51.954122416051156</v>
      </c>
      <c r="I328" s="12">
        <v>3.1172473449630691</v>
      </c>
      <c r="J328">
        <v>195.30898140260132</v>
      </c>
      <c r="K328">
        <v>67.428436117241745</v>
      </c>
      <c r="L328">
        <v>-3.1731734040235004E-4</v>
      </c>
      <c r="M328">
        <v>0</v>
      </c>
      <c r="N328">
        <v>1.4204321120720169E-4</v>
      </c>
      <c r="O328">
        <v>1.8379895058517796E-5</v>
      </c>
      <c r="P328">
        <v>-2.6359084155383049E-4</v>
      </c>
      <c r="Q328">
        <v>5.8771958018980341E-3</v>
      </c>
      <c r="R328">
        <v>-1.3674843791975893E-3</v>
      </c>
      <c r="S328">
        <v>1.8397440055516967E-6</v>
      </c>
      <c r="T328">
        <v>196.68066886989465</v>
      </c>
      <c r="U328">
        <v>57.369545092452483</v>
      </c>
      <c r="V328">
        <v>204.49139099563561</v>
      </c>
      <c r="W328">
        <v>57.58521407146219</v>
      </c>
      <c r="X328">
        <v>197.70166275973793</v>
      </c>
      <c r="Y328">
        <v>197.07742242607233</v>
      </c>
      <c r="Z328">
        <v>9.0588635423437012</v>
      </c>
      <c r="AA328" s="12">
        <v>19.889082448321023</v>
      </c>
      <c r="AB328" s="12">
        <v>0.93908244832102306</v>
      </c>
      <c r="AC328" s="12">
        <v>-0.77752521661801888</v>
      </c>
      <c r="AD328" s="12">
        <v>331.97135289771131</v>
      </c>
      <c r="AE328">
        <v>8.5700630132599098E-2</v>
      </c>
      <c r="AF328">
        <v>0</v>
      </c>
      <c r="AG328">
        <v>5.6173126672797891E-2</v>
      </c>
      <c r="AH328">
        <v>-9.5356202208463241</v>
      </c>
      <c r="AI328">
        <v>0.37069842847816403</v>
      </c>
      <c r="AJ328">
        <v>2.213916952474837</v>
      </c>
      <c r="AK328">
        <v>13.354202529998453</v>
      </c>
      <c r="AL328">
        <v>0</v>
      </c>
      <c r="AM328">
        <v>0</v>
      </c>
      <c r="AN328">
        <v>-3.2906102220764213</v>
      </c>
      <c r="AO328">
        <f t="shared" si="55"/>
        <v>11.881164323531387</v>
      </c>
      <c r="AP328">
        <f t="shared" si="56"/>
        <v>0.71286985941188319</v>
      </c>
      <c r="AQ328">
        <f t="shared" si="57"/>
        <v>0</v>
      </c>
      <c r="AR328">
        <f t="shared" si="58"/>
        <v>0.7102535900136705</v>
      </c>
      <c r="AS328" s="9">
        <f t="shared" si="59"/>
        <v>-3.7206192053991209</v>
      </c>
      <c r="AT328" s="9">
        <f t="shared" si="60"/>
        <v>3.1784712567116538</v>
      </c>
      <c r="AU328" s="9">
        <f t="shared" si="61"/>
        <v>6.4577907798619885</v>
      </c>
      <c r="AV328">
        <f t="shared" si="62"/>
        <v>0</v>
      </c>
      <c r="AW328">
        <f t="shared" si="63"/>
        <v>0.19812537505274566</v>
      </c>
      <c r="AX328">
        <v>11.924929433728428</v>
      </c>
      <c r="AZ328">
        <f t="shared" si="64"/>
        <v>-7.4139685695632807</v>
      </c>
    </row>
    <row r="329" spans="1:52" x14ac:dyDescent="0.3">
      <c r="A329">
        <v>81.75</v>
      </c>
      <c r="B329" s="12">
        <v>192.91024747933992</v>
      </c>
      <c r="C329" s="9">
        <v>0</v>
      </c>
      <c r="D329" s="9">
        <v>4.8317600188434791E-2</v>
      </c>
      <c r="E329" s="9">
        <v>0.12069893073608036</v>
      </c>
      <c r="F329" s="9">
        <v>2.7144426602851262</v>
      </c>
      <c r="G329" s="12">
        <v>13.560767293248546</v>
      </c>
      <c r="H329" s="12">
        <v>51.422665667723216</v>
      </c>
      <c r="I329" s="12">
        <v>3.0853599400633929</v>
      </c>
      <c r="J329">
        <v>195.45724891227755</v>
      </c>
      <c r="K329">
        <v>67.520190761084677</v>
      </c>
      <c r="L329">
        <v>-3.0789652010668802E-4</v>
      </c>
      <c r="M329">
        <v>0</v>
      </c>
      <c r="N329">
        <v>1.4441969648164416E-4</v>
      </c>
      <c r="O329">
        <v>-1.6327987775179682E-5</v>
      </c>
      <c r="P329">
        <v>-2.8189791782745198E-4</v>
      </c>
      <c r="Q329">
        <v>5.8771958018980341E-3</v>
      </c>
      <c r="R329">
        <v>-1.4083009083374167E-3</v>
      </c>
      <c r="S329">
        <v>1.8252612728308678E-6</v>
      </c>
      <c r="T329">
        <v>196.74798356296378</v>
      </c>
      <c r="U329">
        <v>57.379189779026376</v>
      </c>
      <c r="V329">
        <v>204.4832023304059</v>
      </c>
      <c r="W329">
        <v>57.582844428815463</v>
      </c>
      <c r="X329">
        <v>193.45423425235481</v>
      </c>
      <c r="Y329">
        <v>193.97987056367893</v>
      </c>
      <c r="Z329">
        <v>9.0551017885486722</v>
      </c>
      <c r="AA329" s="12">
        <v>19.878453313354463</v>
      </c>
      <c r="AB329" s="12">
        <v>0.92845331335446424</v>
      </c>
      <c r="AC329" s="12">
        <v>-0.77295069476815725</v>
      </c>
      <c r="AD329" s="12">
        <v>332.65922892193794</v>
      </c>
      <c r="AE329">
        <v>8.5228562632733373E-2</v>
      </c>
      <c r="AF329">
        <v>0</v>
      </c>
      <c r="AG329">
        <v>-4.649263994257085E-2</v>
      </c>
      <c r="AH329">
        <v>-9.5451576050755129</v>
      </c>
      <c r="AI329">
        <v>0.52516658833634866</v>
      </c>
      <c r="AJ329">
        <v>2.2185043976804044</v>
      </c>
      <c r="AK329">
        <v>13.347065769344413</v>
      </c>
      <c r="AL329">
        <v>0</v>
      </c>
      <c r="AM329">
        <v>0</v>
      </c>
      <c r="AN329">
        <v>-3.2712501189716727</v>
      </c>
      <c r="AO329">
        <f t="shared" si="55"/>
        <v>12.032277604028762</v>
      </c>
      <c r="AP329">
        <f t="shared" si="56"/>
        <v>0.72193665624172565</v>
      </c>
      <c r="AQ329">
        <f t="shared" si="57"/>
        <v>0</v>
      </c>
      <c r="AR329">
        <f t="shared" si="58"/>
        <v>0.71931620235985638</v>
      </c>
      <c r="AS329" s="9">
        <f t="shared" si="59"/>
        <v>-3.8514893900489935</v>
      </c>
      <c r="AT329" s="9">
        <f t="shared" si="60"/>
        <v>3.1882269383572739</v>
      </c>
      <c r="AU329" s="9">
        <f t="shared" si="61"/>
        <v>6.5372099071532981</v>
      </c>
      <c r="AV329">
        <f t="shared" si="62"/>
        <v>0</v>
      </c>
      <c r="AW329">
        <f t="shared" si="63"/>
        <v>0.20290627362598609</v>
      </c>
      <c r="AX329">
        <v>12.076110939704735</v>
      </c>
      <c r="AZ329">
        <f t="shared" si="64"/>
        <v>-10.503331766726973</v>
      </c>
    </row>
    <row r="330" spans="1:52" x14ac:dyDescent="0.3">
      <c r="A330">
        <v>82</v>
      </c>
      <c r="B330" s="12">
        <v>191.33458613344206</v>
      </c>
      <c r="C330" s="9">
        <v>0</v>
      </c>
      <c r="D330" s="9">
        <v>4.9128688855693492E-2</v>
      </c>
      <c r="E330" s="9">
        <v>0.11932533774156151</v>
      </c>
      <c r="F330" s="9">
        <v>2.7141755188418322</v>
      </c>
      <c r="G330" s="12">
        <v>13.041348218824851</v>
      </c>
      <c r="H330" s="12">
        <v>50.89436066983135</v>
      </c>
      <c r="I330" s="12">
        <v>3.0536616401898806</v>
      </c>
      <c r="J330">
        <v>195.35835484455626</v>
      </c>
      <c r="K330">
        <v>67.575865461485364</v>
      </c>
      <c r="L330">
        <v>-2.9846529651393573E-4</v>
      </c>
      <c r="M330">
        <v>0</v>
      </c>
      <c r="N330">
        <v>1.4682238273846328E-4</v>
      </c>
      <c r="O330">
        <v>1.7950632756373948E-5</v>
      </c>
      <c r="P330">
        <v>-2.6972893057041229E-4</v>
      </c>
      <c r="Q330">
        <v>5.8771958018980341E-3</v>
      </c>
      <c r="R330">
        <v>-1.2960211614321054E-3</v>
      </c>
      <c r="S330">
        <v>1.809038526082545E-6</v>
      </c>
      <c r="T330">
        <v>196.66923671685535</v>
      </c>
      <c r="U330">
        <v>57.368283576608178</v>
      </c>
      <c r="V330">
        <v>204.47374279631467</v>
      </c>
      <c r="W330">
        <v>57.58029034320765</v>
      </c>
      <c r="X330">
        <v>197.74731312535565</v>
      </c>
      <c r="Y330">
        <v>197.11674363726743</v>
      </c>
      <c r="Z330">
        <v>9.0513611592757961</v>
      </c>
      <c r="AA330" s="12">
        <v>19.867887213396624</v>
      </c>
      <c r="AB330" s="12">
        <v>0.91788721339662693</v>
      </c>
      <c r="AC330" s="12">
        <v>-0.76836678893392885</v>
      </c>
      <c r="AD330" s="12">
        <v>333.34163226508883</v>
      </c>
      <c r="AE330">
        <v>8.4754887667443546E-2</v>
      </c>
      <c r="AF330">
        <v>0</v>
      </c>
      <c r="AG330">
        <v>5.4819856482093629E-2</v>
      </c>
      <c r="AH330">
        <v>-9.5475713106220521</v>
      </c>
      <c r="AI330">
        <v>0.36784995795236169</v>
      </c>
      <c r="AJ330">
        <v>2.2230553455758777</v>
      </c>
      <c r="AK330">
        <v>13.339971332526837</v>
      </c>
      <c r="AL330">
        <v>0</v>
      </c>
      <c r="AM330">
        <v>0</v>
      </c>
      <c r="AN330">
        <v>-3.251850301354493</v>
      </c>
      <c r="AO330">
        <f t="shared" si="55"/>
        <v>11.859037389834718</v>
      </c>
      <c r="AP330">
        <f t="shared" si="56"/>
        <v>0.7115422433900831</v>
      </c>
      <c r="AQ330">
        <f t="shared" si="57"/>
        <v>0</v>
      </c>
      <c r="AR330">
        <f t="shared" si="58"/>
        <v>0.70898812980464632</v>
      </c>
      <c r="AS330" s="9">
        <f t="shared" si="59"/>
        <v>-3.7484632144831171</v>
      </c>
      <c r="AT330" s="9">
        <f t="shared" si="60"/>
        <v>3.2014260681069948</v>
      </c>
      <c r="AU330" s="9">
        <f t="shared" si="61"/>
        <v>6.4404258250049633</v>
      </c>
      <c r="AV330">
        <f t="shared" si="62"/>
        <v>0</v>
      </c>
      <c r="AW330">
        <f t="shared" si="63"/>
        <v>0.19535878114800528</v>
      </c>
      <c r="AX330">
        <v>11.901759301858727</v>
      </c>
      <c r="AZ330">
        <f t="shared" si="64"/>
        <v>-7.3569991590472341</v>
      </c>
    </row>
    <row r="331" spans="1:52" x14ac:dyDescent="0.3">
      <c r="A331">
        <v>82.25</v>
      </c>
      <c r="B331" s="12">
        <v>189.80734691581731</v>
      </c>
      <c r="C331" s="9">
        <v>0</v>
      </c>
      <c r="D331" s="9">
        <v>4.994879262419754E-2</v>
      </c>
      <c r="E331" s="9">
        <v>0.11795995593958265</v>
      </c>
      <c r="F331" s="9">
        <v>2.7139165512433205</v>
      </c>
      <c r="G331" s="12">
        <v>12.525445641319436</v>
      </c>
      <c r="H331" s="12">
        <v>50.369213822916407</v>
      </c>
      <c r="I331" s="12">
        <v>3.0221528293749844</v>
      </c>
      <c r="J331">
        <v>195.49763296608339</v>
      </c>
      <c r="K331">
        <v>67.667459520157308</v>
      </c>
      <c r="L331">
        <v>-2.8904250162212458E-4</v>
      </c>
      <c r="M331">
        <v>0</v>
      </c>
      <c r="N331">
        <v>1.4925123097834773E-4</v>
      </c>
      <c r="O331">
        <v>-1.6195245990700408E-5</v>
      </c>
      <c r="P331">
        <v>-2.8656840340952135E-4</v>
      </c>
      <c r="Q331">
        <v>5.8771958018980341E-3</v>
      </c>
      <c r="R331">
        <v>-1.3225892880830313E-3</v>
      </c>
      <c r="S331">
        <v>1.7953748427389581E-6</v>
      </c>
      <c r="T331">
        <v>196.73792395046286</v>
      </c>
      <c r="U331">
        <v>57.378103536815502</v>
      </c>
      <c r="V331">
        <v>204.48415134336082</v>
      </c>
      <c r="W331">
        <v>57.580435691255389</v>
      </c>
      <c r="X331">
        <v>193.4329353984468</v>
      </c>
      <c r="Y331">
        <v>193.9810772134301</v>
      </c>
      <c r="Z331">
        <v>9.0476417196801151</v>
      </c>
      <c r="AA331" s="12">
        <v>19.85738427645833</v>
      </c>
      <c r="AB331" s="12">
        <v>0.90738427645832809</v>
      </c>
      <c r="AC331" s="12">
        <v>-0.76377357415344738</v>
      </c>
      <c r="AD331" s="12">
        <v>334.01857881078297</v>
      </c>
      <c r="AE331">
        <v>8.4279614342587017E-2</v>
      </c>
      <c r="AF331">
        <v>0</v>
      </c>
      <c r="AG331">
        <v>-4.683685271287983E-2</v>
      </c>
      <c r="AH331">
        <v>-9.557104802331633</v>
      </c>
      <c r="AI331">
        <v>0.52515370649653614</v>
      </c>
      <c r="AJ331">
        <v>2.2275699020891122</v>
      </c>
      <c r="AK331">
        <v>13.332919305496517</v>
      </c>
      <c r="AL331">
        <v>0</v>
      </c>
      <c r="AM331">
        <v>0</v>
      </c>
      <c r="AN331">
        <v>-3.2324110867980984</v>
      </c>
      <c r="AO331">
        <f t="shared" si="55"/>
        <v>12.013097119103014</v>
      </c>
      <c r="AP331">
        <f t="shared" si="56"/>
        <v>0.72078582714618078</v>
      </c>
      <c r="AQ331">
        <f t="shared" si="57"/>
        <v>0</v>
      </c>
      <c r="AR331">
        <f t="shared" si="58"/>
        <v>0.71822745193263859</v>
      </c>
      <c r="AS331" s="9">
        <f t="shared" si="59"/>
        <v>-3.8784035343369938</v>
      </c>
      <c r="AT331" s="9">
        <f t="shared" si="60"/>
        <v>3.2113544858420608</v>
      </c>
      <c r="AU331" s="9">
        <f t="shared" si="61"/>
        <v>6.521411920641925</v>
      </c>
      <c r="AV331">
        <f t="shared" si="62"/>
        <v>0</v>
      </c>
      <c r="AW331">
        <f t="shared" si="63"/>
        <v>0.19994769077447713</v>
      </c>
      <c r="AX331">
        <v>12.055888591114684</v>
      </c>
      <c r="AZ331">
        <f t="shared" si="64"/>
        <v>-10.503074129930724</v>
      </c>
    </row>
    <row r="332" spans="1:52" x14ac:dyDescent="0.3">
      <c r="A332">
        <v>82.5</v>
      </c>
      <c r="B332" s="12">
        <v>188.32853550819337</v>
      </c>
      <c r="C332" s="9">
        <v>0</v>
      </c>
      <c r="D332" s="9">
        <v>5.077790263478333E-2</v>
      </c>
      <c r="E332" s="9">
        <v>0.11660280183780146</v>
      </c>
      <c r="F332" s="9">
        <v>2.7136657617932136</v>
      </c>
      <c r="G332" s="12">
        <v>12.013062065809862</v>
      </c>
      <c r="H332" s="12">
        <v>49.847231476077482</v>
      </c>
      <c r="I332" s="12">
        <v>2.9908338885646488</v>
      </c>
      <c r="J332">
        <v>195.41428471588844</v>
      </c>
      <c r="K332">
        <v>67.726394398920263</v>
      </c>
      <c r="L332">
        <v>-2.7960952186328593E-4</v>
      </c>
      <c r="M332">
        <v>0</v>
      </c>
      <c r="N332">
        <v>1.5170620140499011E-4</v>
      </c>
      <c r="O332">
        <v>1.7505006514291489E-5</v>
      </c>
      <c r="P332">
        <v>-2.765216213311699E-4</v>
      </c>
      <c r="Q332">
        <v>5.8771958018980341E-3</v>
      </c>
      <c r="R332">
        <v>-1.2241269526850629E-3</v>
      </c>
      <c r="S332">
        <v>1.7802230662692446E-6</v>
      </c>
      <c r="T332">
        <v>196.67029432036961</v>
      </c>
      <c r="U332">
        <v>57.368755281662573</v>
      </c>
      <c r="V332">
        <v>204.49225583502059</v>
      </c>
      <c r="W332">
        <v>57.580255561797685</v>
      </c>
      <c r="X332">
        <v>197.7934369531697</v>
      </c>
      <c r="Y332">
        <v>197.15816479100823</v>
      </c>
      <c r="Z332">
        <v>9.0439435344791832</v>
      </c>
      <c r="AA332" s="12">
        <v>19.846944629521548</v>
      </c>
      <c r="AB332" s="12">
        <v>0.89694462952154963</v>
      </c>
      <c r="AC332" s="12">
        <v>-0.7591711252425295</v>
      </c>
      <c r="AD332" s="12">
        <v>334.69008477611629</v>
      </c>
      <c r="AE332">
        <v>8.3802751791860253E-2</v>
      </c>
      <c r="AF332">
        <v>0</v>
      </c>
      <c r="AG332">
        <v>5.3349195551090162E-2</v>
      </c>
      <c r="AH332">
        <v>-9.5599790058037275</v>
      </c>
      <c r="AI332">
        <v>0.36670455220061771</v>
      </c>
      <c r="AJ332">
        <v>2.2320481753719199</v>
      </c>
      <c r="AK332">
        <v>13.325909773513446</v>
      </c>
      <c r="AL332">
        <v>0</v>
      </c>
      <c r="AM332">
        <v>0</v>
      </c>
      <c r="AN332">
        <v>-3.2129327919349091</v>
      </c>
      <c r="AO332">
        <f t="shared" si="55"/>
        <v>11.838964736606563</v>
      </c>
      <c r="AP332">
        <f t="shared" si="56"/>
        <v>0.71033788419639377</v>
      </c>
      <c r="AQ332">
        <f t="shared" si="57"/>
        <v>0</v>
      </c>
      <c r="AR332">
        <f t="shared" si="58"/>
        <v>0.70784502724037535</v>
      </c>
      <c r="AS332" s="9">
        <f t="shared" si="59"/>
        <v>-3.7767977813236575</v>
      </c>
      <c r="AT332" s="9">
        <f t="shared" si="60"/>
        <v>3.2247442642344462</v>
      </c>
      <c r="AU332" s="9">
        <f t="shared" si="61"/>
        <v>6.4242557150735982</v>
      </c>
      <c r="AV332">
        <f t="shared" si="62"/>
        <v>0</v>
      </c>
      <c r="AW332">
        <f t="shared" si="63"/>
        <v>0.19259340979861686</v>
      </c>
      <c r="AX332">
        <v>11.880658673075631</v>
      </c>
      <c r="AZ332">
        <f t="shared" si="64"/>
        <v>-7.3340910440123537</v>
      </c>
    </row>
    <row r="333" spans="1:52" x14ac:dyDescent="0.3">
      <c r="A333">
        <v>82.75</v>
      </c>
      <c r="B333" s="12">
        <v>186.89815739935523</v>
      </c>
      <c r="C333" s="9">
        <v>0</v>
      </c>
      <c r="D333" s="9">
        <v>5.161600991805864E-2</v>
      </c>
      <c r="E333" s="9">
        <v>0.1152538918105251</v>
      </c>
      <c r="F333" s="9">
        <v>2.7134231546583178</v>
      </c>
      <c r="G333" s="12">
        <v>11.504199957922623</v>
      </c>
      <c r="H333" s="12">
        <v>49.32841992712504</v>
      </c>
      <c r="I333" s="12">
        <v>2.9597051956275022</v>
      </c>
      <c r="J333">
        <v>195.54460948923253</v>
      </c>
      <c r="K333">
        <v>67.817759393376321</v>
      </c>
      <c r="L333">
        <v>-2.7018374065773736E-4</v>
      </c>
      <c r="M333">
        <v>0</v>
      </c>
      <c r="N333">
        <v>1.5418725405063599E-4</v>
      </c>
      <c r="O333">
        <v>-1.6079213101612389E-5</v>
      </c>
      <c r="P333">
        <v>-2.9191940607542851E-4</v>
      </c>
      <c r="Q333">
        <v>5.8771958018980341E-3</v>
      </c>
      <c r="R333">
        <v>-1.2376614437465535E-3</v>
      </c>
      <c r="S333">
        <v>1.7673822227408467E-6</v>
      </c>
      <c r="T333">
        <v>196.73946706791821</v>
      </c>
      <c r="U333">
        <v>57.378646354802811</v>
      </c>
      <c r="V333">
        <v>204.51819636036251</v>
      </c>
      <c r="W333">
        <v>57.582497220147388</v>
      </c>
      <c r="X333">
        <v>193.41104497239695</v>
      </c>
      <c r="Y333">
        <v>193.9840171584685</v>
      </c>
      <c r="Z333">
        <v>9.0402666679606956</v>
      </c>
      <c r="AA333" s="12">
        <v>19.836568398542504</v>
      </c>
      <c r="AB333" s="12">
        <v>0.8865683985425008</v>
      </c>
      <c r="AC333" s="12">
        <v>-0.75455951679643085</v>
      </c>
      <c r="AD333" s="12">
        <v>335.35616618502655</v>
      </c>
      <c r="AE333">
        <v>8.3324309176559641E-2</v>
      </c>
      <c r="AF333">
        <v>0</v>
      </c>
      <c r="AG333">
        <v>-4.7288771921950544E-2</v>
      </c>
      <c r="AH333">
        <v>-9.5694656778386786</v>
      </c>
      <c r="AI333">
        <v>0.52670896009470025</v>
      </c>
      <c r="AJ333">
        <v>2.2364902722879427</v>
      </c>
      <c r="AK333">
        <v>13.318942821148889</v>
      </c>
      <c r="AL333">
        <v>0</v>
      </c>
      <c r="AM333">
        <v>0</v>
      </c>
      <c r="AN333">
        <v>-3.1934157324638961</v>
      </c>
      <c r="AO333">
        <f t="shared" si="55"/>
        <v>11.995833014382209</v>
      </c>
      <c r="AP333">
        <f t="shared" si="56"/>
        <v>0.71974998086293251</v>
      </c>
      <c r="AQ333">
        <f t="shared" si="57"/>
        <v>0</v>
      </c>
      <c r="AR333">
        <f t="shared" si="58"/>
        <v>0.71725283551301133</v>
      </c>
      <c r="AS333" s="9">
        <f t="shared" si="59"/>
        <v>-3.9057699061406113</v>
      </c>
      <c r="AT333" s="9">
        <f t="shared" si="60"/>
        <v>3.234821646669134</v>
      </c>
      <c r="AU333" s="9">
        <f t="shared" si="61"/>
        <v>6.5067317612605171</v>
      </c>
      <c r="AV333">
        <f t="shared" si="62"/>
        <v>0</v>
      </c>
      <c r="AW333">
        <f t="shared" si="63"/>
        <v>0.19699217966605426</v>
      </c>
      <c r="AX333">
        <v>12.03759700212423</v>
      </c>
      <c r="AZ333">
        <f t="shared" si="64"/>
        <v>-10.534179201894005</v>
      </c>
    </row>
    <row r="334" spans="1:52" x14ac:dyDescent="0.3">
      <c r="A334">
        <v>83</v>
      </c>
      <c r="B334" s="12">
        <v>185.51621788635623</v>
      </c>
      <c r="C334" s="9">
        <v>0</v>
      </c>
      <c r="D334" s="9">
        <v>5.2463105394080348E-2</v>
      </c>
      <c r="E334" s="9">
        <v>0.11391324209910066</v>
      </c>
      <c r="F334" s="9">
        <v>2.7131887338686265</v>
      </c>
      <c r="G334" s="12">
        <v>10.998861744233238</v>
      </c>
      <c r="H334" s="12">
        <v>48.812785422731018</v>
      </c>
      <c r="I334" s="12">
        <v>2.9287671253638612</v>
      </c>
      <c r="J334">
        <v>195.47647083490094</v>
      </c>
      <c r="K334">
        <v>67.879793975308246</v>
      </c>
      <c r="L334">
        <v>-2.6074933661307379E-4</v>
      </c>
      <c r="M334">
        <v>0</v>
      </c>
      <c r="N334">
        <v>1.5669434856829394E-4</v>
      </c>
      <c r="O334">
        <v>1.7046463190228813E-5</v>
      </c>
      <c r="P334">
        <v>-2.8388408334429726E-4</v>
      </c>
      <c r="Q334">
        <v>5.8771958018980341E-3</v>
      </c>
      <c r="R334">
        <v>-1.150823658198007E-3</v>
      </c>
      <c r="S334">
        <v>1.7532932116877141E-6</v>
      </c>
      <c r="T334">
        <v>196.68275354098208</v>
      </c>
      <c r="U334">
        <v>57.370846133831776</v>
      </c>
      <c r="V334">
        <v>204.5414147814331</v>
      </c>
      <c r="W334">
        <v>57.58435602141077</v>
      </c>
      <c r="X334">
        <v>197.84031117807541</v>
      </c>
      <c r="Y334">
        <v>197.20186367836718</v>
      </c>
      <c r="Z334">
        <v>9.0366111839696206</v>
      </c>
      <c r="AA334" s="12">
        <v>19.826255708454617</v>
      </c>
      <c r="AB334" s="12">
        <v>0.87625570845462042</v>
      </c>
      <c r="AC334" s="12">
        <v>-0.74993882319066152</v>
      </c>
      <c r="AD334" s="12">
        <v>336.01683901154718</v>
      </c>
      <c r="AE334">
        <v>8.2844295685435165E-2</v>
      </c>
      <c r="AF334">
        <v>0</v>
      </c>
      <c r="AG334">
        <v>5.1783214864549031E-2</v>
      </c>
      <c r="AH334">
        <v>-9.5727921000178071</v>
      </c>
      <c r="AI334">
        <v>0.3669775551532965</v>
      </c>
      <c r="AJ334">
        <v>2.2408962993680084</v>
      </c>
      <c r="AK334">
        <v>13.31201853228737</v>
      </c>
      <c r="AL334">
        <v>0</v>
      </c>
      <c r="AM334">
        <v>0</v>
      </c>
      <c r="AN334">
        <v>-3.173860223154032</v>
      </c>
      <c r="AO334">
        <f t="shared" si="55"/>
        <v>11.820657172138397</v>
      </c>
      <c r="AP334">
        <f t="shared" si="56"/>
        <v>0.70923943032830372</v>
      </c>
      <c r="AQ334">
        <f t="shared" si="57"/>
        <v>0</v>
      </c>
      <c r="AR334">
        <f t="shared" si="58"/>
        <v>0.7068070039978932</v>
      </c>
      <c r="AS334" s="9">
        <f t="shared" si="59"/>
        <v>-3.8055552429169284</v>
      </c>
      <c r="AT334" s="9">
        <f t="shared" si="60"/>
        <v>3.2484004230801902</v>
      </c>
      <c r="AU334" s="9">
        <f t="shared" si="61"/>
        <v>6.4091209682169916</v>
      </c>
      <c r="AV334">
        <f t="shared" si="62"/>
        <v>0</v>
      </c>
      <c r="AW334">
        <f t="shared" si="63"/>
        <v>0.18982574961695087</v>
      </c>
      <c r="AX334">
        <v>11.861337128032483</v>
      </c>
      <c r="AZ334">
        <f t="shared" si="64"/>
        <v>-7.3395511030659293</v>
      </c>
    </row>
    <row r="335" spans="1:52" x14ac:dyDescent="0.3">
      <c r="A335">
        <v>83.25</v>
      </c>
      <c r="B335" s="12">
        <v>184.18272207569328</v>
      </c>
      <c r="C335" s="9">
        <v>0</v>
      </c>
      <c r="D335" s="9">
        <v>5.3319179872030859E-2</v>
      </c>
      <c r="E335" s="9">
        <v>0.11258086881231456</v>
      </c>
      <c r="F335" s="9">
        <v>2.712962503317371</v>
      </c>
      <c r="G335" s="12">
        <v>10.497049812664898</v>
      </c>
      <c r="H335" s="12">
        <v>48.300334158582523</v>
      </c>
      <c r="I335" s="12">
        <v>2.8980200495149511</v>
      </c>
      <c r="J335">
        <v>195.59987830404566</v>
      </c>
      <c r="K335">
        <v>67.971125361999043</v>
      </c>
      <c r="L335">
        <v>-2.5132032110366772E-4</v>
      </c>
      <c r="M335">
        <v>0</v>
      </c>
      <c r="N335">
        <v>1.5922744431608575E-4</v>
      </c>
      <c r="O335">
        <v>-1.5984410920229939E-5</v>
      </c>
      <c r="P335">
        <v>-2.9810419962241733E-4</v>
      </c>
      <c r="Q335">
        <v>5.8771958018980341E-3</v>
      </c>
      <c r="R335">
        <v>-1.1534308450539795E-3</v>
      </c>
      <c r="S335">
        <v>1.7412959143042303E-6</v>
      </c>
      <c r="T335">
        <v>196.75290592049623</v>
      </c>
      <c r="U335">
        <v>57.380892526933906</v>
      </c>
      <c r="V335">
        <v>204.5806327191919</v>
      </c>
      <c r="W335">
        <v>57.588385163707244</v>
      </c>
      <c r="X335">
        <v>193.38829859490531</v>
      </c>
      <c r="Y335">
        <v>193.98902692830262</v>
      </c>
      <c r="Z335">
        <v>9.0329771459088981</v>
      </c>
      <c r="AA335" s="12">
        <v>19.816006683171651</v>
      </c>
      <c r="AB335" s="12">
        <v>0.86600668317165042</v>
      </c>
      <c r="AC335" s="12">
        <v>-0.74530911857757864</v>
      </c>
      <c r="AD335" s="12">
        <v>336.67211943754774</v>
      </c>
      <c r="AE335">
        <v>8.2362720534469247E-2</v>
      </c>
      <c r="AF335">
        <v>0</v>
      </c>
      <c r="AG335">
        <v>-4.7881070212058993E-2</v>
      </c>
      <c r="AH335">
        <v>-9.5822560793396789</v>
      </c>
      <c r="AI335">
        <v>0.52958028954446379</v>
      </c>
      <c r="AJ335">
        <v>2.2452663645290061</v>
      </c>
      <c r="AK335">
        <v>13.305136990128778</v>
      </c>
      <c r="AL335">
        <v>0</v>
      </c>
      <c r="AM335">
        <v>0</v>
      </c>
      <c r="AN335">
        <v>-3.1542665778298713</v>
      </c>
      <c r="AO335">
        <f t="shared" si="55"/>
        <v>11.980235954292491</v>
      </c>
      <c r="AP335">
        <f t="shared" si="56"/>
        <v>0.71881415725754938</v>
      </c>
      <c r="AQ335">
        <f t="shared" si="57"/>
        <v>0</v>
      </c>
      <c r="AR335">
        <f t="shared" si="58"/>
        <v>0.71637745496404126</v>
      </c>
      <c r="AS335" s="9">
        <f t="shared" si="59"/>
        <v>-3.9336131416623319</v>
      </c>
      <c r="AT335" s="9">
        <f t="shared" si="60"/>
        <v>3.2586348850235756</v>
      </c>
      <c r="AU335" s="9">
        <f t="shared" si="61"/>
        <v>6.493031854663208</v>
      </c>
      <c r="AV335">
        <f t="shared" si="62"/>
        <v>0</v>
      </c>
      <c r="AW335">
        <f t="shared" si="63"/>
        <v>0.19404095018144008</v>
      </c>
      <c r="AX335">
        <v>12.020985796745389</v>
      </c>
      <c r="AZ335">
        <f t="shared" si="64"/>
        <v>-10.591605790889275</v>
      </c>
    </row>
    <row r="336" spans="1:52" x14ac:dyDescent="0.3">
      <c r="A336">
        <v>83.5</v>
      </c>
      <c r="B336" s="12">
        <v>182.89767488443823</v>
      </c>
      <c r="C336" s="9">
        <v>0</v>
      </c>
      <c r="D336" s="9">
        <v>5.4184224049890914E-2</v>
      </c>
      <c r="E336" s="9">
        <v>0.11125678792678838</v>
      </c>
      <c r="F336" s="9">
        <v>2.712744466761007</v>
      </c>
      <c r="G336" s="12">
        <v>9.9987665128844583</v>
      </c>
      <c r="H336" s="12">
        <v>47.791072279533992</v>
      </c>
      <c r="I336" s="12">
        <v>2.8674643367720396</v>
      </c>
      <c r="J336">
        <v>195.54578983007912</v>
      </c>
      <c r="K336">
        <v>68.03600422249292</v>
      </c>
      <c r="L336">
        <v>-2.4188428857246106E-4</v>
      </c>
      <c r="M336">
        <v>0</v>
      </c>
      <c r="N336">
        <v>1.6178650034005064E-4</v>
      </c>
      <c r="O336">
        <v>1.6573871059874063E-5</v>
      </c>
      <c r="P336">
        <v>-2.9187226810375815E-4</v>
      </c>
      <c r="Q336">
        <v>5.8771958018980341E-3</v>
      </c>
      <c r="R336">
        <v>-1.0757971110489412E-3</v>
      </c>
      <c r="S336">
        <v>1.7282548129772628E-6</v>
      </c>
      <c r="T336">
        <v>196.70648915436345</v>
      </c>
      <c r="U336">
        <v>57.374566023736406</v>
      </c>
      <c r="V336">
        <v>204.61699251302053</v>
      </c>
      <c r="W336">
        <v>57.592012403519732</v>
      </c>
      <c r="X336">
        <v>197.88815027476721</v>
      </c>
      <c r="Y336">
        <v>197.24828734444225</v>
      </c>
      <c r="Z336">
        <v>9.0293646167546679</v>
      </c>
      <c r="AA336" s="12">
        <v>19.805821445590677</v>
      </c>
      <c r="AB336" s="12">
        <v>0.85582144559067985</v>
      </c>
      <c r="AC336" s="12">
        <v>-0.74067047688817933</v>
      </c>
      <c r="AD336" s="12">
        <v>337.32202365311753</v>
      </c>
      <c r="AE336">
        <v>8.1879592966719983E-2</v>
      </c>
      <c r="AF336">
        <v>0</v>
      </c>
      <c r="AG336">
        <v>5.0116057546684877E-2</v>
      </c>
      <c r="AH336">
        <v>-9.5860059979033814</v>
      </c>
      <c r="AI336">
        <v>0.36843525842891439</v>
      </c>
      <c r="AJ336">
        <v>2.2496005757426412</v>
      </c>
      <c r="AK336">
        <v>13.298298277190368</v>
      </c>
      <c r="AL336">
        <v>0</v>
      </c>
      <c r="AM336">
        <v>0</v>
      </c>
      <c r="AN336">
        <v>-3.1346351093791367</v>
      </c>
      <c r="AO336">
        <f t="shared" si="55"/>
        <v>11.803880832325945</v>
      </c>
      <c r="AP336">
        <f t="shared" si="56"/>
        <v>0.7082328499395566</v>
      </c>
      <c r="AQ336">
        <f t="shared" si="57"/>
        <v>0</v>
      </c>
      <c r="AR336">
        <f t="shared" si="58"/>
        <v>0.70586008469615125</v>
      </c>
      <c r="AS336" s="9">
        <f t="shared" si="59"/>
        <v>-3.8347235716240511</v>
      </c>
      <c r="AT336" s="9">
        <f t="shared" si="60"/>
        <v>3.2723913440496601</v>
      </c>
      <c r="AU336" s="9">
        <f t="shared" si="61"/>
        <v>6.3948926356675511</v>
      </c>
      <c r="AV336">
        <f t="shared" si="62"/>
        <v>0</v>
      </c>
      <c r="AW336">
        <f t="shared" si="63"/>
        <v>0.1870553450894612</v>
      </c>
      <c r="AX336">
        <v>11.843559854817062</v>
      </c>
      <c r="AZ336">
        <f t="shared" si="64"/>
        <v>-7.3687051685782876</v>
      </c>
    </row>
    <row r="337" spans="1:52" x14ac:dyDescent="0.3">
      <c r="A337">
        <v>83.75</v>
      </c>
      <c r="B337" s="12">
        <v>181.6610810413396</v>
      </c>
      <c r="C337" s="9">
        <v>0</v>
      </c>
      <c r="D337" s="9">
        <v>5.5058228514106813E-2</v>
      </c>
      <c r="E337" s="9">
        <v>0.10994101528737052</v>
      </c>
      <c r="F337" s="9">
        <v>2.7125346278192346</v>
      </c>
      <c r="G337" s="12">
        <v>9.504014156696968</v>
      </c>
      <c r="H337" s="12">
        <v>47.28500587975789</v>
      </c>
      <c r="I337" s="12">
        <v>2.8371003527854737</v>
      </c>
      <c r="J337">
        <v>195.66477606818268</v>
      </c>
      <c r="K337">
        <v>68.127556626735895</v>
      </c>
      <c r="L337">
        <v>-2.32452003981233E-4</v>
      </c>
      <c r="M337">
        <v>0</v>
      </c>
      <c r="N337">
        <v>1.6437147538779579E-4</v>
      </c>
      <c r="O337">
        <v>-1.5912672088068144E-5</v>
      </c>
      <c r="P337">
        <v>-3.0521673520944787E-4</v>
      </c>
      <c r="Q337">
        <v>5.8771958018980341E-3</v>
      </c>
      <c r="R337">
        <v>-1.0693998677626219E-3</v>
      </c>
      <c r="S337">
        <v>1.7171246292770377E-6</v>
      </c>
      <c r="T337">
        <v>196.77866318316944</v>
      </c>
      <c r="U337">
        <v>57.384924165377981</v>
      </c>
      <c r="V337">
        <v>204.66784028374045</v>
      </c>
      <c r="W337">
        <v>57.597602589345968</v>
      </c>
      <c r="X337">
        <v>193.36454067255926</v>
      </c>
      <c r="Y337">
        <v>193.99644671216669</v>
      </c>
      <c r="Z337">
        <v>9.0257736590398903</v>
      </c>
      <c r="AA337" s="12">
        <v>19.795700117595157</v>
      </c>
      <c r="AB337" s="12">
        <v>0.84570011759515784</v>
      </c>
      <c r="AC337" s="12">
        <v>-0.73602297183436072</v>
      </c>
      <c r="AD337" s="12">
        <v>337.96656751369403</v>
      </c>
      <c r="AE337">
        <v>8.1394922252108204E-2</v>
      </c>
      <c r="AF337">
        <v>0</v>
      </c>
      <c r="AG337">
        <v>-4.8632733614381717E-2</v>
      </c>
      <c r="AH337">
        <v>-9.5954982055139215</v>
      </c>
      <c r="AI337">
        <v>0.53356967857868787</v>
      </c>
      <c r="AJ337">
        <v>2.253899038748826</v>
      </c>
      <c r="AK337">
        <v>13.29150247530881</v>
      </c>
      <c r="AL337">
        <v>0</v>
      </c>
      <c r="AM337">
        <v>0</v>
      </c>
      <c r="AN337">
        <v>-3.1149661297622857</v>
      </c>
      <c r="AO337">
        <f t="shared" si="55"/>
        <v>11.966110125759529</v>
      </c>
      <c r="AP337">
        <f t="shared" si="56"/>
        <v>0.71796660754557173</v>
      </c>
      <c r="AQ337">
        <f t="shared" si="57"/>
        <v>0</v>
      </c>
      <c r="AR337">
        <f t="shared" si="58"/>
        <v>0.71558960804409655</v>
      </c>
      <c r="AS337" s="9">
        <f t="shared" si="59"/>
        <v>-3.9619504021262486</v>
      </c>
      <c r="AT337" s="9">
        <f t="shared" si="60"/>
        <v>3.2828040152838649</v>
      </c>
      <c r="AU337" s="9">
        <f t="shared" si="61"/>
        <v>6.4802040944550523</v>
      </c>
      <c r="AV337">
        <f t="shared" si="62"/>
        <v>0</v>
      </c>
      <c r="AW337">
        <f t="shared" si="63"/>
        <v>0.19109478419732989</v>
      </c>
      <c r="AX337">
        <v>12.005858380183279</v>
      </c>
      <c r="AZ337">
        <f t="shared" si="64"/>
        <v>-10.671393571573759</v>
      </c>
    </row>
    <row r="338" spans="1:52" x14ac:dyDescent="0.3">
      <c r="A338">
        <v>84</v>
      </c>
      <c r="B338" s="12">
        <v>180.47294508787377</v>
      </c>
      <c r="C338" s="9">
        <v>0</v>
      </c>
      <c r="D338" s="9">
        <v>5.5941183739267722E-2</v>
      </c>
      <c r="E338" s="9">
        <v>0.10863356660753852</v>
      </c>
      <c r="F338" s="9">
        <v>2.7123329899750375</v>
      </c>
      <c r="G338" s="12">
        <v>9.0127950184385668</v>
      </c>
      <c r="H338" s="12">
        <v>46.782141002899429</v>
      </c>
      <c r="I338" s="12">
        <v>2.8069284601739657</v>
      </c>
      <c r="J338">
        <v>195.62378531768042</v>
      </c>
      <c r="K338">
        <v>68.19506418357912</v>
      </c>
      <c r="L338">
        <v>-2.2301396952362351E-4</v>
      </c>
      <c r="M338">
        <v>0</v>
      </c>
      <c r="N338">
        <v>1.6698232791129706E-4</v>
      </c>
      <c r="O338">
        <v>1.6083585873122597E-5</v>
      </c>
      <c r="P338">
        <v>-3.0060665146298146E-4</v>
      </c>
      <c r="Q338">
        <v>5.8771958018980341E-3</v>
      </c>
      <c r="R338">
        <v>-9.9888403851180248E-4</v>
      </c>
      <c r="S338">
        <v>1.7051190197480153E-6</v>
      </c>
      <c r="T338">
        <v>196.74209589841485</v>
      </c>
      <c r="U338">
        <v>57.380016736025311</v>
      </c>
      <c r="V338">
        <v>204.71583557318007</v>
      </c>
      <c r="W338">
        <v>57.602791078587074</v>
      </c>
      <c r="X338">
        <v>197.93708086143937</v>
      </c>
      <c r="Y338">
        <v>197.29801194521247</v>
      </c>
      <c r="Z338">
        <v>9.0222043348547736</v>
      </c>
      <c r="AA338" s="12">
        <v>19.785642820057987</v>
      </c>
      <c r="AB338" s="12">
        <v>0.83564282005798862</v>
      </c>
      <c r="AC338" s="12">
        <v>-0.73136667690294566</v>
      </c>
      <c r="AD338" s="12">
        <v>338.60576741250588</v>
      </c>
      <c r="AE338">
        <v>8.0908717687246501E-2</v>
      </c>
      <c r="AF338">
        <v>0</v>
      </c>
      <c r="AG338">
        <v>4.832722029535777E-2</v>
      </c>
      <c r="AH338">
        <v>-9.5996511600666707</v>
      </c>
      <c r="AI338">
        <v>0.37089118139838034</v>
      </c>
      <c r="AJ338">
        <v>2.2581618628740023</v>
      </c>
      <c r="AK338">
        <v>13.284749665642261</v>
      </c>
      <c r="AL338">
        <v>0</v>
      </c>
      <c r="AM338">
        <v>0</v>
      </c>
      <c r="AN338">
        <v>-3.0952599499872262</v>
      </c>
      <c r="AO338">
        <f t="shared" si="55"/>
        <v>11.788451992418327</v>
      </c>
      <c r="AP338">
        <f t="shared" si="56"/>
        <v>0.70730711954509962</v>
      </c>
      <c r="AQ338">
        <f t="shared" si="57"/>
        <v>0</v>
      </c>
      <c r="AR338">
        <f t="shared" si="58"/>
        <v>0.70499328797853988</v>
      </c>
      <c r="AS338" s="9">
        <f t="shared" si="59"/>
        <v>-3.8643265314483717</v>
      </c>
      <c r="AT338" s="9">
        <f t="shared" si="60"/>
        <v>3.2967307463142559</v>
      </c>
      <c r="AU338" s="9">
        <f t="shared" si="61"/>
        <v>6.3814693600334413</v>
      </c>
      <c r="AV338">
        <f t="shared" si="62"/>
        <v>0</v>
      </c>
      <c r="AW338">
        <f t="shared" si="63"/>
        <v>0.18428353987475193</v>
      </c>
      <c r="AX338">
        <v>11.827142420832395</v>
      </c>
      <c r="AZ338">
        <f t="shared" si="64"/>
        <v>-7.4178236279676071</v>
      </c>
    </row>
    <row r="339" spans="1:52" x14ac:dyDescent="0.3">
      <c r="A339">
        <v>84.25</v>
      </c>
      <c r="B339" s="12">
        <v>179.33327137926335</v>
      </c>
      <c r="C339" s="9">
        <v>0</v>
      </c>
      <c r="D339" s="9">
        <v>5.683308008776114E-2</v>
      </c>
      <c r="E339" s="9">
        <v>0.10733445746979221</v>
      </c>
      <c r="F339" s="9">
        <v>2.7121395565746744</v>
      </c>
      <c r="G339" s="12">
        <v>8.525111335366546</v>
      </c>
      <c r="H339" s="12">
        <v>46.282483642227774</v>
      </c>
      <c r="I339" s="12">
        <v>2.7769490185336663</v>
      </c>
      <c r="J339">
        <v>195.74080937063675</v>
      </c>
      <c r="K339">
        <v>68.287088154963953</v>
      </c>
      <c r="L339">
        <v>-2.1357834539973406E-4</v>
      </c>
      <c r="M339">
        <v>0</v>
      </c>
      <c r="N339">
        <v>1.6961901607169308E-4</v>
      </c>
      <c r="O339">
        <v>-1.586530308674334E-5</v>
      </c>
      <c r="P339">
        <v>-3.1335227079063111E-4</v>
      </c>
      <c r="Q339">
        <v>5.8771958018980341E-3</v>
      </c>
      <c r="R339">
        <v>-9.849651686264563E-4</v>
      </c>
      <c r="S339">
        <v>1.6948781059936933E-6</v>
      </c>
      <c r="T339">
        <v>196.81758699835012</v>
      </c>
      <c r="U339">
        <v>57.390874523359173</v>
      </c>
      <c r="V339">
        <v>204.77714664423539</v>
      </c>
      <c r="W339">
        <v>57.609781229272926</v>
      </c>
      <c r="X339">
        <v>193.33971972117692</v>
      </c>
      <c r="Y339">
        <v>194.00675791670039</v>
      </c>
      <c r="Z339">
        <v>9.018656705862675</v>
      </c>
      <c r="AA339" s="12">
        <v>19.775649672844558</v>
      </c>
      <c r="AB339" s="12">
        <v>0.82564967284455548</v>
      </c>
      <c r="AC339" s="12">
        <v>-0.72670166536085801</v>
      </c>
      <c r="AD339" s="12">
        <v>339.2396393406126</v>
      </c>
      <c r="AE339">
        <v>8.042098859523672E-2</v>
      </c>
      <c r="AF339">
        <v>0</v>
      </c>
      <c r="AG339">
        <v>-4.9561472088674015E-2</v>
      </c>
      <c r="AH339">
        <v>-9.6092350840696348</v>
      </c>
      <c r="AI339">
        <v>0.53851943637674959</v>
      </c>
      <c r="AJ339">
        <v>2.2623891547625457</v>
      </c>
      <c r="AK339">
        <v>13.278039928672396</v>
      </c>
      <c r="AL339">
        <v>0</v>
      </c>
      <c r="AM339">
        <v>0</v>
      </c>
      <c r="AN339">
        <v>-3.0755168801312172</v>
      </c>
      <c r="AO339">
        <f t="shared" si="55"/>
        <v>11.953301155375497</v>
      </c>
      <c r="AP339">
        <f t="shared" si="56"/>
        <v>0.71719806932252983</v>
      </c>
      <c r="AQ339">
        <f t="shared" si="57"/>
        <v>0</v>
      </c>
      <c r="AR339">
        <f t="shared" si="58"/>
        <v>0.71488006708663665</v>
      </c>
      <c r="AS339" s="9">
        <f t="shared" si="59"/>
        <v>-3.9908106037797975</v>
      </c>
      <c r="AT339" s="9">
        <f t="shared" si="60"/>
        <v>3.3073491393339323</v>
      </c>
      <c r="AU339" s="9">
        <f t="shared" si="61"/>
        <v>6.4681631773273969</v>
      </c>
      <c r="AV339">
        <f t="shared" si="62"/>
        <v>0</v>
      </c>
      <c r="AW339">
        <f t="shared" si="63"/>
        <v>0.18815498591205446</v>
      </c>
      <c r="AX339">
        <v>11.992059794873423</v>
      </c>
      <c r="AZ339">
        <f t="shared" si="64"/>
        <v>-10.770388727534993</v>
      </c>
    </row>
    <row r="340" spans="1:52" x14ac:dyDescent="0.3">
      <c r="A340">
        <v>84.5</v>
      </c>
      <c r="B340" s="12">
        <v>178.24206408545527</v>
      </c>
      <c r="C340" s="9">
        <v>0</v>
      </c>
      <c r="D340" s="9">
        <v>5.7733907809443076E-2</v>
      </c>
      <c r="E340" s="9">
        <v>0.10604370332604943</v>
      </c>
      <c r="F340" s="9">
        <v>2.7119543308276959</v>
      </c>
      <c r="G340" s="12">
        <v>8.0409653080480439</v>
      </c>
      <c r="H340" s="12">
        <v>45.78603974078824</v>
      </c>
      <c r="I340" s="12">
        <v>2.7471623844472943</v>
      </c>
      <c r="J340">
        <v>195.71248573040833</v>
      </c>
      <c r="K340">
        <v>68.357088724236405</v>
      </c>
      <c r="L340">
        <v>-2.0413786826173325E-4</v>
      </c>
      <c r="M340">
        <v>0</v>
      </c>
      <c r="N340">
        <v>1.7228149774280174E-4</v>
      </c>
      <c r="O340">
        <v>1.5570252345556223E-5</v>
      </c>
      <c r="P340">
        <v>-3.1024097079413636E-4</v>
      </c>
      <c r="Q340">
        <v>5.8771958018980341E-3</v>
      </c>
      <c r="R340">
        <v>-9.1986684839542518E-4</v>
      </c>
      <c r="S340">
        <v>1.6839004988945174E-6</v>
      </c>
      <c r="T340">
        <v>196.79080319508429</v>
      </c>
      <c r="U340">
        <v>57.387381260902259</v>
      </c>
      <c r="V340">
        <v>204.83570828844313</v>
      </c>
      <c r="W340">
        <v>57.616383114734731</v>
      </c>
      <c r="X340">
        <v>197.98714777230737</v>
      </c>
      <c r="Y340">
        <v>197.35170795812869</v>
      </c>
      <c r="Z340">
        <v>9.0151308332812192</v>
      </c>
      <c r="AA340" s="12">
        <v>19.76572079481576</v>
      </c>
      <c r="AB340" s="12">
        <v>0.81572079481576576</v>
      </c>
      <c r="AC340" s="12">
        <v>-0.72202801025358865</v>
      </c>
      <c r="AD340" s="12">
        <v>339.86819940062423</v>
      </c>
      <c r="AE340">
        <v>7.9931744325487442E-2</v>
      </c>
      <c r="AF340">
        <v>0</v>
      </c>
      <c r="AG340">
        <v>4.6387228218878335E-2</v>
      </c>
      <c r="AH340">
        <v>-9.6137891527236441</v>
      </c>
      <c r="AI340">
        <v>0.37420001651572221</v>
      </c>
      <c r="AJ340">
        <v>2.2665810218027636</v>
      </c>
      <c r="AK340">
        <v>13.271373344206433</v>
      </c>
      <c r="AL340">
        <v>0</v>
      </c>
      <c r="AM340">
        <v>0</v>
      </c>
      <c r="AN340">
        <v>-3.0557372293343792</v>
      </c>
      <c r="AO340">
        <f t="shared" si="55"/>
        <v>11.774230450508554</v>
      </c>
      <c r="AP340">
        <f t="shared" si="56"/>
        <v>0.70645382703051318</v>
      </c>
      <c r="AQ340">
        <f t="shared" si="57"/>
        <v>0</v>
      </c>
      <c r="AR340">
        <f t="shared" si="58"/>
        <v>0.70419823201285003</v>
      </c>
      <c r="AS340" s="9">
        <f t="shared" si="59"/>
        <v>-3.894415402714055</v>
      </c>
      <c r="AT340" s="9">
        <f t="shared" si="60"/>
        <v>3.3214475244691823</v>
      </c>
      <c r="AU340" s="9">
        <f t="shared" si="61"/>
        <v>6.368773678352297</v>
      </c>
      <c r="AV340">
        <f t="shared" si="62"/>
        <v>0</v>
      </c>
      <c r="AW340">
        <f t="shared" si="63"/>
        <v>0.18151289686738978</v>
      </c>
      <c r="AX340">
        <v>11.811944114550386</v>
      </c>
      <c r="AZ340">
        <f t="shared" si="64"/>
        <v>-7.4840003303144442</v>
      </c>
    </row>
    <row r="341" spans="1:52" x14ac:dyDescent="0.3">
      <c r="A341">
        <v>84.75</v>
      </c>
      <c r="B341" s="12">
        <v>177.19932719205804</v>
      </c>
      <c r="C341" s="9">
        <v>0</v>
      </c>
      <c r="D341" s="9">
        <v>5.8643657041296697E-2</v>
      </c>
      <c r="E341" s="9">
        <v>0.10476131949804353</v>
      </c>
      <c r="F341" s="9">
        <v>2.7117773158069767</v>
      </c>
      <c r="G341" s="12">
        <v>7.5603591007468651</v>
      </c>
      <c r="H341" s="12">
        <v>45.292815191555206</v>
      </c>
      <c r="I341" s="12">
        <v>2.7175689114933124</v>
      </c>
      <c r="J341">
        <v>195.82994372493164</v>
      </c>
      <c r="K341">
        <v>68.449829876780939</v>
      </c>
      <c r="L341">
        <v>-1.9469869903079474E-4</v>
      </c>
      <c r="M341">
        <v>0</v>
      </c>
      <c r="N341">
        <v>1.7496973051426895E-4</v>
      </c>
      <c r="O341">
        <v>-1.5844042635266915E-5</v>
      </c>
      <c r="P341">
        <v>-3.2263424634913849E-4</v>
      </c>
      <c r="Q341">
        <v>5.8771958018980341E-3</v>
      </c>
      <c r="R341">
        <v>-8.9949523007660506E-4</v>
      </c>
      <c r="S341">
        <v>1.6745695323376117E-6</v>
      </c>
      <c r="T341">
        <v>196.87113322595172</v>
      </c>
      <c r="U341">
        <v>57.398954640861575</v>
      </c>
      <c r="V341">
        <v>204.90672881659688</v>
      </c>
      <c r="W341">
        <v>57.62466823990502</v>
      </c>
      <c r="X341">
        <v>193.31386876573524</v>
      </c>
      <c r="Y341">
        <v>194.02065136314158</v>
      </c>
      <c r="Z341">
        <v>9.0116267778925963</v>
      </c>
      <c r="AA341" s="12">
        <v>19.755856303831102</v>
      </c>
      <c r="AB341" s="12">
        <v>0.80585630383110407</v>
      </c>
      <c r="AC341" s="12">
        <v>-0.71734578440452546</v>
      </c>
      <c r="AD341" s="12">
        <v>340.49146374916489</v>
      </c>
      <c r="AE341">
        <v>7.9440994253537456E-2</v>
      </c>
      <c r="AF341">
        <v>0</v>
      </c>
      <c r="AG341">
        <v>-5.0689871669500217E-2</v>
      </c>
      <c r="AH341">
        <v>-9.6235396032338052</v>
      </c>
      <c r="AI341">
        <v>0.54430387267276503</v>
      </c>
      <c r="AJ341">
        <v>2.2707375717431812</v>
      </c>
      <c r="AK341">
        <v>13.264749991379235</v>
      </c>
      <c r="AL341">
        <v>0</v>
      </c>
      <c r="AM341">
        <v>0</v>
      </c>
      <c r="AN341">
        <v>-3.0359213057968573</v>
      </c>
      <c r="AO341">
        <f t="shared" si="55"/>
        <v>11.941688709958713</v>
      </c>
      <c r="AP341">
        <f t="shared" si="56"/>
        <v>0.71650132259752275</v>
      </c>
      <c r="AQ341">
        <f t="shared" si="57"/>
        <v>0</v>
      </c>
      <c r="AR341">
        <f t="shared" si="58"/>
        <v>0.71424163744189884</v>
      </c>
      <c r="AS341" s="9">
        <f t="shared" si="59"/>
        <v>-4.0202447619731654</v>
      </c>
      <c r="AT341" s="9">
        <f t="shared" si="60"/>
        <v>3.3323050445751816</v>
      </c>
      <c r="AU341" s="9">
        <f t="shared" si="61"/>
        <v>6.456842505115298</v>
      </c>
      <c r="AV341">
        <f t="shared" si="62"/>
        <v>0</v>
      </c>
      <c r="AW341">
        <f t="shared" si="63"/>
        <v>0.18522379763528088</v>
      </c>
      <c r="AX341">
        <v>11.97946928070172</v>
      </c>
      <c r="AZ341">
        <f t="shared" si="64"/>
        <v>-10.8860774534553</v>
      </c>
    </row>
    <row r="342" spans="1:52" x14ac:dyDescent="0.3">
      <c r="A342">
        <v>85</v>
      </c>
      <c r="B342" s="12">
        <v>176.20506450123588</v>
      </c>
      <c r="C342" s="9">
        <v>0</v>
      </c>
      <c r="D342" s="9">
        <v>5.9562317807093645E-2</v>
      </c>
      <c r="E342" s="9">
        <v>0.10348732117771997</v>
      </c>
      <c r="F342" s="9">
        <v>2.7116085144487148</v>
      </c>
      <c r="G342" s="12">
        <v>7.0832948418075148</v>
      </c>
      <c r="H342" s="12">
        <v>44.802815837584603</v>
      </c>
      <c r="I342" s="12">
        <v>2.6881689502550761</v>
      </c>
      <c r="J342">
        <v>195.81443924954914</v>
      </c>
      <c r="K342">
        <v>68.522275595196845</v>
      </c>
      <c r="L342">
        <v>-1.8525524937430208E-4</v>
      </c>
      <c r="M342">
        <v>0</v>
      </c>
      <c r="N342">
        <v>1.7768367169437578E-4</v>
      </c>
      <c r="O342">
        <v>1.5026778110515819E-5</v>
      </c>
      <c r="P342">
        <v>-3.2095696763076144E-4</v>
      </c>
      <c r="Q342">
        <v>5.8771958018980341E-3</v>
      </c>
      <c r="R342">
        <v>-8.3840746964292351E-4</v>
      </c>
      <c r="S342">
        <v>1.6646176196609101E-6</v>
      </c>
      <c r="T342">
        <v>196.8545134088204</v>
      </c>
      <c r="U342">
        <v>57.396929868562893</v>
      </c>
      <c r="V342">
        <v>204.97519307324055</v>
      </c>
      <c r="W342">
        <v>57.632590751714531</v>
      </c>
      <c r="X342">
        <v>198.03833251564609</v>
      </c>
      <c r="Y342">
        <v>197.41017217787473</v>
      </c>
      <c r="Z342">
        <v>9.0081446000404455</v>
      </c>
      <c r="AA342" s="12">
        <v>19.746056316751694</v>
      </c>
      <c r="AB342" s="12">
        <v>0.79605631675169208</v>
      </c>
      <c r="AC342" s="12">
        <v>-0.71265506041483972</v>
      </c>
      <c r="AD342" s="12">
        <v>341.10944853522608</v>
      </c>
      <c r="AE342">
        <v>7.8948747780846151E-2</v>
      </c>
      <c r="AF342">
        <v>0</v>
      </c>
      <c r="AG342">
        <v>4.4258607056450738E-2</v>
      </c>
      <c r="AH342">
        <v>-9.6285147012319712</v>
      </c>
      <c r="AI342">
        <v>0.37825104476829097</v>
      </c>
      <c r="AJ342">
        <v>2.2748589122814233</v>
      </c>
      <c r="AK342">
        <v>13.258169948655302</v>
      </c>
      <c r="AL342">
        <v>0</v>
      </c>
      <c r="AM342">
        <v>0</v>
      </c>
      <c r="AN342">
        <v>-3.0160694167783406</v>
      </c>
      <c r="AO342">
        <f t="shared" si="55"/>
        <v>11.761113026612849</v>
      </c>
      <c r="AP342">
        <f t="shared" si="56"/>
        <v>0.70566678159677088</v>
      </c>
      <c r="AQ342">
        <f t="shared" si="57"/>
        <v>0</v>
      </c>
      <c r="AR342">
        <f t="shared" si="58"/>
        <v>0.70346874670447512</v>
      </c>
      <c r="AS342" s="9">
        <f t="shared" si="59"/>
        <v>-3.9250685607583486</v>
      </c>
      <c r="AT342" s="9">
        <f t="shared" si="60"/>
        <v>3.3465868633433065</v>
      </c>
      <c r="AU342" s="9">
        <f t="shared" si="61"/>
        <v>6.3567484080688716</v>
      </c>
      <c r="AV342">
        <f t="shared" si="62"/>
        <v>0</v>
      </c>
      <c r="AW342">
        <f t="shared" si="63"/>
        <v>0.17874703497046149</v>
      </c>
      <c r="AX342">
        <v>11.79786140658827</v>
      </c>
      <c r="AZ342">
        <f t="shared" si="64"/>
        <v>-7.5650208953658193</v>
      </c>
    </row>
    <row r="343" spans="1:52" x14ac:dyDescent="0.3">
      <c r="A343">
        <v>85.25</v>
      </c>
      <c r="B343" s="12">
        <v>175.25927963257365</v>
      </c>
      <c r="C343" s="9">
        <v>0</v>
      </c>
      <c r="D343" s="9">
        <v>6.048988001704815E-2</v>
      </c>
      <c r="E343" s="9">
        <v>0.10222172342763301</v>
      </c>
      <c r="F343" s="9">
        <v>2.7114479295524387</v>
      </c>
      <c r="G343" s="12">
        <v>6.6097746240378967</v>
      </c>
      <c r="H343" s="12">
        <v>44.316047472166545</v>
      </c>
      <c r="I343" s="12">
        <v>2.6589628483299927</v>
      </c>
      <c r="J343">
        <v>195.93479572465233</v>
      </c>
      <c r="K343">
        <v>68.615994209583164</v>
      </c>
      <c r="L343">
        <v>-1.7581213448167936E-4</v>
      </c>
      <c r="M343">
        <v>0</v>
      </c>
      <c r="N343">
        <v>1.804232783125454E-4</v>
      </c>
      <c r="O343">
        <v>-1.5851453820370414E-5</v>
      </c>
      <c r="P343">
        <v>-3.3322574583124798E-4</v>
      </c>
      <c r="Q343">
        <v>5.8771958018980341E-3</v>
      </c>
      <c r="R343">
        <v>-8.1231398724851964E-4</v>
      </c>
      <c r="S343">
        <v>1.6562170309797796E-6</v>
      </c>
      <c r="T343">
        <v>196.94151324142894</v>
      </c>
      <c r="U343">
        <v>57.409474550015602</v>
      </c>
      <c r="V343">
        <v>205.05554940323279</v>
      </c>
      <c r="W343">
        <v>57.642117490037037</v>
      </c>
      <c r="X343">
        <v>193.28708739051373</v>
      </c>
      <c r="Y343">
        <v>194.03907491689836</v>
      </c>
      <c r="Z343">
        <v>9.0046843596295929</v>
      </c>
      <c r="AA343" s="12">
        <v>19.736320949443328</v>
      </c>
      <c r="AB343" s="12">
        <v>0.78632094944333086</v>
      </c>
      <c r="AC343" s="12">
        <v>-0.70795591066402797</v>
      </c>
      <c r="AD343" s="12">
        <v>341.72216987903118</v>
      </c>
      <c r="AE343">
        <v>7.8455014334621209E-2</v>
      </c>
      <c r="AF343">
        <v>0</v>
      </c>
      <c r="AG343">
        <v>-5.2048713278722084E-2</v>
      </c>
      <c r="AH343">
        <v>-9.6385219162548861</v>
      </c>
      <c r="AI343">
        <v>0.55082372431672166</v>
      </c>
      <c r="AJ343">
        <v>2.2789451509232594</v>
      </c>
      <c r="AK343">
        <v>13.251633293830844</v>
      </c>
      <c r="AL343">
        <v>0</v>
      </c>
      <c r="AM343">
        <v>0</v>
      </c>
      <c r="AN343">
        <v>-2.9961818686003556</v>
      </c>
      <c r="AO343">
        <f t="shared" si="55"/>
        <v>11.931181575266836</v>
      </c>
      <c r="AP343">
        <f t="shared" si="56"/>
        <v>0.71587089451601016</v>
      </c>
      <c r="AQ343">
        <f t="shared" si="57"/>
        <v>0</v>
      </c>
      <c r="AR343">
        <f t="shared" si="58"/>
        <v>0.71366886393079243</v>
      </c>
      <c r="AS343" s="9">
        <f t="shared" si="59"/>
        <v>-4.0503327559605866</v>
      </c>
      <c r="AT343" s="9">
        <f t="shared" si="60"/>
        <v>3.3577248689034582</v>
      </c>
      <c r="AU343" s="9">
        <f t="shared" si="61"/>
        <v>6.4461914473623629</v>
      </c>
      <c r="AV343">
        <f t="shared" si="62"/>
        <v>0</v>
      </c>
      <c r="AW343">
        <f t="shared" si="63"/>
        <v>0.1823045905353417</v>
      </c>
      <c r="AX343">
        <v>11.967995324716149</v>
      </c>
      <c r="AZ343">
        <f t="shared" si="64"/>
        <v>-11.016474486334431</v>
      </c>
    </row>
    <row r="344" spans="1:52" x14ac:dyDescent="0.3">
      <c r="A344">
        <v>85.5</v>
      </c>
      <c r="B344" s="12">
        <v>174.36197602389055</v>
      </c>
      <c r="C344" s="9">
        <v>0</v>
      </c>
      <c r="D344" s="9">
        <v>6.1426333467473872E-2</v>
      </c>
      <c r="E344" s="9">
        <v>0.10096454118133739</v>
      </c>
      <c r="F344" s="9">
        <v>2.7112955637810465</v>
      </c>
      <c r="G344" s="12">
        <v>6.139800505089255</v>
      </c>
      <c r="H344" s="12">
        <v>43.832515838975915</v>
      </c>
      <c r="I344" s="12">
        <v>2.629950950338555</v>
      </c>
      <c r="J344">
        <v>195.93286819727047</v>
      </c>
      <c r="K344">
        <v>68.690929545819415</v>
      </c>
      <c r="L344">
        <v>-1.6636501911002118E-4</v>
      </c>
      <c r="M344">
        <v>0</v>
      </c>
      <c r="N344">
        <v>1.8318850712161779E-4</v>
      </c>
      <c r="O344">
        <v>1.4443787207415726E-5</v>
      </c>
      <c r="P344">
        <v>-3.3296996226919539E-4</v>
      </c>
      <c r="Q344">
        <v>5.8771958018980341E-3</v>
      </c>
      <c r="R344">
        <v>-7.5401928503470654E-4</v>
      </c>
      <c r="S344">
        <v>1.6472936446226231E-6</v>
      </c>
      <c r="T344">
        <v>196.93592967964628</v>
      </c>
      <c r="U344">
        <v>57.409038222642494</v>
      </c>
      <c r="V344">
        <v>205.13363826715866</v>
      </c>
      <c r="W344">
        <v>57.651320208328855</v>
      </c>
      <c r="X344">
        <v>198.09056759174095</v>
      </c>
      <c r="Y344">
        <v>197.47439123062293</v>
      </c>
      <c r="Z344">
        <v>9.0012461161308934</v>
      </c>
      <c r="AA344" s="12">
        <v>19.726650316779516</v>
      </c>
      <c r="AB344" s="12">
        <v>0.77665031677951835</v>
      </c>
      <c r="AC344" s="12">
        <v>-0.70324840731244631</v>
      </c>
      <c r="AD344" s="12">
        <v>342.32964372701952</v>
      </c>
      <c r="AE344">
        <v>7.7959803367627201E-2</v>
      </c>
      <c r="AF344">
        <v>0</v>
      </c>
      <c r="AG344">
        <v>4.1894447955761908E-2</v>
      </c>
      <c r="AH344">
        <v>-9.6439621360529557</v>
      </c>
      <c r="AI344">
        <v>0.38296235182678656</v>
      </c>
      <c r="AJ344">
        <v>2.2829963940154938</v>
      </c>
      <c r="AK344">
        <v>13.245140104035823</v>
      </c>
      <c r="AL344">
        <v>0</v>
      </c>
      <c r="AM344">
        <v>0</v>
      </c>
      <c r="AN344">
        <v>-2.9762589666569914</v>
      </c>
      <c r="AO344">
        <f t="shared" si="55"/>
        <v>11.749028262603256</v>
      </c>
      <c r="AP344">
        <f t="shared" si="56"/>
        <v>0.70494169575619536</v>
      </c>
      <c r="AQ344">
        <f t="shared" si="57"/>
        <v>0</v>
      </c>
      <c r="AR344">
        <f t="shared" si="58"/>
        <v>0.70280055754632553</v>
      </c>
      <c r="AS344" s="9">
        <f t="shared" si="59"/>
        <v>-3.9563957992562653</v>
      </c>
      <c r="AT344" s="9">
        <f t="shared" si="60"/>
        <v>3.3722134797302621</v>
      </c>
      <c r="AU344" s="9">
        <f t="shared" si="61"/>
        <v>6.3453537010241794</v>
      </c>
      <c r="AV344">
        <f t="shared" si="62"/>
        <v>0</v>
      </c>
      <c r="AW344">
        <f t="shared" si="63"/>
        <v>0.17599068435581078</v>
      </c>
      <c r="AX344">
        <v>11.784822618586308</v>
      </c>
      <c r="AZ344">
        <f t="shared" si="64"/>
        <v>-7.6592470365357315</v>
      </c>
    </row>
    <row r="345" spans="1:52" x14ac:dyDescent="0.3">
      <c r="A345">
        <v>85.75</v>
      </c>
      <c r="B345" s="12">
        <v>173.51315693202216</v>
      </c>
      <c r="C345" s="9">
        <v>0</v>
      </c>
      <c r="D345" s="9">
        <v>6.237166784043597E-2</v>
      </c>
      <c r="E345" s="9">
        <v>9.97157892437886E-2</v>
      </c>
      <c r="F345" s="9">
        <v>2.7111514196607924</v>
      </c>
      <c r="G345" s="12">
        <v>5.6733745078352058</v>
      </c>
      <c r="H345" s="12">
        <v>43.352226632226383</v>
      </c>
      <c r="I345" s="12">
        <v>2.601133597933583</v>
      </c>
      <c r="J345">
        <v>196.05883110304566</v>
      </c>
      <c r="K345">
        <v>68.78592610499112</v>
      </c>
      <c r="L345">
        <v>-1.5691728908659623E-4</v>
      </c>
      <c r="M345">
        <v>0</v>
      </c>
      <c r="N345">
        <v>1.8597931459996068E-4</v>
      </c>
      <c r="O345">
        <v>-1.58911243293359E-5</v>
      </c>
      <c r="P345">
        <v>-3.4533695457972621E-4</v>
      </c>
      <c r="Q345">
        <v>5.8771958018980341E-3</v>
      </c>
      <c r="R345">
        <v>-7.2265453730031533E-4</v>
      </c>
      <c r="S345">
        <v>1.6398451439904669E-6</v>
      </c>
      <c r="T345">
        <v>197.03187406426306</v>
      </c>
      <c r="U345">
        <v>57.422868438615694</v>
      </c>
      <c r="V345">
        <v>205.2233298275639</v>
      </c>
      <c r="W345">
        <v>57.662085765659299</v>
      </c>
      <c r="X345">
        <v>193.2595350703306</v>
      </c>
      <c r="Y345">
        <v>194.06329481316294</v>
      </c>
      <c r="Z345">
        <v>8.9978299285668761</v>
      </c>
      <c r="AA345" s="12">
        <v>19.717044532644532</v>
      </c>
      <c r="AB345" s="12">
        <v>0.76704453264452765</v>
      </c>
      <c r="AC345" s="12">
        <v>-0.69853262229652313</v>
      </c>
      <c r="AD345" s="12">
        <v>342.93188635793365</v>
      </c>
      <c r="AE345">
        <v>7.7463124357994184E-2</v>
      </c>
      <c r="AF345">
        <v>0</v>
      </c>
      <c r="AG345">
        <v>-5.3679617928690145E-2</v>
      </c>
      <c r="AH345">
        <v>-9.6543384742236018</v>
      </c>
      <c r="AI345">
        <v>0.55800175072004798</v>
      </c>
      <c r="AJ345">
        <v>2.2870127501210598</v>
      </c>
      <c r="AK345">
        <v>13.238690455735991</v>
      </c>
      <c r="AL345">
        <v>0</v>
      </c>
      <c r="AM345">
        <v>0</v>
      </c>
      <c r="AN345">
        <v>-2.9563010153946401</v>
      </c>
      <c r="AO345">
        <f t="shared" si="55"/>
        <v>11.921713967268447</v>
      </c>
      <c r="AP345">
        <f t="shared" si="56"/>
        <v>0.71530283803610684</v>
      </c>
      <c r="AQ345">
        <f t="shared" si="57"/>
        <v>0</v>
      </c>
      <c r="AR345">
        <f t="shared" si="58"/>
        <v>0.71315781088248364</v>
      </c>
      <c r="AS345" s="9">
        <f t="shared" si="59"/>
        <v>-4.0811902866378</v>
      </c>
      <c r="AT345" s="9">
        <f t="shared" si="60"/>
        <v>3.3836846010023356</v>
      </c>
      <c r="AU345" s="9">
        <f t="shared" si="61"/>
        <v>6.4361732840701071</v>
      </c>
      <c r="AV345">
        <f t="shared" si="62"/>
        <v>0</v>
      </c>
      <c r="AW345">
        <f t="shared" si="63"/>
        <v>0.17940202506356934</v>
      </c>
      <c r="AX345">
        <v>11.95757194959339</v>
      </c>
      <c r="AZ345">
        <f t="shared" si="64"/>
        <v>-11.160035014400961</v>
      </c>
    </row>
    <row r="346" spans="1:52" x14ac:dyDescent="0.3">
      <c r="A346">
        <v>86</v>
      </c>
      <c r="B346" s="12">
        <v>172.71282543355795</v>
      </c>
      <c r="C346" s="9">
        <v>0</v>
      </c>
      <c r="D346" s="9">
        <v>6.3325872703399941E-2</v>
      </c>
      <c r="E346" s="9">
        <v>9.8475482291738373E-2</v>
      </c>
      <c r="F346" s="9">
        <v>2.7110154995813027</v>
      </c>
      <c r="G346" s="12">
        <v>5.2104986207469608</v>
      </c>
      <c r="H346" s="12">
        <v>42.875185496822454</v>
      </c>
      <c r="I346" s="12">
        <v>2.5725111298093468</v>
      </c>
      <c r="J346">
        <v>196.07190319321234</v>
      </c>
      <c r="K346">
        <v>68.863498663430903</v>
      </c>
      <c r="L346">
        <v>-1.4746554137944512E-4</v>
      </c>
      <c r="M346">
        <v>0</v>
      </c>
      <c r="N346">
        <v>1.8879565695343296E-4</v>
      </c>
      <c r="O346">
        <v>1.380861318975213E-5</v>
      </c>
      <c r="P346">
        <v>-3.4653818885560067E-4</v>
      </c>
      <c r="Q346">
        <v>5.8771958018980341E-3</v>
      </c>
      <c r="R346">
        <v>-6.6603704602468154E-4</v>
      </c>
      <c r="S346">
        <v>1.631958544259465E-6</v>
      </c>
      <c r="T346">
        <v>197.03876390230707</v>
      </c>
      <c r="U346">
        <v>57.424216156588898</v>
      </c>
      <c r="V346">
        <v>205.31115067466678</v>
      </c>
      <c r="W346">
        <v>57.672580452629404</v>
      </c>
      <c r="X346">
        <v>198.14374294207792</v>
      </c>
      <c r="Y346">
        <v>197.54562519032751</v>
      </c>
      <c r="Z346">
        <v>8.994435855534352</v>
      </c>
      <c r="AA346" s="12">
        <v>19.707503709936447</v>
      </c>
      <c r="AB346" s="12">
        <v>0.757503709936449</v>
      </c>
      <c r="AC346" s="12">
        <v>-0.69380862733147985</v>
      </c>
      <c r="AD346" s="12">
        <v>343.52891385794453</v>
      </c>
      <c r="AE346">
        <v>7.6964986809025859E-2</v>
      </c>
      <c r="AF346">
        <v>0</v>
      </c>
      <c r="AG346">
        <v>3.9235657403987045E-2</v>
      </c>
      <c r="AH346">
        <v>-9.6603158042164861</v>
      </c>
      <c r="AI346">
        <v>0.3882762742169632</v>
      </c>
      <c r="AJ346">
        <v>2.2909943265186326</v>
      </c>
      <c r="AK346">
        <v>13.232284424734932</v>
      </c>
      <c r="AL346">
        <v>0</v>
      </c>
      <c r="AM346">
        <v>0</v>
      </c>
      <c r="AN346">
        <v>-2.9363083183235101</v>
      </c>
      <c r="AO346">
        <f t="shared" si="55"/>
        <v>11.737932668620495</v>
      </c>
      <c r="AP346">
        <f t="shared" si="56"/>
        <v>0.7042759601172297</v>
      </c>
      <c r="AQ346">
        <f t="shared" si="57"/>
        <v>0</v>
      </c>
      <c r="AR346">
        <f t="shared" si="58"/>
        <v>0.70219106182260316</v>
      </c>
      <c r="AS346" s="9">
        <f t="shared" si="59"/>
        <v>-3.9885460770868941</v>
      </c>
      <c r="AT346" s="9">
        <f t="shared" si="60"/>
        <v>3.3984168132246975</v>
      </c>
      <c r="AU346" s="9">
        <f t="shared" si="61"/>
        <v>6.3345649478692918</v>
      </c>
      <c r="AV346">
        <f t="shared" si="62"/>
        <v>0</v>
      </c>
      <c r="AW346">
        <f t="shared" si="63"/>
        <v>0.17324986814282531</v>
      </c>
      <c r="AX346">
        <v>11.77278414585196</v>
      </c>
      <c r="AZ346">
        <f t="shared" si="64"/>
        <v>-7.765525484339264</v>
      </c>
    </row>
    <row r="347" spans="1:52" x14ac:dyDescent="0.3">
      <c r="A347">
        <v>86.25</v>
      </c>
      <c r="B347" s="12">
        <v>171.96098442554123</v>
      </c>
      <c r="C347" s="9">
        <v>0</v>
      </c>
      <c r="D347" s="9">
        <v>6.4288937508883134E-2</v>
      </c>
      <c r="E347" s="9">
        <v>9.7243634874125545E-2</v>
      </c>
      <c r="F347" s="9">
        <v>2.710887805795605</v>
      </c>
      <c r="G347" s="12">
        <v>4.7511747982676411</v>
      </c>
      <c r="H347" s="12">
        <v>42.401398028509824</v>
      </c>
      <c r="I347" s="12">
        <v>2.5440838817105895</v>
      </c>
      <c r="J347">
        <v>196.20662326929892</v>
      </c>
      <c r="K347">
        <v>68.960143223134139</v>
      </c>
      <c r="L347">
        <v>-1.3801214378926063E-4</v>
      </c>
      <c r="M347">
        <v>0</v>
      </c>
      <c r="N347">
        <v>1.9163749011724443E-4</v>
      </c>
      <c r="O347">
        <v>-1.5967834452754651E-5</v>
      </c>
      <c r="P347">
        <v>-3.5923313214527631E-4</v>
      </c>
      <c r="Q347">
        <v>5.8771958018980341E-3</v>
      </c>
      <c r="R347">
        <v>-6.2960163843832405E-4</v>
      </c>
      <c r="S347">
        <v>1.6254867829985409E-6</v>
      </c>
      <c r="T347">
        <v>197.14655438033233</v>
      </c>
      <c r="U347">
        <v>57.43972980246383</v>
      </c>
      <c r="V347">
        <v>205.41056689271628</v>
      </c>
      <c r="W347">
        <v>57.684634745070127</v>
      </c>
      <c r="X347">
        <v>193.2314355212724</v>
      </c>
      <c r="Y347">
        <v>194.09498624219518</v>
      </c>
      <c r="Z347">
        <v>8.9910639551870766</v>
      </c>
      <c r="AA347" s="12">
        <v>19.698027960570194</v>
      </c>
      <c r="AB347" s="12">
        <v>0.74802796057019649</v>
      </c>
      <c r="AC347" s="12">
        <v>-0.68907649391388226</v>
      </c>
      <c r="AD347" s="12">
        <v>344.1207421276971</v>
      </c>
      <c r="AE347">
        <v>7.6465400249013049E-2</v>
      </c>
      <c r="AF347">
        <v>0</v>
      </c>
      <c r="AG347">
        <v>-5.5638090586742718E-2</v>
      </c>
      <c r="AH347">
        <v>-9.6712048346913662</v>
      </c>
      <c r="AI347">
        <v>0.56577903252605499</v>
      </c>
      <c r="AJ347">
        <v>2.2949412292496123</v>
      </c>
      <c r="AK347">
        <v>13.225922086176114</v>
      </c>
      <c r="AL347">
        <v>0</v>
      </c>
      <c r="AM347">
        <v>0</v>
      </c>
      <c r="AN347">
        <v>-2.9162811780284241</v>
      </c>
      <c r="AO347">
        <f t="shared" si="55"/>
        <v>11.913242784850402</v>
      </c>
      <c r="AP347">
        <f t="shared" si="56"/>
        <v>0.71479456709102407</v>
      </c>
      <c r="AQ347">
        <f t="shared" si="57"/>
        <v>0</v>
      </c>
      <c r="AR347">
        <f t="shared" si="58"/>
        <v>0.71270589838067333</v>
      </c>
      <c r="AS347" s="9">
        <f t="shared" si="59"/>
        <v>-4.1129781824201901</v>
      </c>
      <c r="AT347" s="9">
        <f t="shared" si="60"/>
        <v>3.4102894632101681</v>
      </c>
      <c r="AU347" s="9">
        <f t="shared" si="61"/>
        <v>6.4267636675356572</v>
      </c>
      <c r="AV347">
        <f t="shared" si="62"/>
        <v>0</v>
      </c>
      <c r="AW347">
        <f t="shared" si="63"/>
        <v>0.17652227391743719</v>
      </c>
      <c r="AX347">
        <v>11.948155948190378</v>
      </c>
      <c r="AZ347">
        <f t="shared" si="64"/>
        <v>-11.315580650521099</v>
      </c>
    </row>
    <row r="348" spans="1:52" x14ac:dyDescent="0.3">
      <c r="A348">
        <v>86.5</v>
      </c>
      <c r="B348" s="12">
        <v>171.2576366261294</v>
      </c>
      <c r="C348" s="9">
        <v>0</v>
      </c>
      <c r="D348" s="9">
        <v>6.5260851594097946E-2</v>
      </c>
      <c r="E348" s="9">
        <v>9.60202614124748E-2</v>
      </c>
      <c r="F348" s="9">
        <v>2.7107683404201173</v>
      </c>
      <c r="G348" s="12">
        <v>4.2954049611844312</v>
      </c>
      <c r="H348" s="12">
        <v>41.930869774028771</v>
      </c>
      <c r="I348" s="12">
        <v>2.5158521864417263</v>
      </c>
      <c r="J348">
        <v>196.23689871135528</v>
      </c>
      <c r="K348">
        <v>69.040623761772622</v>
      </c>
      <c r="L348">
        <v>-1.2855436764517176E-4</v>
      </c>
      <c r="M348">
        <v>0</v>
      </c>
      <c r="N348">
        <v>1.9450476975770359E-4</v>
      </c>
      <c r="O348">
        <v>1.3103628000594054E-5</v>
      </c>
      <c r="P348">
        <v>-3.6197363077274493E-4</v>
      </c>
      <c r="Q348">
        <v>5.8771958018980341E-3</v>
      </c>
      <c r="R348">
        <v>-5.7357292626422738E-4</v>
      </c>
      <c r="S348">
        <v>1.6186514328644148E-6</v>
      </c>
      <c r="T348">
        <v>197.16803747030113</v>
      </c>
      <c r="U348">
        <v>57.443148740063009</v>
      </c>
      <c r="V348">
        <v>205.50863663612054</v>
      </c>
      <c r="W348">
        <v>57.696488442605641</v>
      </c>
      <c r="X348">
        <v>198.19770145221293</v>
      </c>
      <c r="Y348">
        <v>197.62551152679185</v>
      </c>
      <c r="Z348">
        <v>8.9877142852344019</v>
      </c>
      <c r="AA348" s="12">
        <v>19.688617395480577</v>
      </c>
      <c r="AB348" s="12">
        <v>0.73861739548057537</v>
      </c>
      <c r="AC348" s="12">
        <v>-0.68433629331739365</v>
      </c>
      <c r="AD348" s="12">
        <v>344.70738736608723</v>
      </c>
      <c r="AE348">
        <v>7.5964374231070497E-2</v>
      </c>
      <c r="AF348">
        <v>0</v>
      </c>
      <c r="AG348">
        <v>3.620707533758618E-2</v>
      </c>
      <c r="AH348">
        <v>-9.6778250953014577</v>
      </c>
      <c r="AI348">
        <v>0.3941562554664344</v>
      </c>
      <c r="AJ348">
        <v>2.2988535663444361</v>
      </c>
      <c r="AK348">
        <v>13.21960351454492</v>
      </c>
      <c r="AL348">
        <v>0</v>
      </c>
      <c r="AM348">
        <v>0</v>
      </c>
      <c r="AN348">
        <v>-2.8962198961508472</v>
      </c>
      <c r="AO348">
        <f t="shared" si="55"/>
        <v>11.727808726136065</v>
      </c>
      <c r="AP348">
        <f t="shared" si="56"/>
        <v>0.7036685235681639</v>
      </c>
      <c r="AQ348">
        <f t="shared" si="57"/>
        <v>0</v>
      </c>
      <c r="AR348">
        <f t="shared" si="58"/>
        <v>0.70163920979166194</v>
      </c>
      <c r="AS348" s="9">
        <f t="shared" si="59"/>
        <v>-4.0217188331421587</v>
      </c>
      <c r="AT348" s="9">
        <f t="shared" si="60"/>
        <v>3.4253185004625273</v>
      </c>
      <c r="AU348" s="9">
        <f t="shared" si="61"/>
        <v>6.3243716413433866</v>
      </c>
      <c r="AV348">
        <f t="shared" si="62"/>
        <v>0</v>
      </c>
      <c r="AW348">
        <f t="shared" si="63"/>
        <v>0.17053219304288347</v>
      </c>
      <c r="AX348">
        <v>11.761728443683198</v>
      </c>
      <c r="AZ348">
        <f t="shared" si="64"/>
        <v>-7.883125109328688</v>
      </c>
    </row>
    <row r="349" spans="1:52" x14ac:dyDescent="0.3">
      <c r="A349">
        <v>86.75</v>
      </c>
      <c r="B349" s="12">
        <v>170.60278457521164</v>
      </c>
      <c r="C349" s="9">
        <v>0</v>
      </c>
      <c r="D349" s="9">
        <v>6.6241604180598337E-2</v>
      </c>
      <c r="E349" s="9">
        <v>9.4805376201289482E-2</v>
      </c>
      <c r="F349" s="9">
        <v>2.7106571054346706</v>
      </c>
      <c r="G349" s="12">
        <v>3.8431909969975209</v>
      </c>
      <c r="H349" s="12">
        <v>41.463606231265182</v>
      </c>
      <c r="I349" s="12">
        <v>2.4878163738759111</v>
      </c>
      <c r="J349">
        <v>196.38420544494096</v>
      </c>
      <c r="K349">
        <v>69.139391025290365</v>
      </c>
      <c r="L349">
        <v>-1.1909369144014332E-4</v>
      </c>
      <c r="M349">
        <v>0</v>
      </c>
      <c r="N349">
        <v>1.9739745127392703E-4</v>
      </c>
      <c r="O349">
        <v>-1.6087734667165116E-5</v>
      </c>
      <c r="P349">
        <v>-3.7524414276123963E-4</v>
      </c>
      <c r="Q349">
        <v>5.8771958018980341E-3</v>
      </c>
      <c r="R349">
        <v>-5.3202410155259877E-4</v>
      </c>
      <c r="S349">
        <v>1.6131859124928239E-6</v>
      </c>
      <c r="T349">
        <v>197.29145213828528</v>
      </c>
      <c r="U349">
        <v>57.460861390549326</v>
      </c>
      <c r="V349">
        <v>205.61860169464327</v>
      </c>
      <c r="W349">
        <v>57.709939945505766</v>
      </c>
      <c r="X349">
        <v>193.2030916088375</v>
      </c>
      <c r="Y349">
        <v>194.13636369195746</v>
      </c>
      <c r="Z349">
        <v>8.9843869029532648</v>
      </c>
      <c r="AA349" s="12">
        <v>19.679272124625303</v>
      </c>
      <c r="AB349" s="12">
        <v>0.72927212462530366</v>
      </c>
      <c r="AC349" s="12">
        <v>-0.67958809659535835</v>
      </c>
      <c r="AD349" s="12">
        <v>345.28886561583994</v>
      </c>
      <c r="AE349">
        <v>7.5461918332895062E-2</v>
      </c>
      <c r="AF349">
        <v>0</v>
      </c>
      <c r="AG349">
        <v>-5.7997441148253073E-2</v>
      </c>
      <c r="AH349">
        <v>-9.68941402528014</v>
      </c>
      <c r="AI349">
        <v>0.57411190013429092</v>
      </c>
      <c r="AJ349">
        <v>2.3027314447920371</v>
      </c>
      <c r="AK349">
        <v>13.213328783670667</v>
      </c>
      <c r="AL349">
        <v>0</v>
      </c>
      <c r="AM349">
        <v>0</v>
      </c>
      <c r="AN349">
        <v>-2.8761247733998188</v>
      </c>
      <c r="AO349">
        <f t="shared" si="55"/>
        <v>11.905745888647063</v>
      </c>
      <c r="AP349">
        <f t="shared" si="56"/>
        <v>0.71434475331882374</v>
      </c>
      <c r="AQ349">
        <f t="shared" si="57"/>
        <v>0</v>
      </c>
      <c r="AR349">
        <f t="shared" si="58"/>
        <v>0.71231179981652148</v>
      </c>
      <c r="AS349" s="9">
        <f t="shared" si="59"/>
        <v>-4.1459154355200774</v>
      </c>
      <c r="AT349" s="9">
        <f t="shared" si="60"/>
        <v>3.4376830573250183</v>
      </c>
      <c r="AU349" s="9">
        <f t="shared" si="61"/>
        <v>6.4179496459110208</v>
      </c>
      <c r="AV349">
        <f t="shared" si="62"/>
        <v>0</v>
      </c>
      <c r="AW349">
        <f t="shared" si="63"/>
        <v>0.17367335041749066</v>
      </c>
      <c r="AX349">
        <v>11.939725148583625</v>
      </c>
      <c r="AZ349">
        <f t="shared" si="64"/>
        <v>-11.482238002685818</v>
      </c>
    </row>
    <row r="350" spans="1:52" x14ac:dyDescent="0.3">
      <c r="A350">
        <v>87</v>
      </c>
      <c r="B350" s="12">
        <v>169.99643063499383</v>
      </c>
      <c r="C350" s="9">
        <v>0</v>
      </c>
      <c r="D350" s="9">
        <v>6.7231184373922809E-2</v>
      </c>
      <c r="E350" s="9">
        <v>9.3598993408441772E-2</v>
      </c>
      <c r="F350" s="9">
        <v>2.7105541026825102</v>
      </c>
      <c r="G350" s="12">
        <v>3.3945347602879963</v>
      </c>
      <c r="H350" s="12">
        <v>40.999612849400684</v>
      </c>
      <c r="I350" s="12">
        <v>2.4599767709640408</v>
      </c>
      <c r="J350">
        <v>196.43485135004704</v>
      </c>
      <c r="K350">
        <v>69.223204285631994</v>
      </c>
      <c r="L350">
        <v>-1.0962783549617608E-4</v>
      </c>
      <c r="M350">
        <v>0</v>
      </c>
      <c r="N350">
        <v>2.0031548979943518E-4</v>
      </c>
      <c r="O350">
        <v>1.230340667743547E-5</v>
      </c>
      <c r="P350">
        <v>-3.7965365983324819E-4</v>
      </c>
      <c r="Q350">
        <v>5.8771958018980341E-3</v>
      </c>
      <c r="R350">
        <v>-4.7545538526572916E-4</v>
      </c>
      <c r="S350">
        <v>1.6074237969296343E-6</v>
      </c>
      <c r="T350">
        <v>197.33050177467558</v>
      </c>
      <c r="U350">
        <v>57.466753156591494</v>
      </c>
      <c r="V350">
        <v>205.72790106665823</v>
      </c>
      <c r="W350">
        <v>57.723282076198359</v>
      </c>
      <c r="X350">
        <v>198.25223021340452</v>
      </c>
      <c r="Y350">
        <v>197.71620244825817</v>
      </c>
      <c r="Z350">
        <v>8.9810818651874857</v>
      </c>
      <c r="AA350" s="12">
        <v>19.66999225698801</v>
      </c>
      <c r="AB350" s="12">
        <v>0.71999225698801361</v>
      </c>
      <c r="AC350" s="12">
        <v>-0.67483197458373256</v>
      </c>
      <c r="AD350" s="12">
        <v>345.86519268542423</v>
      </c>
      <c r="AE350">
        <v>7.4958042156638038E-2</v>
      </c>
      <c r="AF350">
        <v>0</v>
      </c>
      <c r="AG350">
        <v>3.2712467740776498E-2</v>
      </c>
      <c r="AH350">
        <v>-9.6968254410048793</v>
      </c>
      <c r="AI350">
        <v>0.40058493092000308</v>
      </c>
      <c r="AJ350">
        <v>2.3065749700190947</v>
      </c>
      <c r="AK350">
        <v>13.207097966728659</v>
      </c>
      <c r="AL350">
        <v>0</v>
      </c>
      <c r="AM350">
        <v>0</v>
      </c>
      <c r="AN350">
        <v>-2.8559961095643573</v>
      </c>
      <c r="AO350">
        <f t="shared" si="55"/>
        <v>11.718664540073354</v>
      </c>
      <c r="AP350">
        <f t="shared" si="56"/>
        <v>0.70311987240440121</v>
      </c>
      <c r="AQ350">
        <f t="shared" si="57"/>
        <v>0</v>
      </c>
      <c r="AR350">
        <f t="shared" si="58"/>
        <v>0.70114548446775971</v>
      </c>
      <c r="AS350" s="9">
        <f t="shared" si="59"/>
        <v>-4.0561795303478245</v>
      </c>
      <c r="AT350" s="9">
        <f t="shared" si="60"/>
        <v>3.453082817819682</v>
      </c>
      <c r="AU350" s="9">
        <f t="shared" si="61"/>
        <v>6.3147771351041069</v>
      </c>
      <c r="AV350">
        <f t="shared" si="62"/>
        <v>0</v>
      </c>
      <c r="AW350">
        <f t="shared" si="63"/>
        <v>0.16784725289303595</v>
      </c>
      <c r="AX350">
        <v>11.751663668519619</v>
      </c>
      <c r="AZ350">
        <f t="shared" si="64"/>
        <v>-8.0116986184000609</v>
      </c>
    </row>
    <row r="351" spans="1:52" x14ac:dyDescent="0.3">
      <c r="A351">
        <v>87.25</v>
      </c>
      <c r="B351" s="12">
        <v>169.43857699053186</v>
      </c>
      <c r="C351" s="9">
        <v>0</v>
      </c>
      <c r="D351" s="9">
        <v>6.8229581163232744E-2</v>
      </c>
      <c r="E351" s="9">
        <v>9.2401127075573228E-2</v>
      </c>
      <c r="F351" s="9">
        <v>2.7104593338703138</v>
      </c>
      <c r="G351" s="12">
        <v>2.9494380730830585</v>
      </c>
      <c r="H351" s="12">
        <v>40.538895029066623</v>
      </c>
      <c r="I351" s="12">
        <v>2.4323337017439974</v>
      </c>
      <c r="J351">
        <v>196.59954605684968</v>
      </c>
      <c r="K351">
        <v>69.324717151565892</v>
      </c>
      <c r="L351">
        <v>-1.0015744578845416E-4</v>
      </c>
      <c r="M351">
        <v>0</v>
      </c>
      <c r="N351">
        <v>2.0325884020376265E-4</v>
      </c>
      <c r="O351">
        <v>-1.6258550114033624E-5</v>
      </c>
      <c r="P351">
        <v>-3.9377519333230553E-4</v>
      </c>
      <c r="Q351">
        <v>5.8771958018980341E-3</v>
      </c>
      <c r="R351">
        <v>-4.2849399470293396E-4</v>
      </c>
      <c r="S351">
        <v>1.6030012050303324E-6</v>
      </c>
      <c r="T351">
        <v>197.47454517093232</v>
      </c>
      <c r="U351">
        <v>57.487345389224004</v>
      </c>
      <c r="V351">
        <v>205.84975393446317</v>
      </c>
      <c r="W351">
        <v>57.738308350956402</v>
      </c>
      <c r="X351">
        <v>193.17490175516124</v>
      </c>
      <c r="Y351">
        <v>194.19035531870549</v>
      </c>
      <c r="Z351">
        <v>8.9777992283297898</v>
      </c>
      <c r="AA351" s="12">
        <v>19.660777900581333</v>
      </c>
      <c r="AB351" s="12">
        <v>0.7107779005813325</v>
      </c>
      <c r="AC351" s="12">
        <v>-0.67006799789385052</v>
      </c>
      <c r="AD351" s="12">
        <v>346.43638488822188</v>
      </c>
      <c r="AE351">
        <v>7.4452755328662912E-2</v>
      </c>
      <c r="AF351">
        <v>0</v>
      </c>
      <c r="AG351">
        <v>-6.0854037174798169E-2</v>
      </c>
      <c r="AH351">
        <v>-9.7093625393642835</v>
      </c>
      <c r="AI351">
        <v>0.58296993078788406</v>
      </c>
      <c r="AJ351">
        <v>2.3103842508195522</v>
      </c>
      <c r="AK351">
        <v>13.200911136242231</v>
      </c>
      <c r="AL351">
        <v>0</v>
      </c>
      <c r="AM351">
        <v>0</v>
      </c>
      <c r="AN351">
        <v>-2.8358342034828454</v>
      </c>
      <c r="AO351">
        <f t="shared" si="55"/>
        <v>11.899221980061624</v>
      </c>
      <c r="AP351">
        <f t="shared" si="56"/>
        <v>0.71395331880369739</v>
      </c>
      <c r="AQ351">
        <f t="shared" si="57"/>
        <v>0</v>
      </c>
      <c r="AR351">
        <f t="shared" si="58"/>
        <v>0.71197543513034478</v>
      </c>
      <c r="AS351" s="9">
        <f t="shared" si="59"/>
        <v>-4.1802975040155008</v>
      </c>
      <c r="AT351" s="9">
        <f t="shared" si="60"/>
        <v>3.4660603041710796</v>
      </c>
      <c r="AU351" s="9">
        <f t="shared" si="61"/>
        <v>6.4097295546193269</v>
      </c>
      <c r="AV351">
        <f t="shared" si="62"/>
        <v>0</v>
      </c>
      <c r="AW351">
        <f t="shared" si="63"/>
        <v>0.17086558103410157</v>
      </c>
      <c r="AX351">
        <v>11.932278284701759</v>
      </c>
      <c r="AZ351">
        <f t="shared" si="64"/>
        <v>-11.659398615757681</v>
      </c>
    </row>
    <row r="352" spans="1:52" x14ac:dyDescent="0.3">
      <c r="A352">
        <v>87.5</v>
      </c>
      <c r="B352" s="12">
        <v>168.92922565023787</v>
      </c>
      <c r="C352" s="9">
        <v>0</v>
      </c>
      <c r="D352" s="9">
        <v>6.9236783420952852E-2</v>
      </c>
      <c r="E352" s="9">
        <v>9.1211791118480642E-2</v>
      </c>
      <c r="F352" s="9">
        <v>2.7103728005681922</v>
      </c>
      <c r="G352" s="12">
        <v>2.5079027252187416</v>
      </c>
      <c r="H352" s="12">
        <v>40.081458122492556</v>
      </c>
      <c r="I352" s="12">
        <v>2.4048874873495532</v>
      </c>
      <c r="J352">
        <v>196.67494981723581</v>
      </c>
      <c r="K352">
        <v>69.412485236394673</v>
      </c>
      <c r="L352">
        <v>-9.0680473079030247E-5</v>
      </c>
      <c r="M352">
        <v>0</v>
      </c>
      <c r="N352">
        <v>2.0622745709396634E-4</v>
      </c>
      <c r="O352">
        <v>1.1369513317253142E-5</v>
      </c>
      <c r="P352">
        <v>-4.0003270453728488E-4</v>
      </c>
      <c r="Q352">
        <v>5.8771958018980341E-3</v>
      </c>
      <c r="R352">
        <v>-3.7014949001678454E-4</v>
      </c>
      <c r="S352">
        <v>1.5983437571351878E-6</v>
      </c>
      <c r="T352">
        <v>197.53521490218486</v>
      </c>
      <c r="U352">
        <v>57.496256052300737</v>
      </c>
      <c r="V352">
        <v>205.97181961991089</v>
      </c>
      <c r="W352">
        <v>57.753342824269339</v>
      </c>
      <c r="X352">
        <v>198.30704804529901</v>
      </c>
      <c r="Y352">
        <v>197.82054701919063</v>
      </c>
      <c r="Z352">
        <v>8.9745390483470118</v>
      </c>
      <c r="AA352" s="12">
        <v>19.651629162449854</v>
      </c>
      <c r="AB352" s="12">
        <v>0.70162916244985107</v>
      </c>
      <c r="AC352" s="12">
        <v>-0.66529623692132933</v>
      </c>
      <c r="AD352" s="12">
        <v>347.0024579217386</v>
      </c>
      <c r="AE352">
        <v>7.3946067499393475E-2</v>
      </c>
      <c r="AF352">
        <v>0</v>
      </c>
      <c r="AG352">
        <v>2.8628192819796717E-2</v>
      </c>
      <c r="AH352">
        <v>-9.7177671223235702</v>
      </c>
      <c r="AI352">
        <v>0.40756363003601309</v>
      </c>
      <c r="AJ352">
        <v>2.3141593918800751</v>
      </c>
      <c r="AK352">
        <v>13.194768364084736</v>
      </c>
      <c r="AL352">
        <v>0</v>
      </c>
      <c r="AM352">
        <v>0</v>
      </c>
      <c r="AN352">
        <v>-2.8156393530807167</v>
      </c>
      <c r="AO352">
        <f t="shared" si="55"/>
        <v>11.71053546284681</v>
      </c>
      <c r="AP352">
        <f t="shared" si="56"/>
        <v>0.70263212777080852</v>
      </c>
      <c r="AQ352">
        <f t="shared" si="57"/>
        <v>0</v>
      </c>
      <c r="AR352">
        <f t="shared" si="58"/>
        <v>0.70071199937257322</v>
      </c>
      <c r="AS352" s="9">
        <f t="shared" si="59"/>
        <v>-4.0922805666419704</v>
      </c>
      <c r="AT352" s="9">
        <f t="shared" si="60"/>
        <v>3.4819310091536586</v>
      </c>
      <c r="AU352" s="9">
        <f t="shared" si="61"/>
        <v>6.3057994673022675</v>
      </c>
      <c r="AV352">
        <f t="shared" si="62"/>
        <v>0</v>
      </c>
      <c r="AW352">
        <f t="shared" si="63"/>
        <v>0.16520716415377246</v>
      </c>
      <c r="AX352">
        <v>11.742625296788411</v>
      </c>
      <c r="AZ352">
        <f t="shared" si="64"/>
        <v>-8.1512726007202616</v>
      </c>
    </row>
    <row r="353" spans="1:52" x14ac:dyDescent="0.3">
      <c r="A353">
        <v>87.75</v>
      </c>
      <c r="B353" s="12">
        <v>168.46837844633652</v>
      </c>
      <c r="C353" s="9">
        <v>0</v>
      </c>
      <c r="D353" s="9">
        <v>7.0252779902407636E-2</v>
      </c>
      <c r="E353" s="9">
        <v>9.0030999327510353E-2</v>
      </c>
      <c r="F353" s="9">
        <v>2.7102945042096982</v>
      </c>
      <c r="G353" s="12">
        <v>2.0699304747006977</v>
      </c>
      <c r="H353" s="12">
        <v>39.627307433657826</v>
      </c>
      <c r="I353" s="12">
        <v>2.3776384460194695</v>
      </c>
      <c r="J353">
        <v>196.86317870503734</v>
      </c>
      <c r="K353">
        <v>69.517569498374996</v>
      </c>
      <c r="L353">
        <v>-8.1196717024973805E-5</v>
      </c>
      <c r="M353">
        <v>0</v>
      </c>
      <c r="N353">
        <v>2.0922129481613905E-4</v>
      </c>
      <c r="O353">
        <v>-1.6489791743452722E-5</v>
      </c>
      <c r="P353">
        <v>-4.1531759971598641E-4</v>
      </c>
      <c r="Q353">
        <v>5.8771958018980341E-3</v>
      </c>
      <c r="R353">
        <v>-3.1719008948894356E-4</v>
      </c>
      <c r="S353">
        <v>1.5950109309958865E-6</v>
      </c>
      <c r="T353">
        <v>197.70662065803941</v>
      </c>
      <c r="U353">
        <v>57.52064104026897</v>
      </c>
      <c r="V353">
        <v>206.1075408023323</v>
      </c>
      <c r="W353">
        <v>57.770207210402532</v>
      </c>
      <c r="X353">
        <v>193.14736982352616</v>
      </c>
      <c r="Y353">
        <v>194.26082782355272</v>
      </c>
      <c r="Z353">
        <v>8.9713013807623092</v>
      </c>
      <c r="AA353" s="12">
        <v>19.642546148673159</v>
      </c>
      <c r="AB353" s="12">
        <v>0.69254614867315656</v>
      </c>
      <c r="AC353" s="12">
        <v>-0.66051676184122521</v>
      </c>
      <c r="AD353" s="12">
        <v>347.56342782517669</v>
      </c>
      <c r="AE353">
        <v>7.343798834311932E-2</v>
      </c>
      <c r="AF353">
        <v>0</v>
      </c>
      <c r="AG353">
        <v>-6.4334228252401926E-2</v>
      </c>
      <c r="AH353">
        <v>-9.7315867636456943</v>
      </c>
      <c r="AI353">
        <v>0.59233564893897894</v>
      </c>
      <c r="AJ353">
        <v>2.3179005001661039</v>
      </c>
      <c r="AK353">
        <v>13.188669721481592</v>
      </c>
      <c r="AL353">
        <v>0</v>
      </c>
      <c r="AM353">
        <v>0</v>
      </c>
      <c r="AN353">
        <v>-2.7954118553499563</v>
      </c>
      <c r="AO353">
        <f t="shared" si="55"/>
        <v>11.893692911549168</v>
      </c>
      <c r="AP353">
        <f t="shared" si="56"/>
        <v>0.71362157469295007</v>
      </c>
      <c r="AQ353">
        <f t="shared" si="57"/>
        <v>0</v>
      </c>
      <c r="AR353">
        <f t="shared" si="58"/>
        <v>0.71169810952244794</v>
      </c>
      <c r="AS353" s="9">
        <f t="shared" si="59"/>
        <v>-4.2165216730724522</v>
      </c>
      <c r="AT353" s="9">
        <f t="shared" si="60"/>
        <v>3.4956855729981364</v>
      </c>
      <c r="AU353" s="9">
        <f t="shared" si="61"/>
        <v>6.4021142183846367</v>
      </c>
      <c r="AV353">
        <f t="shared" si="62"/>
        <v>0</v>
      </c>
      <c r="AW353">
        <f t="shared" si="63"/>
        <v>0.16811226008551314</v>
      </c>
      <c r="AX353">
        <v>11.925837305018703</v>
      </c>
      <c r="AZ353">
        <f t="shared" si="64"/>
        <v>-11.846712978779578</v>
      </c>
    </row>
    <row r="354" spans="1:52" x14ac:dyDescent="0.3">
      <c r="A354">
        <v>88</v>
      </c>
      <c r="B354" s="12">
        <v>168.0560370352876</v>
      </c>
      <c r="C354" s="9">
        <v>0</v>
      </c>
      <c r="D354" s="9">
        <v>7.1277559245456257E-2</v>
      </c>
      <c r="E354" s="9">
        <v>8.8858765367949039E-2</v>
      </c>
      <c r="F354" s="9">
        <v>2.710224446091841</v>
      </c>
      <c r="G354" s="12">
        <v>1.6355230480630496</v>
      </c>
      <c r="H354" s="12">
        <v>39.176448218441934</v>
      </c>
      <c r="I354" s="12">
        <v>2.3505868931065161</v>
      </c>
      <c r="J354">
        <v>196.96928560372896</v>
      </c>
      <c r="K354">
        <v>69.610169521519765</v>
      </c>
      <c r="L354">
        <v>-7.170412265952253E-5</v>
      </c>
      <c r="M354">
        <v>0</v>
      </c>
      <c r="N354">
        <v>2.1224030745690281E-4</v>
      </c>
      <c r="O354">
        <v>1.0239767127180836E-5</v>
      </c>
      <c r="P354">
        <v>-4.2365247146883273E-4</v>
      </c>
      <c r="Q354">
        <v>5.8771958018980341E-3</v>
      </c>
      <c r="R354">
        <v>-2.5565904051057676E-4</v>
      </c>
      <c r="S354">
        <v>1.5915016184502974E-6</v>
      </c>
      <c r="T354">
        <v>197.79431507217365</v>
      </c>
      <c r="U354">
        <v>57.533296294808679</v>
      </c>
      <c r="V354">
        <v>206.24460625193072</v>
      </c>
      <c r="W354">
        <v>57.787230922451045</v>
      </c>
      <c r="X354">
        <v>198.36180137561752</v>
      </c>
      <c r="Y354">
        <v>197.94233825688016</v>
      </c>
      <c r="Z354">
        <v>8.9680862806567152</v>
      </c>
      <c r="AA354" s="12">
        <v>19.633528964368839</v>
      </c>
      <c r="AB354" s="12">
        <v>0.6835289643688417</v>
      </c>
      <c r="AC354" s="12">
        <v>-0.65572964260977684</v>
      </c>
      <c r="AD354" s="12">
        <v>348.1193105109233</v>
      </c>
      <c r="AE354">
        <v>7.2928527557785783E-2</v>
      </c>
      <c r="AF354">
        <v>0</v>
      </c>
      <c r="AG354">
        <v>2.3795621585656544E-2</v>
      </c>
      <c r="AH354">
        <v>-9.7412539331845274</v>
      </c>
      <c r="AI354">
        <v>0.41511339975252781</v>
      </c>
      <c r="AJ354">
        <v>2.3216076817973481</v>
      </c>
      <c r="AK354">
        <v>13.182615279012309</v>
      </c>
      <c r="AL354">
        <v>0</v>
      </c>
      <c r="AM354">
        <v>0</v>
      </c>
      <c r="AN354">
        <v>-2.7751520063564779</v>
      </c>
      <c r="AO354">
        <f t="shared" si="55"/>
        <v>11.703487908236507</v>
      </c>
      <c r="AP354">
        <f t="shared" si="56"/>
        <v>0.70220927449419046</v>
      </c>
      <c r="AQ354">
        <f t="shared" si="57"/>
        <v>0</v>
      </c>
      <c r="AR354">
        <f t="shared" si="58"/>
        <v>0.70034272735760827</v>
      </c>
      <c r="AS354" s="9">
        <f t="shared" si="59"/>
        <v>-4.1304885031559966</v>
      </c>
      <c r="AT354" s="9">
        <f t="shared" si="60"/>
        <v>3.5121605294440035</v>
      </c>
      <c r="AU354" s="9">
        <f t="shared" si="61"/>
        <v>6.2974733607412547</v>
      </c>
      <c r="AV354">
        <f t="shared" si="62"/>
        <v>0</v>
      </c>
      <c r="AW354">
        <f t="shared" si="63"/>
        <v>0.16262723750642497</v>
      </c>
      <c r="AX354">
        <v>11.73467993892349</v>
      </c>
      <c r="AZ354">
        <f t="shared" si="64"/>
        <v>-8.3022679950505562</v>
      </c>
    </row>
    <row r="355" spans="1:52" x14ac:dyDescent="0.3">
      <c r="A355">
        <v>88.25</v>
      </c>
      <c r="B355" s="12">
        <v>167.69220289816496</v>
      </c>
      <c r="C355" s="9">
        <v>0</v>
      </c>
      <c r="D355" s="9">
        <v>7.2311109970129017E-2</v>
      </c>
      <c r="E355" s="9">
        <v>8.7695102780415507E-2</v>
      </c>
      <c r="F355" s="9">
        <v>2.7101626273750714</v>
      </c>
      <c r="G355" s="12">
        <v>1.2046821407236621</v>
      </c>
      <c r="H355" s="12">
        <v>38.728885684775193</v>
      </c>
      <c r="I355" s="12">
        <v>2.3237331410865116</v>
      </c>
      <c r="J355">
        <v>197.18901535500297</v>
      </c>
      <c r="K355">
        <v>69.719921316990224</v>
      </c>
      <c r="L355">
        <v>-6.220155385084638E-5</v>
      </c>
      <c r="M355">
        <v>0</v>
      </c>
      <c r="N355">
        <v>2.1528444884482277E-4</v>
      </c>
      <c r="O355">
        <v>-1.6792870846822932E-5</v>
      </c>
      <c r="P355">
        <v>-4.4045753495596868E-4</v>
      </c>
      <c r="Q355">
        <v>5.8771958018980341E-3</v>
      </c>
      <c r="R355">
        <v>-1.9578578818443354E-4</v>
      </c>
      <c r="S355">
        <v>1.5893193467298471E-6</v>
      </c>
      <c r="T355">
        <v>198.00229198682388</v>
      </c>
      <c r="U355">
        <v>57.562719628034586</v>
      </c>
      <c r="V355">
        <v>206.39700846508038</v>
      </c>
      <c r="W355">
        <v>57.806307615240428</v>
      </c>
      <c r="X355">
        <v>193.12112581740928</v>
      </c>
      <c r="Y355">
        <v>194.35288619115371</v>
      </c>
      <c r="Z355">
        <v>8.9648938026823526</v>
      </c>
      <c r="AA355" s="12">
        <v>19.624577713695505</v>
      </c>
      <c r="AB355" s="12">
        <v>0.6745777136955039</v>
      </c>
      <c r="AC355" s="12">
        <v>-0.6509349489651246</v>
      </c>
      <c r="AD355" s="12">
        <v>348.67012183911294</v>
      </c>
      <c r="AE355">
        <v>7.2417694864836957E-2</v>
      </c>
      <c r="AF355">
        <v>0</v>
      </c>
      <c r="AG355">
        <v>-6.860269059589523E-2</v>
      </c>
      <c r="AH355">
        <v>-9.7568137786192413</v>
      </c>
      <c r="AI355">
        <v>0.60220611369633303</v>
      </c>
      <c r="AJ355">
        <v>2.3252810425450448</v>
      </c>
      <c r="AK355">
        <v>13.176605106612495</v>
      </c>
      <c r="AL355">
        <v>0</v>
      </c>
      <c r="AM355">
        <v>0</v>
      </c>
      <c r="AN355">
        <v>-2.7548601012431693</v>
      </c>
      <c r="AO355">
        <f t="shared" si="55"/>
        <v>11.889208838210209</v>
      </c>
      <c r="AP355">
        <f t="shared" si="56"/>
        <v>0.71335253029261247</v>
      </c>
      <c r="AQ355">
        <f t="shared" si="57"/>
        <v>0</v>
      </c>
      <c r="AR355">
        <f t="shared" si="58"/>
        <v>0.71148282224652859</v>
      </c>
      <c r="AS355" s="9">
        <f t="shared" si="59"/>
        <v>-4.2551212080856056</v>
      </c>
      <c r="AT355" s="9">
        <f t="shared" si="60"/>
        <v>3.5269179821328906</v>
      </c>
      <c r="AU355" s="9">
        <f t="shared" si="61"/>
        <v>6.3951296779480167</v>
      </c>
      <c r="AV355">
        <f t="shared" si="62"/>
        <v>0</v>
      </c>
      <c r="AW355">
        <f t="shared" si="63"/>
        <v>0.16543050994521663</v>
      </c>
      <c r="AX355">
        <v>11.920452529176892</v>
      </c>
      <c r="AZ355">
        <f t="shared" si="64"/>
        <v>-12.044122273926661</v>
      </c>
    </row>
    <row r="356" spans="1:52" x14ac:dyDescent="0.3">
      <c r="A356">
        <v>88.5</v>
      </c>
      <c r="B356" s="12">
        <v>167.37687734099831</v>
      </c>
      <c r="C356" s="9">
        <v>0</v>
      </c>
      <c r="D356" s="9">
        <v>7.3353420478253731E-2</v>
      </c>
      <c r="E356" s="9">
        <v>8.6540024981245578E-2</v>
      </c>
      <c r="F356" s="9">
        <v>2.7101090490833206</v>
      </c>
      <c r="G356" s="12">
        <v>0.77740941733901536</v>
      </c>
      <c r="H356" s="12">
        <v>38.28462499278676</v>
      </c>
      <c r="I356" s="12">
        <v>2.2970774995672056</v>
      </c>
      <c r="J356">
        <v>197.33374017268153</v>
      </c>
      <c r="K356">
        <v>69.818557928818109</v>
      </c>
      <c r="L356">
        <v>-5.2686670275713727E-5</v>
      </c>
      <c r="M356">
        <v>0</v>
      </c>
      <c r="N356">
        <v>2.1835367255186767E-4</v>
      </c>
      <c r="O356">
        <v>8.8016949211565542E-6</v>
      </c>
      <c r="P356">
        <v>-4.5114685224693717E-4</v>
      </c>
      <c r="Q356">
        <v>5.8771958018980341E-3</v>
      </c>
      <c r="R356">
        <v>-1.2941391109640157E-4</v>
      </c>
      <c r="S356">
        <v>1.5870168845763139E-6</v>
      </c>
      <c r="T356">
        <v>198.12401887096973</v>
      </c>
      <c r="U356">
        <v>57.580055879748329</v>
      </c>
      <c r="V356">
        <v>206.55220772358388</v>
      </c>
      <c r="W356">
        <v>57.825737150691566</v>
      </c>
      <c r="X356">
        <v>198.4160547744172</v>
      </c>
      <c r="Y356">
        <v>198.08662390495564</v>
      </c>
      <c r="Z356">
        <v>8.9617240010490118</v>
      </c>
      <c r="AA356" s="12">
        <v>19.615692499855736</v>
      </c>
      <c r="AB356" s="12">
        <v>0.6656924998557352</v>
      </c>
      <c r="AC356" s="12">
        <v>-0.64613275042798002</v>
      </c>
      <c r="AD356" s="12">
        <v>349.21587762115013</v>
      </c>
      <c r="AE356">
        <v>7.1905500009011636E-2</v>
      </c>
      <c r="AF356">
        <v>0</v>
      </c>
      <c r="AG356">
        <v>1.8012217821494647E-2</v>
      </c>
      <c r="AH356">
        <v>-9.7680931478697062</v>
      </c>
      <c r="AI356">
        <v>0.42327919093141164</v>
      </c>
      <c r="AJ356">
        <v>2.3289206878554505</v>
      </c>
      <c r="AK356">
        <v>13.170639273575858</v>
      </c>
      <c r="AL356">
        <v>0</v>
      </c>
      <c r="AM356">
        <v>0</v>
      </c>
      <c r="AN356">
        <v>-2.7345364342327247</v>
      </c>
      <c r="AO356">
        <f t="shared" si="55"/>
        <v>11.697627087405358</v>
      </c>
      <c r="AP356">
        <f t="shared" si="56"/>
        <v>0.70185762524432149</v>
      </c>
      <c r="AQ356">
        <f t="shared" si="57"/>
        <v>0</v>
      </c>
      <c r="AR356">
        <f t="shared" si="58"/>
        <v>0.70004396423290971</v>
      </c>
      <c r="AS356" s="9">
        <f t="shared" si="59"/>
        <v>-4.1714185334897653</v>
      </c>
      <c r="AT356" s="9">
        <f t="shared" si="60"/>
        <v>3.5441699265586308</v>
      </c>
      <c r="AU356" s="9">
        <f t="shared" si="61"/>
        <v>6.2898543254712989</v>
      </c>
      <c r="AV356">
        <f t="shared" si="62"/>
        <v>0</v>
      </c>
      <c r="AW356">
        <f t="shared" si="63"/>
        <v>0.16012678314860102</v>
      </c>
      <c r="AX356">
        <v>11.727933084254724</v>
      </c>
      <c r="AZ356">
        <f t="shared" si="64"/>
        <v>-8.4655838186282324</v>
      </c>
    </row>
    <row r="357" spans="1:52" x14ac:dyDescent="0.3">
      <c r="A357">
        <v>88.75</v>
      </c>
      <c r="B357" s="12">
        <v>167.11006149507159</v>
      </c>
      <c r="C357" s="9">
        <v>0</v>
      </c>
      <c r="D357" s="9">
        <v>7.4404479053090278E-2</v>
      </c>
      <c r="E357" s="9">
        <v>8.5393545262888226E-2</v>
      </c>
      <c r="F357" s="9">
        <v>2.7100637121039775</v>
      </c>
      <c r="G357" s="12">
        <v>0.35370651215529847</v>
      </c>
      <c r="H357" s="12">
        <v>37.843671254957009</v>
      </c>
      <c r="I357" s="12">
        <v>2.2706202752974205</v>
      </c>
      <c r="J357">
        <v>197.59535478208349</v>
      </c>
      <c r="K357">
        <v>69.934421890793885</v>
      </c>
      <c r="L357">
        <v>-4.3157228622185392E-5</v>
      </c>
      <c r="M357">
        <v>0</v>
      </c>
      <c r="N357">
        <v>2.2144793189482641E-4</v>
      </c>
      <c r="O357">
        <v>-1.7180540436107387E-5</v>
      </c>
      <c r="P357">
        <v>-4.6987815753730158E-4</v>
      </c>
      <c r="Q357">
        <v>5.8771958018980341E-3</v>
      </c>
      <c r="R357">
        <v>-6.1326589296842418E-5</v>
      </c>
      <c r="S357">
        <v>1.5860647571669043E-6</v>
      </c>
      <c r="T357">
        <v>198.38142441479175</v>
      </c>
      <c r="U357">
        <v>57.616251986806901</v>
      </c>
      <c r="V357">
        <v>206.72521678956329</v>
      </c>
      <c r="W357">
        <v>57.847548034824911</v>
      </c>
      <c r="X357">
        <v>193.09719646920141</v>
      </c>
      <c r="Y357">
        <v>194.47342176203841</v>
      </c>
      <c r="Z357">
        <v>8.9585769295236979</v>
      </c>
      <c r="AA357" s="12">
        <v>19.606873425099135</v>
      </c>
      <c r="AB357" s="12">
        <v>0.65687342509913527</v>
      </c>
      <c r="AC357" s="12">
        <v>-0.64132311629994709</v>
      </c>
      <c r="AD357" s="12">
        <v>349.75659379055787</v>
      </c>
      <c r="AE357">
        <v>7.1391952758137034E-2</v>
      </c>
      <c r="AF357">
        <v>0</v>
      </c>
      <c r="AG357">
        <v>-7.3868016440525042E-2</v>
      </c>
      <c r="AH357">
        <v>-9.7860326152846486</v>
      </c>
      <c r="AI357">
        <v>0.61258975137624383</v>
      </c>
      <c r="AJ357">
        <v>2.3325267239892309</v>
      </c>
      <c r="AK357">
        <v>13.164717848556233</v>
      </c>
      <c r="AL357">
        <v>0</v>
      </c>
      <c r="AM357">
        <v>0</v>
      </c>
      <c r="AN357">
        <v>-2.7141812986205403</v>
      </c>
      <c r="AO357">
        <f t="shared" si="55"/>
        <v>11.885849673463555</v>
      </c>
      <c r="AP357">
        <f t="shared" si="56"/>
        <v>0.71315098040781333</v>
      </c>
      <c r="AQ357">
        <f t="shared" si="57"/>
        <v>0</v>
      </c>
      <c r="AR357">
        <f t="shared" si="58"/>
        <v>0.71133435433600001</v>
      </c>
      <c r="AS357" s="9">
        <f t="shared" si="59"/>
        <v>-4.2968066703356529</v>
      </c>
      <c r="AT357" s="9">
        <f t="shared" si="60"/>
        <v>3.5602470171049796</v>
      </c>
      <c r="AU357" s="9">
        <f t="shared" si="61"/>
        <v>6.388817920348643</v>
      </c>
      <c r="AV357">
        <f t="shared" si="62"/>
        <v>0</v>
      </c>
      <c r="AW357">
        <f t="shared" si="63"/>
        <v>0.16284223168283812</v>
      </c>
      <c r="AX357">
        <v>11.916204097189684</v>
      </c>
      <c r="AZ357">
        <f t="shared" si="64"/>
        <v>-12.251795027524878</v>
      </c>
    </row>
    <row r="358" spans="1:52" x14ac:dyDescent="0.3">
      <c r="A358">
        <v>89</v>
      </c>
      <c r="B358" s="12">
        <v>166.89175631718615</v>
      </c>
      <c r="C358" s="9">
        <v>0</v>
      </c>
      <c r="D358" s="9">
        <v>7.5464273858958014E-2</v>
      </c>
      <c r="E358" s="9">
        <v>8.4255676794284015E-2</v>
      </c>
      <c r="F358" s="9">
        <v>2.7100266171878946</v>
      </c>
      <c r="G358" s="12">
        <v>0</v>
      </c>
      <c r="H358" s="12">
        <v>37.406029536263084</v>
      </c>
      <c r="I358" s="12">
        <v>2.2443617721757847</v>
      </c>
      <c r="J358">
        <v>197.78902446367954</v>
      </c>
      <c r="K358">
        <v>70.040712114911003</v>
      </c>
      <c r="L358">
        <v>-3.3608441045724621E-5</v>
      </c>
      <c r="M358">
        <v>0</v>
      </c>
      <c r="N358">
        <v>2.2456717993668153E-4</v>
      </c>
      <c r="O358">
        <v>6.8026881138523071E-6</v>
      </c>
      <c r="P358">
        <v>-4.8323795437528932E-4</v>
      </c>
      <c r="Q358">
        <v>5.8771958018980341E-3</v>
      </c>
      <c r="R358">
        <v>0</v>
      </c>
      <c r="S358">
        <v>1.5850466434366084E-6</v>
      </c>
      <c r="T358">
        <v>198.5458071918392</v>
      </c>
      <c r="U358">
        <v>57.639411968750949</v>
      </c>
      <c r="V358">
        <v>206.90286783115724</v>
      </c>
      <c r="W358">
        <v>57.869956580962139</v>
      </c>
      <c r="X358">
        <v>198.46911288852817</v>
      </c>
      <c r="Y358">
        <v>198.25996447270194</v>
      </c>
      <c r="Z358">
        <v>8.9554526414444542</v>
      </c>
      <c r="AA358" s="12">
        <v>19.598120590725262</v>
      </c>
      <c r="AB358" s="12">
        <v>0.64812059072526162</v>
      </c>
      <c r="AC358" s="12">
        <v>-0.63650611566809123</v>
      </c>
      <c r="AD358" s="12">
        <v>350.29228594855596</v>
      </c>
      <c r="AE358">
        <v>7.0877062902989563E-2</v>
      </c>
      <c r="AF358">
        <v>0</v>
      </c>
      <c r="AG358">
        <v>1.1019482791457735E-2</v>
      </c>
      <c r="AH358">
        <v>-9.799355031411757</v>
      </c>
      <c r="AI358">
        <v>0.43214516792276497</v>
      </c>
      <c r="AJ358">
        <v>2.3360992549909203</v>
      </c>
      <c r="AK358">
        <v>13.158840899569576</v>
      </c>
      <c r="AL358">
        <v>0</v>
      </c>
      <c r="AM358">
        <v>0</v>
      </c>
      <c r="AN358">
        <v>-2.6937949867940509</v>
      </c>
      <c r="AO358">
        <f t="shared" si="55"/>
        <v>11.693116648662546</v>
      </c>
      <c r="AP358">
        <f t="shared" si="56"/>
        <v>0.70158699891975274</v>
      </c>
      <c r="AQ358">
        <f t="shared" si="57"/>
        <v>0</v>
      </c>
      <c r="AR358">
        <f t="shared" si="58"/>
        <v>0.69982550501230933</v>
      </c>
      <c r="AS358" s="9">
        <f t="shared" si="59"/>
        <v>-4.2158776348289031</v>
      </c>
      <c r="AT358" s="9">
        <f t="shared" si="60"/>
        <v>3.5784884320096553</v>
      </c>
      <c r="AU358" s="9">
        <f t="shared" si="61"/>
        <v>6.2830291426789868</v>
      </c>
      <c r="AV358">
        <f t="shared" si="62"/>
        <v>0</v>
      </c>
      <c r="AW358">
        <f t="shared" si="63"/>
        <v>0.15773006188992744</v>
      </c>
      <c r="AX358">
        <v>11.722548776511733</v>
      </c>
      <c r="AZ358">
        <f t="shared" si="64"/>
        <v>-8.6429033584552997</v>
      </c>
    </row>
    <row r="359" spans="1:52" x14ac:dyDescent="0.3">
      <c r="A359">
        <v>89.25</v>
      </c>
      <c r="B359" s="12">
        <v>166.72196258987577</v>
      </c>
      <c r="C359" s="9">
        <v>0</v>
      </c>
      <c r="D359" s="9">
        <v>7.6532792940863528E-2</v>
      </c>
      <c r="E359" s="9">
        <v>8.3126432621261626E-2</v>
      </c>
      <c r="F359" s="9">
        <v>2.7099977649494185</v>
      </c>
      <c r="G359" s="12">
        <v>0</v>
      </c>
      <c r="H359" s="12">
        <v>36.971704854331392</v>
      </c>
      <c r="I359" s="12">
        <v>2.2183022912598838</v>
      </c>
      <c r="J359">
        <v>198.08474046391939</v>
      </c>
      <c r="K359">
        <v>70.16157829797254</v>
      </c>
      <c r="L359">
        <v>-2.4030485208943433E-5</v>
      </c>
      <c r="M359">
        <v>0</v>
      </c>
      <c r="N359">
        <v>2.2771136948804532E-4</v>
      </c>
      <c r="O359">
        <v>-1.7624316809043239E-5</v>
      </c>
      <c r="P359">
        <v>-5.0295632601021518E-4</v>
      </c>
      <c r="Q359">
        <v>5.8771958018980341E-3</v>
      </c>
      <c r="R359">
        <v>0</v>
      </c>
      <c r="S359">
        <v>1.5852659394194294E-6</v>
      </c>
      <c r="T359">
        <v>198.845153000724</v>
      </c>
      <c r="U359">
        <v>57.681269302234114</v>
      </c>
      <c r="V359">
        <v>207.10193648822144</v>
      </c>
      <c r="W359">
        <v>57.89522526346326</v>
      </c>
      <c r="X359">
        <v>193.08019558924263</v>
      </c>
      <c r="Y359">
        <v>194.62715386923881</v>
      </c>
      <c r="Z359">
        <v>8.9523511897064214</v>
      </c>
      <c r="AA359" s="12">
        <v>19.589434097086631</v>
      </c>
      <c r="AB359" s="12">
        <v>0.63943409708662791</v>
      </c>
      <c r="AC359" s="12">
        <v>-0.63168181740144402</v>
      </c>
      <c r="AD359" s="12">
        <v>350.82296995058215</v>
      </c>
      <c r="AE359">
        <v>7.0360840257050139E-2</v>
      </c>
      <c r="AF359">
        <v>0</v>
      </c>
      <c r="AG359">
        <v>-8.0001915831711026E-2</v>
      </c>
      <c r="AH359">
        <v>-9.8193112363299324</v>
      </c>
      <c r="AI359">
        <v>0.62373913094913158</v>
      </c>
      <c r="AJ359">
        <v>2.3396383866004329</v>
      </c>
      <c r="AK359">
        <v>13.153008493995953</v>
      </c>
      <c r="AL359">
        <v>0</v>
      </c>
      <c r="AM359">
        <v>0</v>
      </c>
      <c r="AN359">
        <v>-2.6733777902179381</v>
      </c>
      <c r="AO359">
        <f t="shared" si="55"/>
        <v>11.883864200747668</v>
      </c>
      <c r="AP359">
        <f t="shared" si="56"/>
        <v>0.71303185204486008</v>
      </c>
      <c r="AQ359">
        <f t="shared" si="57"/>
        <v>0</v>
      </c>
      <c r="AR359">
        <f t="shared" si="58"/>
        <v>0.71126759527653893</v>
      </c>
      <c r="AS359" s="9">
        <f t="shared" si="59"/>
        <v>-4.3414947482422273</v>
      </c>
      <c r="AT359" s="9">
        <f t="shared" si="60"/>
        <v>3.5957082089780159</v>
      </c>
      <c r="AU359" s="9">
        <f t="shared" si="61"/>
        <v>6.383311548952376</v>
      </c>
      <c r="AV359">
        <f t="shared" si="62"/>
        <v>0</v>
      </c>
      <c r="AW359">
        <f t="shared" si="63"/>
        <v>0.16033745013588827</v>
      </c>
      <c r="AX359">
        <v>11.913341415777866</v>
      </c>
      <c r="AZ359">
        <f t="shared" si="64"/>
        <v>-12.47478261898263</v>
      </c>
    </row>
    <row r="360" spans="1:52" x14ac:dyDescent="0.3">
      <c r="A360">
        <v>89.5</v>
      </c>
      <c r="B360" s="12">
        <v>166.60068092159463</v>
      </c>
      <c r="C360" s="9">
        <v>0</v>
      </c>
      <c r="D360" s="9">
        <v>7.7610024224124136E-2</v>
      </c>
      <c r="E360" s="9">
        <v>8.2005825666915069E-2</v>
      </c>
      <c r="F360" s="9">
        <v>2.7099771558663548</v>
      </c>
      <c r="G360" s="12">
        <v>0</v>
      </c>
      <c r="H360" s="12">
        <v>36.540702179582716</v>
      </c>
      <c r="I360" s="12">
        <v>2.1924421307749631</v>
      </c>
      <c r="J360">
        <v>198.19089705845599</v>
      </c>
      <c r="K360">
        <v>70.256190458099297</v>
      </c>
      <c r="L360">
        <v>-1.4427946860943888E-5</v>
      </c>
      <c r="M360">
        <v>0</v>
      </c>
      <c r="N360">
        <v>2.3088045310848708E-4</v>
      </c>
      <c r="O360">
        <v>4.5967755261641263E-6</v>
      </c>
      <c r="P360">
        <v>-5.0979273090572702E-4</v>
      </c>
      <c r="Q360">
        <v>5.8771958018980341E-3</v>
      </c>
      <c r="R360">
        <v>0</v>
      </c>
      <c r="S360">
        <v>1.5844905117925861E-6</v>
      </c>
      <c r="T360">
        <v>198.90757967371655</v>
      </c>
      <c r="U360">
        <v>57.690163491966018</v>
      </c>
      <c r="V360">
        <v>207.30791521625986</v>
      </c>
      <c r="W360">
        <v>57.921390878330612</v>
      </c>
      <c r="X360">
        <v>198.51788623264571</v>
      </c>
      <c r="Y360">
        <v>198.41629349317367</v>
      </c>
      <c r="Z360">
        <v>8.9492726267683391</v>
      </c>
      <c r="AA360" s="12">
        <v>19.580814043591658</v>
      </c>
      <c r="AB360" s="12">
        <v>0.63081404359165838</v>
      </c>
      <c r="AC360" s="12">
        <v>-0.62685029015418403</v>
      </c>
      <c r="AD360" s="12">
        <v>351.34866142075344</v>
      </c>
      <c r="AE360">
        <v>6.9843294656358079E-2</v>
      </c>
      <c r="AF360">
        <v>0</v>
      </c>
      <c r="AG360">
        <v>5.1567340795328565E-3</v>
      </c>
      <c r="AH360">
        <v>-9.8275377533566388</v>
      </c>
      <c r="AI360">
        <v>0.44458108615430947</v>
      </c>
      <c r="AJ360">
        <v>2.3431442230150052</v>
      </c>
      <c r="AK360">
        <v>13.147220698581538</v>
      </c>
      <c r="AL360">
        <v>0</v>
      </c>
      <c r="AM360">
        <v>0</v>
      </c>
      <c r="AN360">
        <v>-2.6529299994475908</v>
      </c>
      <c r="AO360">
        <f t="shared" si="55"/>
        <v>11.692238108296877</v>
      </c>
      <c r="AP360">
        <f t="shared" si="56"/>
        <v>0.70153428649781258</v>
      </c>
      <c r="AQ360">
        <f t="shared" si="57"/>
        <v>0</v>
      </c>
      <c r="AR360">
        <f t="shared" si="58"/>
        <v>0.69982390972426134</v>
      </c>
      <c r="AS360" s="9">
        <f t="shared" si="59"/>
        <v>-4.2578702578755721</v>
      </c>
      <c r="AT360" s="9">
        <f t="shared" si="60"/>
        <v>3.611404671678204</v>
      </c>
      <c r="AU360" s="9">
        <f t="shared" si="61"/>
        <v>6.2782215868943316</v>
      </c>
      <c r="AV360">
        <f t="shared" si="62"/>
        <v>0</v>
      </c>
      <c r="AW360">
        <f t="shared" si="63"/>
        <v>0.15521048301204812</v>
      </c>
      <c r="AX360">
        <v>11.720814057494069</v>
      </c>
      <c r="AZ360">
        <f t="shared" si="64"/>
        <v>-8.8916217230861889</v>
      </c>
    </row>
    <row r="361" spans="1:52" x14ac:dyDescent="0.3">
      <c r="A361">
        <v>89.75</v>
      </c>
      <c r="B361" s="12">
        <v>166.52791174684978</v>
      </c>
      <c r="C361" s="9">
        <v>0</v>
      </c>
      <c r="D361" s="9">
        <v>7.8695955513993859E-2</v>
      </c>
      <c r="E361" s="9">
        <v>8.0893868731994722E-2</v>
      </c>
      <c r="F361" s="9">
        <v>2.7099647902799981</v>
      </c>
      <c r="G361" s="12">
        <v>0</v>
      </c>
      <c r="H361" s="12">
        <v>36.113026435382586</v>
      </c>
      <c r="I361" s="12">
        <v>2.1667815861229549</v>
      </c>
      <c r="J361">
        <v>198.34917396839592</v>
      </c>
      <c r="K361">
        <v>70.354805804010937</v>
      </c>
      <c r="L361">
        <v>-4.8113266373243356E-6</v>
      </c>
      <c r="M361">
        <v>0</v>
      </c>
      <c r="N361">
        <v>2.3407438310796757E-4</v>
      </c>
      <c r="O361">
        <v>-1.7587133526139648E-5</v>
      </c>
      <c r="P361">
        <v>-5.1984653416722371E-4</v>
      </c>
      <c r="Q361">
        <v>5.8771958018980341E-3</v>
      </c>
      <c r="R361">
        <v>0</v>
      </c>
      <c r="S361">
        <v>1.5845920951475418E-6</v>
      </c>
      <c r="T361">
        <v>199.06806487306352</v>
      </c>
      <c r="U361">
        <v>57.712749463200794</v>
      </c>
      <c r="V361">
        <v>207.5372871282899</v>
      </c>
      <c r="W361">
        <v>57.950671227728719</v>
      </c>
      <c r="X361">
        <v>193.08067857597021</v>
      </c>
      <c r="Y361">
        <v>194.72588992445111</v>
      </c>
      <c r="Z361">
        <v>8.9462170046531622</v>
      </c>
      <c r="AA361" s="12">
        <v>19.572260528707645</v>
      </c>
      <c r="AB361" s="12">
        <v>0.62226052870765169</v>
      </c>
      <c r="AC361" s="12">
        <v>-0.62201160236467556</v>
      </c>
      <c r="AD361" s="12">
        <v>351.86937607418872</v>
      </c>
      <c r="AE361">
        <v>6.932443595929505E-2</v>
      </c>
      <c r="AF361">
        <v>0</v>
      </c>
      <c r="AG361">
        <v>-8.1959418209616164E-2</v>
      </c>
      <c r="AH361">
        <v>-9.8405751300979958</v>
      </c>
      <c r="AI361">
        <v>0.64056986019193973</v>
      </c>
      <c r="AJ361">
        <v>2.346616869038765</v>
      </c>
      <c r="AK361">
        <v>13.141477579440609</v>
      </c>
      <c r="AL361">
        <v>0</v>
      </c>
      <c r="AM361">
        <v>0</v>
      </c>
      <c r="AN361">
        <v>-2.6324519041250372</v>
      </c>
      <c r="AO361">
        <f t="shared" si="55"/>
        <v>11.886904786417505</v>
      </c>
      <c r="AP361">
        <f t="shared" si="56"/>
        <v>0.71321428718505031</v>
      </c>
      <c r="AQ361">
        <f t="shared" si="57"/>
        <v>0</v>
      </c>
      <c r="AR361">
        <f t="shared" si="58"/>
        <v>0.71150116321900847</v>
      </c>
      <c r="AS361" s="9">
        <f t="shared" si="59"/>
        <v>-4.3762330902885509</v>
      </c>
      <c r="AT361" s="9">
        <f t="shared" si="60"/>
        <v>3.6253507171130317</v>
      </c>
      <c r="AU361" s="9">
        <f t="shared" si="61"/>
        <v>6.3805697839764806</v>
      </c>
      <c r="AV361">
        <f t="shared" si="62"/>
        <v>0</v>
      </c>
      <c r="AW361">
        <f t="shared" si="63"/>
        <v>0.15744376668512941</v>
      </c>
      <c r="AX361">
        <v>11.915525599037878</v>
      </c>
      <c r="AZ361">
        <f t="shared" si="64"/>
        <v>-12.811397203838794</v>
      </c>
    </row>
    <row r="362" spans="1:52" x14ac:dyDescent="0.3">
      <c r="A362">
        <v>90</v>
      </c>
      <c r="B362" s="12">
        <v>166.5036553263088</v>
      </c>
      <c r="C362" s="9">
        <v>0</v>
      </c>
      <c r="D362" s="9">
        <v>7.9790574495287453E-2</v>
      </c>
      <c r="E362" s="9">
        <v>7.9790574495284816E-2</v>
      </c>
      <c r="F362" s="9">
        <v>2.7099606683951292</v>
      </c>
      <c r="G362" s="12">
        <v>0</v>
      </c>
      <c r="H362" s="12">
        <v>35.688682498186466</v>
      </c>
      <c r="I362" s="12">
        <v>2.1413209498911878</v>
      </c>
      <c r="J362">
        <v>198.35623680694903</v>
      </c>
      <c r="K362">
        <v>70.431889953310133</v>
      </c>
      <c r="L362">
        <v>4.8120004764978016E-6</v>
      </c>
      <c r="M362">
        <v>0</v>
      </c>
      <c r="N362">
        <v>2.3729311154815439E-4</v>
      </c>
      <c r="O362">
        <v>3.487752145468041E-6</v>
      </c>
      <c r="P362">
        <v>-5.2022481724033911E-4</v>
      </c>
      <c r="Q362">
        <v>5.8771958018980341E-3</v>
      </c>
      <c r="R362">
        <v>0</v>
      </c>
      <c r="S362">
        <v>1.5840010999773905E-6</v>
      </c>
      <c r="T362">
        <v>199.05870787118636</v>
      </c>
      <c r="U362">
        <v>57.711823032652319</v>
      </c>
      <c r="V362">
        <v>207.75679073901537</v>
      </c>
      <c r="W362">
        <v>57.978581688640759</v>
      </c>
      <c r="X362">
        <v>198.55491490592829</v>
      </c>
      <c r="Y362">
        <v>198.49255844766111</v>
      </c>
      <c r="Z362">
        <v>8.9431843749398361</v>
      </c>
      <c r="AA362" s="12">
        <v>19.563773649963725</v>
      </c>
      <c r="AB362" s="12">
        <v>0.6137736499637293</v>
      </c>
      <c r="AC362" s="12">
        <v>-0.61716582225803684</v>
      </c>
      <c r="AD362" s="12">
        <v>352.38512937589877</v>
      </c>
      <c r="AE362">
        <v>6.8804274046427416E-2</v>
      </c>
      <c r="AF362">
        <v>0</v>
      </c>
      <c r="AG362">
        <v>3.0485845494588539E-3</v>
      </c>
      <c r="AH362">
        <v>-9.8451807447303743</v>
      </c>
      <c r="AI362">
        <v>0.46321161456771309</v>
      </c>
      <c r="AJ362">
        <v>2.3500564278078695</v>
      </c>
      <c r="AK362">
        <v>13.135779202057524</v>
      </c>
      <c r="AL362">
        <v>0</v>
      </c>
      <c r="AM362">
        <v>0</v>
      </c>
      <c r="AN362">
        <v>-2.6119437929898148</v>
      </c>
      <c r="AO362">
        <f t="shared" si="55"/>
        <v>11.697013591972256</v>
      </c>
      <c r="AP362">
        <f t="shared" si="56"/>
        <v>0.70182081551833531</v>
      </c>
      <c r="AQ362">
        <f t="shared" si="57"/>
        <v>0</v>
      </c>
      <c r="AR362">
        <f t="shared" si="58"/>
        <v>0.70016025102960122</v>
      </c>
      <c r="AS362" s="9">
        <f t="shared" si="59"/>
        <v>-4.2911193406213766</v>
      </c>
      <c r="AT362" s="9">
        <f t="shared" si="60"/>
        <v>3.6392292775993247</v>
      </c>
      <c r="AU362" s="9">
        <f t="shared" si="61"/>
        <v>6.2765129513511093</v>
      </c>
      <c r="AV362">
        <f t="shared" si="62"/>
        <v>0</v>
      </c>
      <c r="AW362">
        <f t="shared" si="63"/>
        <v>0.1523544805740302</v>
      </c>
      <c r="AX362">
        <v>11.724755305910611</v>
      </c>
      <c r="AZ362">
        <f t="shared" si="64"/>
        <v>-9.2642322913542614</v>
      </c>
    </row>
    <row r="363" spans="1:52" x14ac:dyDescent="0.3">
      <c r="A363">
        <v>90.25</v>
      </c>
      <c r="B363" s="12">
        <v>166.52791174685035</v>
      </c>
      <c r="C363" s="9">
        <v>0</v>
      </c>
      <c r="D363" s="9">
        <v>8.0893868731997248E-2</v>
      </c>
      <c r="E363" s="9">
        <v>7.8695955513991861E-2</v>
      </c>
      <c r="F363" s="9">
        <v>2.7099647902799977</v>
      </c>
      <c r="G363" s="12">
        <v>0</v>
      </c>
      <c r="H363" s="12">
        <v>35.267675197689179</v>
      </c>
      <c r="I363" s="12">
        <v>2.1160605118613507</v>
      </c>
      <c r="J363">
        <v>198.40473361369163</v>
      </c>
      <c r="K363">
        <v>70.512572602916805</v>
      </c>
      <c r="L363">
        <v>1.4435148469805931E-5</v>
      </c>
      <c r="M363">
        <v>0</v>
      </c>
      <c r="N363">
        <v>2.4053659024379681E-4</v>
      </c>
      <c r="O363">
        <v>-1.7236751808961134E-5</v>
      </c>
      <c r="P363">
        <v>-5.2321720726914963E-4</v>
      </c>
      <c r="Q363">
        <v>5.8771958018980341E-3</v>
      </c>
      <c r="R363">
        <v>0</v>
      </c>
      <c r="S363">
        <v>1.5842003312881939E-6</v>
      </c>
      <c r="T363">
        <v>199.1083709604535</v>
      </c>
      <c r="U363">
        <v>57.719232383379676</v>
      </c>
      <c r="V363">
        <v>207.98024390525347</v>
      </c>
      <c r="W363">
        <v>58.006983715612989</v>
      </c>
      <c r="X363">
        <v>193.05286782533523</v>
      </c>
      <c r="Y363">
        <v>194.74106672301104</v>
      </c>
      <c r="Z363">
        <v>8.9401747887795331</v>
      </c>
      <c r="AA363" s="12">
        <v>19.555353503953786</v>
      </c>
      <c r="AB363" s="12">
        <v>0.60535350395378351</v>
      </c>
      <c r="AC363" s="12">
        <v>-0.61231301784325742</v>
      </c>
      <c r="AD363" s="12">
        <v>352.89593704276376</v>
      </c>
      <c r="AE363">
        <v>6.8282818820291968E-2</v>
      </c>
      <c r="AF363">
        <v>0</v>
      </c>
      <c r="AG363">
        <v>-8.0994267691798211E-2</v>
      </c>
      <c r="AH363">
        <v>-9.852666580188945</v>
      </c>
      <c r="AI363">
        <v>0.66195885911212149</v>
      </c>
      <c r="AJ363">
        <v>2.3534630041381921</v>
      </c>
      <c r="AK363">
        <v>13.130125631288683</v>
      </c>
      <c r="AL363">
        <v>0</v>
      </c>
      <c r="AM363">
        <v>0</v>
      </c>
      <c r="AN363">
        <v>-2.5914059538667709</v>
      </c>
      <c r="AO363">
        <f t="shared" si="55"/>
        <v>11.894093398838296</v>
      </c>
      <c r="AP363">
        <f t="shared" si="56"/>
        <v>0.71364560393029774</v>
      </c>
      <c r="AQ363">
        <f t="shared" si="57"/>
        <v>0</v>
      </c>
      <c r="AR363">
        <f t="shared" si="58"/>
        <v>0.71198254847229292</v>
      </c>
      <c r="AS363" s="9">
        <f t="shared" si="59"/>
        <v>-4.40367083515219</v>
      </c>
      <c r="AT363" s="9">
        <f t="shared" si="60"/>
        <v>3.6505666073340746</v>
      </c>
      <c r="AU363" s="9">
        <f t="shared" si="61"/>
        <v>6.3801164363809919</v>
      </c>
      <c r="AV363">
        <f t="shared" si="62"/>
        <v>0</v>
      </c>
      <c r="AW363">
        <f t="shared" si="63"/>
        <v>0.15428441634909482</v>
      </c>
      <c r="AX363">
        <v>11.92187573281179</v>
      </c>
      <c r="AZ363">
        <f t="shared" si="64"/>
        <v>-13.239177182242429</v>
      </c>
    </row>
    <row r="364" spans="1:52" x14ac:dyDescent="0.3">
      <c r="A364">
        <v>90.5</v>
      </c>
      <c r="B364" s="12">
        <v>166.60068092159494</v>
      </c>
      <c r="C364" s="9">
        <v>0</v>
      </c>
      <c r="D364" s="9">
        <v>8.2005825666917734E-2</v>
      </c>
      <c r="E364" s="9">
        <v>7.7610024224120985E-2</v>
      </c>
      <c r="F364" s="9">
        <v>2.709977155866353</v>
      </c>
      <c r="G364" s="12">
        <v>0</v>
      </c>
      <c r="H364" s="12">
        <v>34.850009316969611</v>
      </c>
      <c r="I364" s="12">
        <v>2.0910005590181768</v>
      </c>
      <c r="J364">
        <v>198.33326762023037</v>
      </c>
      <c r="K364">
        <v>70.575273145778453</v>
      </c>
      <c r="L364">
        <v>2.4052039470527042E-5</v>
      </c>
      <c r="M364">
        <v>0</v>
      </c>
      <c r="N364">
        <v>2.438047707641112E-4</v>
      </c>
      <c r="O364">
        <v>3.9999723402924253E-6</v>
      </c>
      <c r="P364">
        <v>-5.1864284973817754E-4</v>
      </c>
      <c r="Q364">
        <v>5.8771958018980341E-3</v>
      </c>
      <c r="R364">
        <v>0</v>
      </c>
      <c r="S364">
        <v>1.5839510225353352E-6</v>
      </c>
      <c r="T364">
        <v>199.03584075689028</v>
      </c>
      <c r="U364">
        <v>57.709806220582607</v>
      </c>
      <c r="V364">
        <v>208.18580331023213</v>
      </c>
      <c r="W364">
        <v>58.032941635469399</v>
      </c>
      <c r="X364">
        <v>198.60964166107308</v>
      </c>
      <c r="Y364">
        <v>198.52202367879835</v>
      </c>
      <c r="Z364">
        <v>8.9371882968829599</v>
      </c>
      <c r="AA364" s="12">
        <v>19.547000186339396</v>
      </c>
      <c r="AB364" s="12">
        <v>0.59700018633939222</v>
      </c>
      <c r="AC364" s="12">
        <v>-0.60745325691853436</v>
      </c>
      <c r="AD364" s="12">
        <v>353.40181444585721</v>
      </c>
      <c r="AE364">
        <v>6.7760080205211626E-2</v>
      </c>
      <c r="AF364">
        <v>0</v>
      </c>
      <c r="AG364">
        <v>4.1248838470617335E-3</v>
      </c>
      <c r="AH364">
        <v>-9.8540653287682289</v>
      </c>
      <c r="AI364">
        <v>0.48318898157168916</v>
      </c>
      <c r="AJ364">
        <v>2.3568367005394224</v>
      </c>
      <c r="AK364">
        <v>13.1245169313645</v>
      </c>
      <c r="AL364">
        <v>0</v>
      </c>
      <c r="AM364">
        <v>0</v>
      </c>
      <c r="AN364">
        <v>-2.5708386736886446</v>
      </c>
      <c r="AO364">
        <f t="shared" si="55"/>
        <v>11.702730849276595</v>
      </c>
      <c r="AP364">
        <f t="shared" si="56"/>
        <v>0.70216385095659561</v>
      </c>
      <c r="AQ364">
        <f t="shared" si="57"/>
        <v>0</v>
      </c>
      <c r="AR364">
        <f t="shared" si="58"/>
        <v>0.70055250008394376</v>
      </c>
      <c r="AS364" s="9">
        <f t="shared" si="59"/>
        <v>-4.3168086288824883</v>
      </c>
      <c r="AT364" s="9">
        <f t="shared" si="60"/>
        <v>3.6628456424339779</v>
      </c>
      <c r="AU364" s="9">
        <f t="shared" si="61"/>
        <v>6.2753705512635571</v>
      </c>
      <c r="AV364">
        <f t="shared" si="62"/>
        <v>0</v>
      </c>
      <c r="AW364">
        <f t="shared" si="63"/>
        <v>0.14922971086916587</v>
      </c>
      <c r="AX364">
        <v>11.729648468675757</v>
      </c>
      <c r="AZ364">
        <f t="shared" si="64"/>
        <v>-9.6637796314337834</v>
      </c>
    </row>
    <row r="365" spans="1:52" x14ac:dyDescent="0.3">
      <c r="A365">
        <v>90.75</v>
      </c>
      <c r="B365" s="12">
        <v>166.72196258987566</v>
      </c>
      <c r="C365" s="9">
        <v>0</v>
      </c>
      <c r="D365" s="9">
        <v>8.3126432621264276E-2</v>
      </c>
      <c r="E365" s="9">
        <v>7.6532792940861016E-2</v>
      </c>
      <c r="F365" s="9">
        <v>2.7099977649494194</v>
      </c>
      <c r="G365" s="12">
        <v>0</v>
      </c>
      <c r="H365" s="12">
        <v>34.435689592638852</v>
      </c>
      <c r="I365" s="12">
        <v>2.0661413755583311</v>
      </c>
      <c r="J365">
        <v>198.29781128044453</v>
      </c>
      <c r="K365">
        <v>70.641867815297189</v>
      </c>
      <c r="L365">
        <v>3.36580650043833E-5</v>
      </c>
      <c r="M365">
        <v>0</v>
      </c>
      <c r="N365">
        <v>2.4709760443409685E-4</v>
      </c>
      <c r="O365">
        <v>-1.6649269874413902E-5</v>
      </c>
      <c r="P365">
        <v>-5.1632995592936198E-4</v>
      </c>
      <c r="Q365">
        <v>5.8771958018980341E-3</v>
      </c>
      <c r="R365">
        <v>0</v>
      </c>
      <c r="S365">
        <v>1.5844438458098234E-6</v>
      </c>
      <c r="T365">
        <v>199.00166162408325</v>
      </c>
      <c r="U365">
        <v>57.705880708553082</v>
      </c>
      <c r="V365">
        <v>208.38327464644431</v>
      </c>
      <c r="W365">
        <v>58.057777785003964</v>
      </c>
      <c r="X365">
        <v>193.01558571334957</v>
      </c>
      <c r="Y365">
        <v>194.69857454478148</v>
      </c>
      <c r="Z365">
        <v>8.9342249495164232</v>
      </c>
      <c r="AA365" s="12">
        <v>19.538713791852778</v>
      </c>
      <c r="AB365" s="12">
        <v>0.58871379185277706</v>
      </c>
      <c r="AC365" s="12">
        <v>-0.60258660706665501</v>
      </c>
      <c r="AD365" s="12">
        <v>353.902777207535</v>
      </c>
      <c r="AE365">
        <v>6.7236068147120687E-2</v>
      </c>
      <c r="AF365">
        <v>0</v>
      </c>
      <c r="AG365">
        <v>-7.7742976075654113E-2</v>
      </c>
      <c r="AH365">
        <v>-9.8573201729163191</v>
      </c>
      <c r="AI365">
        <v>0.68423500508314139</v>
      </c>
      <c r="AJ365">
        <v>2.3601776211970513</v>
      </c>
      <c r="AK365">
        <v>13.118953165891392</v>
      </c>
      <c r="AL365">
        <v>0</v>
      </c>
      <c r="AM365">
        <v>0</v>
      </c>
      <c r="AN365">
        <v>-2.5502422384765269</v>
      </c>
      <c r="AO365">
        <f t="shared" si="55"/>
        <v>11.901896667251366</v>
      </c>
      <c r="AP365">
        <f t="shared" si="56"/>
        <v>0.71411380003508196</v>
      </c>
      <c r="AQ365">
        <f t="shared" si="57"/>
        <v>0</v>
      </c>
      <c r="AR365">
        <f t="shared" si="58"/>
        <v>0.71250026487978269</v>
      </c>
      <c r="AS365" s="9">
        <f t="shared" si="59"/>
        <v>-4.4251078013762442</v>
      </c>
      <c r="AT365" s="9">
        <f t="shared" si="60"/>
        <v>3.6722133740189853</v>
      </c>
      <c r="AU365" s="9">
        <f t="shared" si="61"/>
        <v>6.3800533290674108</v>
      </c>
      <c r="AV365">
        <f t="shared" si="62"/>
        <v>0</v>
      </c>
      <c r="AW365">
        <f t="shared" si="63"/>
        <v>0.15092601696597924</v>
      </c>
      <c r="AX365">
        <v>11.928849820301195</v>
      </c>
      <c r="AZ365">
        <f t="shared" si="64"/>
        <v>-13.684700101662827</v>
      </c>
    </row>
    <row r="366" spans="1:52" x14ac:dyDescent="0.3">
      <c r="A366">
        <v>91</v>
      </c>
      <c r="B366" s="12">
        <v>166.89175631718533</v>
      </c>
      <c r="C366" s="9">
        <v>0</v>
      </c>
      <c r="D366" s="9">
        <v>8.4255676794286555E-2</v>
      </c>
      <c r="E366" s="9">
        <v>7.5464273858955613E-2</v>
      </c>
      <c r="F366" s="9">
        <v>2.7100266171878946</v>
      </c>
      <c r="G366" s="12">
        <v>0</v>
      </c>
      <c r="H366" s="12">
        <v>34.024720714982926</v>
      </c>
      <c r="I366" s="12">
        <v>2.0414832428989755</v>
      </c>
      <c r="J366">
        <v>198.1604741660876</v>
      </c>
      <c r="K366">
        <v>70.692352849572501</v>
      </c>
      <c r="L366">
        <v>4.3248535672422174E-5</v>
      </c>
      <c r="M366">
        <v>0</v>
      </c>
      <c r="N366">
        <v>2.5041504233589567E-4</v>
      </c>
      <c r="O366">
        <v>5.2838816870756787E-6</v>
      </c>
      <c r="P366">
        <v>-5.0744878305313305E-4</v>
      </c>
      <c r="Q366">
        <v>5.8771958018980341E-3</v>
      </c>
      <c r="R366">
        <v>0</v>
      </c>
      <c r="S366">
        <v>1.5846275390180453E-6</v>
      </c>
      <c r="T366">
        <v>198.8709071374289</v>
      </c>
      <c r="U366">
        <v>57.688696414079061</v>
      </c>
      <c r="V366">
        <v>208.55881576426302</v>
      </c>
      <c r="W366">
        <v>58.079637896480733</v>
      </c>
      <c r="X366">
        <v>198.67142445845892</v>
      </c>
      <c r="Y366">
        <v>198.50781742534838</v>
      </c>
      <c r="Z366">
        <v>8.9312847965221422</v>
      </c>
      <c r="AA366" s="12">
        <v>19.530494414299657</v>
      </c>
      <c r="AB366" s="12">
        <v>0.58049441429965853</v>
      </c>
      <c r="AC366" s="12">
        <v>-0.59771313566277906</v>
      </c>
      <c r="AD366" s="12">
        <v>354.39884048986011</v>
      </c>
      <c r="AE366">
        <v>6.671079261336299E-2</v>
      </c>
      <c r="AF366">
        <v>0</v>
      </c>
      <c r="AG366">
        <v>7.4150947676582084E-3</v>
      </c>
      <c r="AH366">
        <v>-9.8557471838701538</v>
      </c>
      <c r="AI366">
        <v>0.50254991694573192</v>
      </c>
      <c r="AJ366">
        <v>2.3634858672268777</v>
      </c>
      <c r="AK366">
        <v>13.113434397853696</v>
      </c>
      <c r="AL366">
        <v>0</v>
      </c>
      <c r="AM366">
        <v>0</v>
      </c>
      <c r="AN366">
        <v>-2.5296169333727954</v>
      </c>
      <c r="AO366">
        <f t="shared" si="55"/>
        <v>11.707575197491895</v>
      </c>
      <c r="AP366">
        <f t="shared" si="56"/>
        <v>0.70245451184951369</v>
      </c>
      <c r="AQ366">
        <f t="shared" si="57"/>
        <v>0</v>
      </c>
      <c r="AR366">
        <f t="shared" si="58"/>
        <v>0.70089201430603654</v>
      </c>
      <c r="AS366" s="9">
        <f t="shared" si="59"/>
        <v>-4.3365957722078852</v>
      </c>
      <c r="AT366" s="9">
        <f t="shared" si="60"/>
        <v>3.6830113978278516</v>
      </c>
      <c r="AU366" s="9">
        <f t="shared" si="61"/>
        <v>6.2738213019299449</v>
      </c>
      <c r="AV366">
        <f t="shared" si="62"/>
        <v>0</v>
      </c>
      <c r="AW366">
        <f t="shared" si="63"/>
        <v>0.14591474226601386</v>
      </c>
      <c r="AX366">
        <v>11.733674877774694</v>
      </c>
      <c r="AZ366">
        <f t="shared" si="64"/>
        <v>-10.050998338914638</v>
      </c>
    </row>
    <row r="367" spans="1:52" x14ac:dyDescent="0.3">
      <c r="A367">
        <v>91.25</v>
      </c>
      <c r="B367" s="12">
        <v>167.11006149507151</v>
      </c>
      <c r="C367" s="9">
        <v>0</v>
      </c>
      <c r="D367" s="9">
        <v>8.5393545262890377E-2</v>
      </c>
      <c r="E367" s="9">
        <v>7.4404479053087266E-2</v>
      </c>
      <c r="F367" s="9">
        <v>2.7100637121039752</v>
      </c>
      <c r="G367" s="12">
        <v>0</v>
      </c>
      <c r="H367" s="12">
        <v>33.617107328110485</v>
      </c>
      <c r="I367" s="12">
        <v>2.0170264396866293</v>
      </c>
      <c r="J367">
        <v>198.06041341149611</v>
      </c>
      <c r="K367">
        <v>70.747679127128151</v>
      </c>
      <c r="L367">
        <v>5.2820022160423967E-5</v>
      </c>
      <c r="M367">
        <v>0</v>
      </c>
      <c r="N367">
        <v>2.537570353101467E-4</v>
      </c>
      <c r="O367">
        <v>-1.5881581628110101E-5</v>
      </c>
      <c r="P367">
        <v>-5.0086479646479197E-4</v>
      </c>
      <c r="Q367">
        <v>5.8771958018980341E-3</v>
      </c>
      <c r="R367">
        <v>0</v>
      </c>
      <c r="S367">
        <v>1.5855567399579155E-6</v>
      </c>
      <c r="T367">
        <v>198.7716450685956</v>
      </c>
      <c r="U367">
        <v>57.676076925756433</v>
      </c>
      <c r="V367">
        <v>208.7200437117898</v>
      </c>
      <c r="W367">
        <v>58.099549388312141</v>
      </c>
      <c r="X367">
        <v>192.9741156488374</v>
      </c>
      <c r="Y367">
        <v>194.61083758195468</v>
      </c>
      <c r="Z367">
        <v>8.9283678872974033</v>
      </c>
      <c r="AA367" s="12">
        <v>19.52234214656221</v>
      </c>
      <c r="AB367" s="12">
        <v>0.57234214656220972</v>
      </c>
      <c r="AC367" s="12">
        <v>-0.59283290986721326</v>
      </c>
      <c r="AD367" s="12">
        <v>354.89001985354207</v>
      </c>
      <c r="AE367">
        <v>6.6184263592517834E-2</v>
      </c>
      <c r="AF367">
        <v>0</v>
      </c>
      <c r="AG367">
        <v>-7.2777564488366364E-2</v>
      </c>
      <c r="AH367">
        <v>-9.8556892219761707</v>
      </c>
      <c r="AI367">
        <v>0.70546030649175584</v>
      </c>
      <c r="AJ367">
        <v>2.3667615424032724</v>
      </c>
      <c r="AK367">
        <v>13.107960689615647</v>
      </c>
      <c r="AL367">
        <v>0</v>
      </c>
      <c r="AM367">
        <v>0</v>
      </c>
      <c r="AN367">
        <v>-2.5089630426105369</v>
      </c>
      <c r="AO367">
        <f t="shared" si="55"/>
        <v>11.908476958971979</v>
      </c>
      <c r="AP367">
        <f t="shared" si="56"/>
        <v>0.71450861753831874</v>
      </c>
      <c r="AQ367">
        <f t="shared" si="57"/>
        <v>0</v>
      </c>
      <c r="AR367">
        <f t="shared" si="58"/>
        <v>0.71294428736851023</v>
      </c>
      <c r="AS367" s="9">
        <f t="shared" si="59"/>
        <v>-4.4415919760065181</v>
      </c>
      <c r="AT367" s="9">
        <f t="shared" si="60"/>
        <v>3.690856055215991</v>
      </c>
      <c r="AU367" s="9">
        <f t="shared" si="61"/>
        <v>6.3793957960263876</v>
      </c>
      <c r="AV367">
        <f t="shared" si="62"/>
        <v>0</v>
      </c>
      <c r="AW367">
        <f t="shared" si="63"/>
        <v>0.14742150536060369</v>
      </c>
      <c r="AX367">
        <v>11.934606335577477</v>
      </c>
      <c r="AZ367">
        <f t="shared" si="64"/>
        <v>-14.109206129835115</v>
      </c>
    </row>
    <row r="368" spans="1:52" x14ac:dyDescent="0.3">
      <c r="A368">
        <v>91.5</v>
      </c>
      <c r="B368" s="12">
        <v>167.37687734099728</v>
      </c>
      <c r="C368" s="9">
        <v>0</v>
      </c>
      <c r="D368" s="9">
        <v>8.6540024981248229E-2</v>
      </c>
      <c r="E368" s="9">
        <v>7.3353420478251233E-2</v>
      </c>
      <c r="F368" s="9">
        <v>2.7101090490833202</v>
      </c>
      <c r="G368" s="12">
        <v>0</v>
      </c>
      <c r="H368" s="12">
        <v>33.212854030096629</v>
      </c>
      <c r="I368" s="12">
        <v>1.9927712418057977</v>
      </c>
      <c r="J368">
        <v>197.86826149274864</v>
      </c>
      <c r="K368">
        <v>70.787811578667288</v>
      </c>
      <c r="L368">
        <v>6.2369146465598871E-5</v>
      </c>
      <c r="M368">
        <v>0</v>
      </c>
      <c r="N368">
        <v>2.5712353395734134E-4</v>
      </c>
      <c r="O368">
        <v>6.6877649266797734E-6</v>
      </c>
      <c r="P368">
        <v>-4.8802158296144121E-4</v>
      </c>
      <c r="Q368">
        <v>5.8771958018980341E-3</v>
      </c>
      <c r="R368">
        <v>0</v>
      </c>
      <c r="S368">
        <v>1.5862496351438284E-6</v>
      </c>
      <c r="T368">
        <v>198.58975890124157</v>
      </c>
      <c r="U368">
        <v>57.652131232627312</v>
      </c>
      <c r="V368">
        <v>208.85741320759965</v>
      </c>
      <c r="W368">
        <v>58.116236787024548</v>
      </c>
      <c r="X368">
        <v>198.73681003830256</v>
      </c>
      <c r="Y368">
        <v>198.45593842841174</v>
      </c>
      <c r="Z368">
        <v>8.925474270805287</v>
      </c>
      <c r="AA368" s="12">
        <v>19.514257080601933</v>
      </c>
      <c r="AB368" s="12">
        <v>0.56425708060193258</v>
      </c>
      <c r="AC368" s="12">
        <v>-0.5879459966313535</v>
      </c>
      <c r="AD368" s="12">
        <v>355.37633051641927</v>
      </c>
      <c r="AE368">
        <v>6.5656491094199909E-2</v>
      </c>
      <c r="AF368">
        <v>0</v>
      </c>
      <c r="AG368">
        <v>1.2252116666882751E-2</v>
      </c>
      <c r="AH368">
        <v>-9.8514875988485233</v>
      </c>
      <c r="AI368">
        <v>0.52007373895939535</v>
      </c>
      <c r="AJ368">
        <v>2.3700047482140008</v>
      </c>
      <c r="AK368">
        <v>13.1025321029233</v>
      </c>
      <c r="AL368">
        <v>0</v>
      </c>
      <c r="AM368">
        <v>0</v>
      </c>
      <c r="AN368">
        <v>-2.4882808495386937</v>
      </c>
      <c r="AO368">
        <f t="shared" si="55"/>
        <v>11.710439170634169</v>
      </c>
      <c r="AP368">
        <f t="shared" si="56"/>
        <v>0.70262635023805009</v>
      </c>
      <c r="AQ368">
        <f t="shared" si="57"/>
        <v>0</v>
      </c>
      <c r="AR368">
        <f t="shared" si="58"/>
        <v>0.70111246220093548</v>
      </c>
      <c r="AS368" s="9">
        <f t="shared" si="59"/>
        <v>-4.3517246743447444</v>
      </c>
      <c r="AT368" s="9">
        <f t="shared" si="60"/>
        <v>3.7003424204991382</v>
      </c>
      <c r="AU368" s="9">
        <f t="shared" si="61"/>
        <v>6.2712734110395401</v>
      </c>
      <c r="AV368">
        <f t="shared" si="62"/>
        <v>0</v>
      </c>
      <c r="AW368">
        <f t="shared" si="63"/>
        <v>0.14246798431151</v>
      </c>
      <c r="AX368">
        <v>11.735725119359326</v>
      </c>
      <c r="AZ368">
        <f t="shared" si="64"/>
        <v>-10.401474779187907</v>
      </c>
    </row>
    <row r="369" spans="1:52" x14ac:dyDescent="0.3">
      <c r="A369">
        <v>91.75</v>
      </c>
      <c r="B369" s="12">
        <v>167.69220289816454</v>
      </c>
      <c r="C369" s="9">
        <v>0</v>
      </c>
      <c r="D369" s="9">
        <v>8.7695102780417797E-2</v>
      </c>
      <c r="E369" s="9">
        <v>7.2311109970126103E-2</v>
      </c>
      <c r="F369" s="9">
        <v>2.7101626273750714</v>
      </c>
      <c r="G369" s="12">
        <v>0</v>
      </c>
      <c r="H369" s="12">
        <v>32.811965373125425</v>
      </c>
      <c r="I369" s="12">
        <v>1.9687179223875255</v>
      </c>
      <c r="J369">
        <v>197.7174755207395</v>
      </c>
      <c r="K369">
        <v>70.833932154066986</v>
      </c>
      <c r="L369">
        <v>7.1893395724049447E-5</v>
      </c>
      <c r="M369">
        <v>0</v>
      </c>
      <c r="N369">
        <v>2.6051448863913734E-4</v>
      </c>
      <c r="O369">
        <v>-1.4976673983441857E-5</v>
      </c>
      <c r="P369">
        <v>-4.7768773158471893E-4</v>
      </c>
      <c r="Q369">
        <v>5.8771958018980341E-3</v>
      </c>
      <c r="R369">
        <v>0</v>
      </c>
      <c r="S369">
        <v>1.5877133891840686E-6</v>
      </c>
      <c r="T369">
        <v>198.43821249730667</v>
      </c>
      <c r="U369">
        <v>57.632595326361411</v>
      </c>
      <c r="V369">
        <v>208.97777312331894</v>
      </c>
      <c r="W369">
        <v>58.130622669015679</v>
      </c>
      <c r="X369">
        <v>192.92877394246298</v>
      </c>
      <c r="Y369">
        <v>194.48496533317746</v>
      </c>
      <c r="Z369">
        <v>8.9226039955722918</v>
      </c>
      <c r="AA369" s="12">
        <v>19.506239307462511</v>
      </c>
      <c r="AB369" s="12">
        <v>0.55623930746250849</v>
      </c>
      <c r="AC369" s="12">
        <v>-0.58305246269891975</v>
      </c>
      <c r="AD369" s="12">
        <v>355.85778756657919</v>
      </c>
      <c r="AE369">
        <v>6.5127485148880337E-2</v>
      </c>
      <c r="AF369">
        <v>0</v>
      </c>
      <c r="AG369">
        <v>-6.659160123862877E-2</v>
      </c>
      <c r="AH369">
        <v>-9.8487428994310342</v>
      </c>
      <c r="AI369">
        <v>0.7246403895070741</v>
      </c>
      <c r="AJ369">
        <v>2.3732155852815171</v>
      </c>
      <c r="AK369">
        <v>13.097148698906466</v>
      </c>
      <c r="AL369">
        <v>0</v>
      </c>
      <c r="AM369">
        <v>0</v>
      </c>
      <c r="AN369">
        <v>-2.4675706366272903</v>
      </c>
      <c r="AO369">
        <f t="shared" si="55"/>
        <v>11.912925347887112</v>
      </c>
      <c r="AP369">
        <f t="shared" si="56"/>
        <v>0.71477552087322671</v>
      </c>
      <c r="AQ369">
        <f t="shared" si="57"/>
        <v>0</v>
      </c>
      <c r="AR369">
        <f t="shared" si="58"/>
        <v>0.71326016450504082</v>
      </c>
      <c r="AS369" s="9">
        <f t="shared" si="59"/>
        <v>-4.4540561250061712</v>
      </c>
      <c r="AT369" s="9">
        <f t="shared" si="60"/>
        <v>3.7069679035412428</v>
      </c>
      <c r="AU369" s="9">
        <f t="shared" si="61"/>
        <v>6.3776589184807184</v>
      </c>
      <c r="AV369">
        <f t="shared" si="62"/>
        <v>0</v>
      </c>
      <c r="AW369">
        <f t="shared" si="63"/>
        <v>0.14381584595092456</v>
      </c>
      <c r="AX369">
        <v>11.938234944844867</v>
      </c>
      <c r="AZ369">
        <f t="shared" si="64"/>
        <v>-14.492807790141484</v>
      </c>
    </row>
    <row r="370" spans="1:52" x14ac:dyDescent="0.3">
      <c r="A370">
        <v>92</v>
      </c>
      <c r="B370" s="12">
        <v>168.05603703528666</v>
      </c>
      <c r="C370" s="9">
        <v>0</v>
      </c>
      <c r="D370" s="9">
        <v>8.8858765367952106E-2</v>
      </c>
      <c r="E370" s="9">
        <v>7.1277559245453759E-2</v>
      </c>
      <c r="F370" s="9">
        <v>2.7102244460918392</v>
      </c>
      <c r="G370" s="12">
        <v>0</v>
      </c>
      <c r="H370" s="12">
        <v>32.414445863636061</v>
      </c>
      <c r="I370" s="12">
        <v>1.9448667518181637</v>
      </c>
      <c r="J370">
        <v>197.48126142415279</v>
      </c>
      <c r="K370">
        <v>70.865462449356983</v>
      </c>
      <c r="L370">
        <v>8.1390477549745101E-5</v>
      </c>
      <c r="M370">
        <v>0</v>
      </c>
      <c r="N370">
        <v>2.6392984947971437E-4</v>
      </c>
      <c r="O370">
        <v>8.0111744699013422E-6</v>
      </c>
      <c r="P370">
        <v>-4.6105461734639077E-4</v>
      </c>
      <c r="Q370">
        <v>5.8771958018980341E-3</v>
      </c>
      <c r="R370">
        <v>0</v>
      </c>
      <c r="S370">
        <v>1.5889875326984837E-6</v>
      </c>
      <c r="T370">
        <v>198.21357882003386</v>
      </c>
      <c r="U370">
        <v>57.603038111129479</v>
      </c>
      <c r="V370">
        <v>209.07383593996539</v>
      </c>
      <c r="W370">
        <v>58.141734269405617</v>
      </c>
      <c r="X370">
        <v>198.80554800790085</v>
      </c>
      <c r="Y370">
        <v>198.37308435882105</v>
      </c>
      <c r="Z370">
        <v>8.919757109690611</v>
      </c>
      <c r="AA370" s="12">
        <v>19.498288917272721</v>
      </c>
      <c r="AB370" s="12">
        <v>0.54828891727272122</v>
      </c>
      <c r="AC370" s="12">
        <v>-0.5781523746013304</v>
      </c>
      <c r="AD370" s="12">
        <v>356.33440645670339</v>
      </c>
      <c r="AE370">
        <v>6.4597255807697707E-2</v>
      </c>
      <c r="AF370">
        <v>0</v>
      </c>
      <c r="AG370">
        <v>1.8152291429050397E-2</v>
      </c>
      <c r="AH370">
        <v>-9.8423216679077754</v>
      </c>
      <c r="AI370">
        <v>0.53503757905721727</v>
      </c>
      <c r="AJ370">
        <v>2.3763941566597553</v>
      </c>
      <c r="AK370">
        <v>13.091810538080654</v>
      </c>
      <c r="AL370">
        <v>0</v>
      </c>
      <c r="AM370">
        <v>0</v>
      </c>
      <c r="AN370">
        <v>-2.4468326854478573</v>
      </c>
      <c r="AO370">
        <f t="shared" si="55"/>
        <v>11.710688946305815</v>
      </c>
      <c r="AP370">
        <f t="shared" si="56"/>
        <v>0.70264133677834884</v>
      </c>
      <c r="AQ370">
        <f t="shared" si="57"/>
        <v>0</v>
      </c>
      <c r="AR370">
        <f t="shared" si="58"/>
        <v>0.70117585368015611</v>
      </c>
      <c r="AS370" s="9">
        <f t="shared" si="59"/>
        <v>-4.363167756995427</v>
      </c>
      <c r="AT370" s="9">
        <f t="shared" si="60"/>
        <v>3.7153447877155976</v>
      </c>
      <c r="AU370" s="9">
        <f t="shared" si="61"/>
        <v>6.2673900592911922</v>
      </c>
      <c r="AV370">
        <f t="shared" si="62"/>
        <v>0</v>
      </c>
      <c r="AW370">
        <f t="shared" si="63"/>
        <v>0.13893428027293683</v>
      </c>
      <c r="AX370">
        <v>11.735164713160776</v>
      </c>
      <c r="AZ370">
        <f t="shared" si="64"/>
        <v>-10.700751581144345</v>
      </c>
    </row>
    <row r="371" spans="1:52" x14ac:dyDescent="0.3">
      <c r="A371">
        <v>92.25</v>
      </c>
      <c r="B371" s="12">
        <v>168.46837844633603</v>
      </c>
      <c r="C371" s="9">
        <v>0</v>
      </c>
      <c r="D371" s="9">
        <v>9.0030999327512518E-2</v>
      </c>
      <c r="E371" s="9">
        <v>7.0252779902405152E-2</v>
      </c>
      <c r="F371" s="9">
        <v>2.7102945042096991</v>
      </c>
      <c r="G371" s="12">
        <v>0</v>
      </c>
      <c r="H371" s="12">
        <v>32.020299962463518</v>
      </c>
      <c r="I371" s="12">
        <v>1.921217997747811</v>
      </c>
      <c r="J371">
        <v>197.29100916887026</v>
      </c>
      <c r="K371">
        <v>70.904114848727829</v>
      </c>
      <c r="L371">
        <v>9.0858819046912015E-5</v>
      </c>
      <c r="M371">
        <v>0</v>
      </c>
      <c r="N371">
        <v>2.6736956636710073E-4</v>
      </c>
      <c r="O371">
        <v>-1.3974774246711818E-5</v>
      </c>
      <c r="P371">
        <v>-4.4719152296281416E-4</v>
      </c>
      <c r="Q371">
        <v>5.8771958018980341E-3</v>
      </c>
      <c r="R371">
        <v>0</v>
      </c>
      <c r="S371">
        <v>1.5910620450118192E-6</v>
      </c>
      <c r="T371">
        <v>198.02017085030261</v>
      </c>
      <c r="U371">
        <v>57.578011480889415</v>
      </c>
      <c r="V371">
        <v>209.15215554988507</v>
      </c>
      <c r="W371">
        <v>58.150452589400743</v>
      </c>
      <c r="X371">
        <v>192.87451176137264</v>
      </c>
      <c r="Y371">
        <v>194.32381396116168</v>
      </c>
      <c r="Z371">
        <v>8.9169336608099687</v>
      </c>
      <c r="AA371" s="12">
        <v>19.490405999249269</v>
      </c>
      <c r="AB371" s="12">
        <v>0.54040599924927035</v>
      </c>
      <c r="AC371" s="12">
        <v>-0.57324579866534719</v>
      </c>
      <c r="AD371" s="12">
        <v>356.80620206469473</v>
      </c>
      <c r="AE371">
        <v>6.406581314226556E-2</v>
      </c>
      <c r="AF371">
        <v>0</v>
      </c>
      <c r="AG371">
        <v>-5.9667542367014027E-2</v>
      </c>
      <c r="AH371">
        <v>-9.837400899720917</v>
      </c>
      <c r="AI371">
        <v>0.74141707943616952</v>
      </c>
      <c r="AJ371">
        <v>2.3795405615694496</v>
      </c>
      <c r="AK371">
        <v>13.086517680348978</v>
      </c>
      <c r="AL371">
        <v>0</v>
      </c>
      <c r="AM371">
        <v>0</v>
      </c>
      <c r="AN371">
        <v>-2.426067276705786</v>
      </c>
      <c r="AO371">
        <f t="shared" si="55"/>
        <v>11.91496619891824</v>
      </c>
      <c r="AP371">
        <f t="shared" si="56"/>
        <v>0.71489797193509441</v>
      </c>
      <c r="AQ371">
        <f t="shared" si="57"/>
        <v>0</v>
      </c>
      <c r="AR371">
        <f t="shared" si="58"/>
        <v>0.71343134990074319</v>
      </c>
      <c r="AS371" s="9">
        <f t="shared" si="59"/>
        <v>-4.4634352720643218</v>
      </c>
      <c r="AT371" s="9">
        <f t="shared" si="60"/>
        <v>3.7209972432185667</v>
      </c>
      <c r="AU371" s="9">
        <f t="shared" si="61"/>
        <v>6.3746977899928234</v>
      </c>
      <c r="AV371">
        <f t="shared" si="62"/>
        <v>0</v>
      </c>
      <c r="AW371">
        <f t="shared" si="63"/>
        <v>0.14015036317935889</v>
      </c>
      <c r="AX371">
        <v>11.939460149132671</v>
      </c>
      <c r="AZ371">
        <f t="shared" si="64"/>
        <v>-14.82834158872339</v>
      </c>
    </row>
    <row r="372" spans="1:52" x14ac:dyDescent="0.3">
      <c r="A372">
        <v>92.5</v>
      </c>
      <c r="B372" s="12">
        <v>168.92922565023699</v>
      </c>
      <c r="C372" s="9">
        <v>0</v>
      </c>
      <c r="D372" s="9">
        <v>9.1211791118483307E-2</v>
      </c>
      <c r="E372" s="9">
        <v>6.9236783420949938E-2</v>
      </c>
      <c r="F372" s="9">
        <v>2.7103728005681922</v>
      </c>
      <c r="G372" s="12">
        <v>0</v>
      </c>
      <c r="H372" s="12">
        <v>31.629532084980745</v>
      </c>
      <c r="I372" s="12">
        <v>1.8977719250988447</v>
      </c>
      <c r="J372">
        <v>197.02111110793848</v>
      </c>
      <c r="K372">
        <v>70.928726871138281</v>
      </c>
      <c r="L372">
        <v>1.0029710088695366E-4</v>
      </c>
      <c r="M372">
        <v>0</v>
      </c>
      <c r="N372">
        <v>2.708335889545699E-4</v>
      </c>
      <c r="O372">
        <v>9.204430893482196E-6</v>
      </c>
      <c r="P372">
        <v>-4.2675710076697386E-4</v>
      </c>
      <c r="Q372">
        <v>5.8771958018980341E-3</v>
      </c>
      <c r="R372">
        <v>0</v>
      </c>
      <c r="S372">
        <v>1.5929854595641872E-6</v>
      </c>
      <c r="T372">
        <v>197.76147651318024</v>
      </c>
      <c r="U372">
        <v>57.544018659089431</v>
      </c>
      <c r="V372">
        <v>209.20681721676823</v>
      </c>
      <c r="W372">
        <v>58.155987841138824</v>
      </c>
      <c r="X372">
        <v>198.88096891048448</v>
      </c>
      <c r="Y372">
        <v>198.26768009543088</v>
      </c>
      <c r="Z372">
        <v>8.9141336961544155</v>
      </c>
      <c r="AA372" s="12">
        <v>19.482590641699613</v>
      </c>
      <c r="AB372" s="12">
        <v>0.5325906416996149</v>
      </c>
      <c r="AC372" s="12">
        <v>-0.56833280101094474</v>
      </c>
      <c r="AD372" s="12">
        <v>357.27318942814946</v>
      </c>
      <c r="AE372">
        <v>6.353316724448832E-2</v>
      </c>
      <c r="AF372">
        <v>0</v>
      </c>
      <c r="AG372">
        <v>2.4763571513200282E-2</v>
      </c>
      <c r="AH372">
        <v>-9.8291860100872928</v>
      </c>
      <c r="AI372">
        <v>0.54695685606686772</v>
      </c>
      <c r="AJ372">
        <v>2.3826549002963291</v>
      </c>
      <c r="AK372">
        <v>13.081270185004049</v>
      </c>
      <c r="AL372">
        <v>0</v>
      </c>
      <c r="AM372">
        <v>0</v>
      </c>
      <c r="AN372">
        <v>-2.4052746902313125</v>
      </c>
      <c r="AO372">
        <f t="shared" si="55"/>
        <v>11.707915372116442</v>
      </c>
      <c r="AP372">
        <f t="shared" si="56"/>
        <v>0.7024749223269865</v>
      </c>
      <c r="AQ372">
        <f t="shared" si="57"/>
        <v>0</v>
      </c>
      <c r="AR372">
        <f t="shared" si="58"/>
        <v>0.70105764202088905</v>
      </c>
      <c r="AS372" s="9">
        <f t="shared" si="59"/>
        <v>-4.3717274683706631</v>
      </c>
      <c r="AT372" s="9">
        <f t="shared" si="60"/>
        <v>3.7284779219930062</v>
      </c>
      <c r="AU372" s="9">
        <f t="shared" si="61"/>
        <v>6.2619553758184461</v>
      </c>
      <c r="AV372">
        <f t="shared" si="62"/>
        <v>0</v>
      </c>
      <c r="AW372">
        <f t="shared" si="63"/>
        <v>0.13534940615544314</v>
      </c>
      <c r="AX372">
        <v>11.731584464196409</v>
      </c>
      <c r="AZ372">
        <f t="shared" si="64"/>
        <v>-10.939137121337353</v>
      </c>
    </row>
    <row r="373" spans="1:52" x14ac:dyDescent="0.3">
      <c r="A373">
        <v>92.75</v>
      </c>
      <c r="B373" s="12">
        <v>169.43857699053089</v>
      </c>
      <c r="C373" s="9">
        <v>0</v>
      </c>
      <c r="D373" s="9">
        <v>9.2401127075576031E-2</v>
      </c>
      <c r="E373" s="9">
        <v>6.8229581163230357E-2</v>
      </c>
      <c r="F373" s="9">
        <v>2.7104593338703142</v>
      </c>
      <c r="G373" s="12">
        <v>0</v>
      </c>
      <c r="H373" s="12">
        <v>31.242146601242446</v>
      </c>
      <c r="I373" s="12">
        <v>1.8745287960745467</v>
      </c>
      <c r="J373">
        <v>196.80174927397647</v>
      </c>
      <c r="K373">
        <v>70.961553307160557</v>
      </c>
      <c r="L373">
        <v>1.0970466304789043E-4</v>
      </c>
      <c r="M373">
        <v>0</v>
      </c>
      <c r="N373">
        <v>2.7432186666186695E-4</v>
      </c>
      <c r="O373">
        <v>-1.3082340467082662E-5</v>
      </c>
      <c r="P373">
        <v>-4.0937664781053946E-4</v>
      </c>
      <c r="Q373">
        <v>5.8771958018980341E-3</v>
      </c>
      <c r="R373">
        <v>0</v>
      </c>
      <c r="S373">
        <v>1.595739070583541E-6</v>
      </c>
      <c r="T373">
        <v>197.53600867352952</v>
      </c>
      <c r="U373">
        <v>57.514828023869654</v>
      </c>
      <c r="V373">
        <v>209.24417068946769</v>
      </c>
      <c r="W373">
        <v>58.159191825688481</v>
      </c>
      <c r="X373">
        <v>192.69604244281999</v>
      </c>
      <c r="Y373">
        <v>194.05644863713601</v>
      </c>
      <c r="Z373">
        <v>8.9113572625079698</v>
      </c>
      <c r="AA373" s="12">
        <v>19.474842932024846</v>
      </c>
      <c r="AB373" s="12">
        <v>0.52484293202484888</v>
      </c>
      <c r="AC373" s="12">
        <v>-0.56341344754898448</v>
      </c>
      <c r="AD373" s="12">
        <v>357.73538375375097</v>
      </c>
      <c r="AE373">
        <v>6.299932822637877E-2</v>
      </c>
      <c r="AF373">
        <v>0</v>
      </c>
      <c r="AG373">
        <v>-5.3871280282465482E-2</v>
      </c>
      <c r="AH373">
        <v>-9.8225711110339624</v>
      </c>
      <c r="AI373">
        <v>0.7593861026165839</v>
      </c>
      <c r="AJ373">
        <v>2.3857372742537657</v>
      </c>
      <c r="AK373">
        <v>13.076068110729919</v>
      </c>
      <c r="AL373">
        <v>0</v>
      </c>
      <c r="AM373">
        <v>0</v>
      </c>
      <c r="AN373">
        <v>-2.384455204969671</v>
      </c>
      <c r="AO373">
        <f t="shared" si="55"/>
        <v>11.918366502486219</v>
      </c>
      <c r="AP373">
        <f t="shared" si="56"/>
        <v>0.71510199014917308</v>
      </c>
      <c r="AQ373">
        <f t="shared" si="57"/>
        <v>0</v>
      </c>
      <c r="AR373">
        <f t="shared" si="58"/>
        <v>0.71368336980571723</v>
      </c>
      <c r="AS373" s="9">
        <f t="shared" si="59"/>
        <v>-4.4723126736015208</v>
      </c>
      <c r="AT373" s="9">
        <f t="shared" si="60"/>
        <v>3.7333578825509535</v>
      </c>
      <c r="AU373" s="9">
        <f t="shared" si="61"/>
        <v>6.3725293133497365</v>
      </c>
      <c r="AV373">
        <f t="shared" si="62"/>
        <v>0</v>
      </c>
      <c r="AW373">
        <f t="shared" si="63"/>
        <v>0.13651309228025882</v>
      </c>
      <c r="AX373">
        <v>11.942057172461887</v>
      </c>
      <c r="AZ373">
        <f t="shared" si="64"/>
        <v>-15.187722052331679</v>
      </c>
    </row>
    <row r="374" spans="1:52" x14ac:dyDescent="0.3">
      <c r="A374">
        <v>93</v>
      </c>
      <c r="B374" s="12">
        <v>169.99643063499258</v>
      </c>
      <c r="C374" s="9">
        <v>0</v>
      </c>
      <c r="D374" s="9">
        <v>9.3598993408444464E-2</v>
      </c>
      <c r="E374" s="9">
        <v>6.7231184373920949E-2</v>
      </c>
      <c r="F374" s="9">
        <v>2.7105541026825133</v>
      </c>
      <c r="G374" s="12">
        <v>0</v>
      </c>
      <c r="H374" s="12">
        <v>30.85814783612344</v>
      </c>
      <c r="I374" s="12">
        <v>1.8514888701674064</v>
      </c>
      <c r="J374">
        <v>196.50808794597137</v>
      </c>
      <c r="K374">
        <v>70.980849742980809</v>
      </c>
      <c r="L374">
        <v>1.1908140026310465E-4</v>
      </c>
      <c r="M374">
        <v>0</v>
      </c>
      <c r="N374">
        <v>2.7783434867663338E-4</v>
      </c>
      <c r="O374">
        <v>1.0394701636006245E-5</v>
      </c>
      <c r="P374">
        <v>-3.8487344637558042E-4</v>
      </c>
      <c r="Q374">
        <v>5.8771958018980341E-3</v>
      </c>
      <c r="R374">
        <v>0</v>
      </c>
      <c r="S374">
        <v>1.5983760235399168E-6</v>
      </c>
      <c r="T374">
        <v>197.25194829644872</v>
      </c>
      <c r="U374">
        <v>57.477567654482016</v>
      </c>
      <c r="V374">
        <v>209.25924857127043</v>
      </c>
      <c r="W374">
        <v>58.159400352507191</v>
      </c>
      <c r="X374">
        <v>199.03486327286998</v>
      </c>
      <c r="Y374">
        <v>198.19359651827938</v>
      </c>
      <c r="Z374">
        <v>8.9086044062126195</v>
      </c>
      <c r="AA374" s="12">
        <v>19.467162956722465</v>
      </c>
      <c r="AB374" s="12">
        <v>0.51716295672246482</v>
      </c>
      <c r="AC374" s="12">
        <v>-0.55848780398936948</v>
      </c>
      <c r="AD374" s="12">
        <v>358.19279965520349</v>
      </c>
      <c r="AE374">
        <v>6.2464306219864429E-2</v>
      </c>
      <c r="AF374">
        <v>0</v>
      </c>
      <c r="AG374">
        <v>3.2668864975806518E-2</v>
      </c>
      <c r="AH374">
        <v>-9.8129907452070455</v>
      </c>
      <c r="AI374">
        <v>0.55328260264955276</v>
      </c>
      <c r="AJ374">
        <v>2.3887877809005524</v>
      </c>
      <c r="AK374">
        <v>13.070911515603932</v>
      </c>
      <c r="AL374">
        <v>0</v>
      </c>
      <c r="AM374">
        <v>0</v>
      </c>
      <c r="AN374">
        <v>-2.3636090990156089</v>
      </c>
      <c r="AO374">
        <f t="shared" si="55"/>
        <v>11.699583640620613</v>
      </c>
      <c r="AP374">
        <f t="shared" si="56"/>
        <v>0.70197501843723675</v>
      </c>
      <c r="AQ374">
        <f t="shared" si="57"/>
        <v>0</v>
      </c>
      <c r="AR374">
        <f t="shared" si="58"/>
        <v>0.700605984268174</v>
      </c>
      <c r="AS374" s="9">
        <f t="shared" si="59"/>
        <v>-4.3771115602696193</v>
      </c>
      <c r="AT374" s="9">
        <f t="shared" si="60"/>
        <v>3.7402072052141855</v>
      </c>
      <c r="AU374" s="9">
        <f t="shared" si="61"/>
        <v>6.2536177423011523</v>
      </c>
      <c r="AV374">
        <f t="shared" si="62"/>
        <v>0</v>
      </c>
      <c r="AW374">
        <f t="shared" si="63"/>
        <v>0.1317131081941485</v>
      </c>
      <c r="AX374">
        <v>11.722445463281959</v>
      </c>
      <c r="AZ374">
        <f t="shared" si="64"/>
        <v>-11.065652052991055</v>
      </c>
    </row>
    <row r="375" spans="1:52" x14ac:dyDescent="0.3">
      <c r="A375">
        <v>93.25</v>
      </c>
      <c r="B375" s="12">
        <v>170.60278457521107</v>
      </c>
      <c r="C375" s="9">
        <v>0</v>
      </c>
      <c r="D375" s="9">
        <v>9.4805376201291772E-2</v>
      </c>
      <c r="E375" s="9">
        <v>6.624160418059595E-2</v>
      </c>
      <c r="F375" s="9">
        <v>2.7106571054346702</v>
      </c>
      <c r="G375" s="12">
        <v>0</v>
      </c>
      <c r="H375" s="12">
        <v>30.47754006945998</v>
      </c>
      <c r="I375" s="12">
        <v>1.8286524041675989</v>
      </c>
      <c r="J375">
        <v>196.27042758637316</v>
      </c>
      <c r="K375">
        <v>71.009626776270409</v>
      </c>
      <c r="L375">
        <v>1.2842772975161262E-4</v>
      </c>
      <c r="M375">
        <v>0</v>
      </c>
      <c r="N375">
        <v>2.8137098395571538E-4</v>
      </c>
      <c r="O375">
        <v>-1.1952808217934801E-5</v>
      </c>
      <c r="P375">
        <v>-3.6380956431314324E-4</v>
      </c>
      <c r="Q375">
        <v>5.8771958018980341E-3</v>
      </c>
      <c r="R375">
        <v>0</v>
      </c>
      <c r="S375">
        <v>1.6018803798030257E-6</v>
      </c>
      <c r="T375">
        <v>197.00475362667183</v>
      </c>
      <c r="U375">
        <v>57.44560822681882</v>
      </c>
      <c r="V375">
        <v>209.25823068886405</v>
      </c>
      <c r="W375">
        <v>58.157441049465604</v>
      </c>
      <c r="X375">
        <v>192.63584338987502</v>
      </c>
      <c r="Y375">
        <v>193.85174764625495</v>
      </c>
      <c r="Z375">
        <v>8.9058751731873915</v>
      </c>
      <c r="AA375" s="12">
        <v>19.459550801389199</v>
      </c>
      <c r="AB375" s="12">
        <v>0.50955080138919961</v>
      </c>
      <c r="AC375" s="12">
        <v>-0.55355593583504559</v>
      </c>
      <c r="AD375" s="12">
        <v>358.64545218243256</v>
      </c>
      <c r="AE375">
        <v>6.1928111376598816E-2</v>
      </c>
      <c r="AF375">
        <v>0</v>
      </c>
      <c r="AG375">
        <v>-4.6300132251053672E-2</v>
      </c>
      <c r="AH375">
        <v>-9.8051920707844076</v>
      </c>
      <c r="AI375">
        <v>0.77032415213045491</v>
      </c>
      <c r="AJ375">
        <v>2.3918065206046433</v>
      </c>
      <c r="AK375">
        <v>13.065800457098625</v>
      </c>
      <c r="AL375">
        <v>0</v>
      </c>
      <c r="AM375">
        <v>0</v>
      </c>
      <c r="AN375">
        <v>-2.3427366495879989</v>
      </c>
      <c r="AO375">
        <f t="shared" si="55"/>
        <v>11.914770692516726</v>
      </c>
      <c r="AP375">
        <f t="shared" si="56"/>
        <v>0.71488624155100355</v>
      </c>
      <c r="AQ375">
        <f t="shared" si="57"/>
        <v>0</v>
      </c>
      <c r="AR375">
        <f t="shared" si="58"/>
        <v>0.71351585271094642</v>
      </c>
      <c r="AS375" s="9">
        <f t="shared" si="59"/>
        <v>-4.4776924621686449</v>
      </c>
      <c r="AT375" s="9">
        <f t="shared" si="60"/>
        <v>3.7445789439897634</v>
      </c>
      <c r="AU375" s="9">
        <f t="shared" si="61"/>
        <v>6.3666876302823274</v>
      </c>
      <c r="AV375">
        <f t="shared" si="62"/>
        <v>0</v>
      </c>
      <c r="AW375">
        <f t="shared" si="63"/>
        <v>0.13281741883529957</v>
      </c>
      <c r="AX375">
        <v>11.937654372993942</v>
      </c>
      <c r="AZ375">
        <f t="shared" si="64"/>
        <v>-15.406483042609096</v>
      </c>
    </row>
    <row r="376" spans="1:52" x14ac:dyDescent="0.3">
      <c r="A376">
        <v>93.5</v>
      </c>
      <c r="B376" s="12">
        <v>171.25763662612852</v>
      </c>
      <c r="C376" s="9">
        <v>0</v>
      </c>
      <c r="D376" s="9">
        <v>9.6020261412477742E-2</v>
      </c>
      <c r="E376" s="9">
        <v>6.5260851594095587E-2</v>
      </c>
      <c r="F376" s="9">
        <v>2.7107683404201173</v>
      </c>
      <c r="G376" s="12">
        <v>0</v>
      </c>
      <c r="H376" s="12">
        <v>30.100327536190608</v>
      </c>
      <c r="I376" s="12">
        <v>1.8060196521714365</v>
      </c>
      <c r="J376">
        <v>195.96390861731348</v>
      </c>
      <c r="K376">
        <v>71.025451937739376</v>
      </c>
      <c r="L376">
        <v>1.3774453309650078E-4</v>
      </c>
      <c r="M376">
        <v>0</v>
      </c>
      <c r="N376">
        <v>2.8493172122646742E-4</v>
      </c>
      <c r="O376">
        <v>1.1226554584974022E-5</v>
      </c>
      <c r="P376">
        <v>-3.3466973039497226E-4</v>
      </c>
      <c r="Q376">
        <v>5.8771958018980341E-3</v>
      </c>
      <c r="R376">
        <v>0</v>
      </c>
      <c r="S376">
        <v>1.6053028728490325E-6</v>
      </c>
      <c r="T376">
        <v>196.70519207143187</v>
      </c>
      <c r="U376">
        <v>57.406408419245111</v>
      </c>
      <c r="V376">
        <v>209.23682183814455</v>
      </c>
      <c r="W376">
        <v>58.152738476550553</v>
      </c>
      <c r="X376">
        <v>199.1059491678576</v>
      </c>
      <c r="Y376">
        <v>198.04980032318059</v>
      </c>
      <c r="Z376">
        <v>8.9031696089081365</v>
      </c>
      <c r="AA376" s="12">
        <v>19.452006550723809</v>
      </c>
      <c r="AB376" s="12">
        <v>0.50200655072380895</v>
      </c>
      <c r="AC376" s="12">
        <v>-0.54861790838720892</v>
      </c>
      <c r="AD376" s="12">
        <v>359.09335600667896</v>
      </c>
      <c r="AE376">
        <v>6.139075386779691E-2</v>
      </c>
      <c r="AF376">
        <v>0</v>
      </c>
      <c r="AG376">
        <v>3.9433123475324836E-2</v>
      </c>
      <c r="AH376">
        <v>-9.7947344683207245</v>
      </c>
      <c r="AI376">
        <v>0.55935107574819787</v>
      </c>
      <c r="AJ376">
        <v>2.3947935912085425</v>
      </c>
      <c r="AK376">
        <v>13.06073499208361</v>
      </c>
      <c r="AL376">
        <v>0</v>
      </c>
      <c r="AM376">
        <v>0</v>
      </c>
      <c r="AN376">
        <v>-2.3218381330518745</v>
      </c>
      <c r="AO376">
        <f t="shared" si="55"/>
        <v>11.691243686163993</v>
      </c>
      <c r="AP376">
        <f t="shared" si="56"/>
        <v>0.70147462116983961</v>
      </c>
      <c r="AQ376">
        <f t="shared" si="57"/>
        <v>0</v>
      </c>
      <c r="AR376">
        <f t="shared" si="58"/>
        <v>0.70015316884942591</v>
      </c>
      <c r="AS376" s="9">
        <f t="shared" si="59"/>
        <v>-4.3826360141092477</v>
      </c>
      <c r="AT376" s="9">
        <f t="shared" si="60"/>
        <v>3.7509803665337027</v>
      </c>
      <c r="AU376" s="9">
        <f t="shared" si="61"/>
        <v>6.2453475286196642</v>
      </c>
      <c r="AV376">
        <f t="shared" si="62"/>
        <v>0</v>
      </c>
      <c r="AW376">
        <f t="shared" si="63"/>
        <v>0.12813138376541874</v>
      </c>
      <c r="AX376">
        <v>11.713309459461843</v>
      </c>
      <c r="AZ376">
        <f t="shared" si="64"/>
        <v>-11.187021514963959</v>
      </c>
    </row>
    <row r="377" spans="1:52" x14ac:dyDescent="0.3">
      <c r="A377">
        <v>93.75</v>
      </c>
      <c r="B377" s="12">
        <v>171.9609844255402</v>
      </c>
      <c r="C377" s="9">
        <v>0</v>
      </c>
      <c r="D377" s="9">
        <v>9.7243634874128487E-2</v>
      </c>
      <c r="E377" s="9">
        <v>6.4288937508880872E-2</v>
      </c>
      <c r="F377" s="9">
        <v>2.7108878057956076</v>
      </c>
      <c r="G377" s="12">
        <v>0</v>
      </c>
      <c r="H377" s="12">
        <v>29.726514426492642</v>
      </c>
      <c r="I377" s="12">
        <v>1.7835908655895587</v>
      </c>
      <c r="J377">
        <v>195.71865074156011</v>
      </c>
      <c r="K377">
        <v>71.051873037448161</v>
      </c>
      <c r="L377">
        <v>1.4703387770944823E-4</v>
      </c>
      <c r="M377">
        <v>0</v>
      </c>
      <c r="N377">
        <v>2.8851650898812747E-4</v>
      </c>
      <c r="O377">
        <v>-1.0670488520430503E-5</v>
      </c>
      <c r="P377">
        <v>-3.0934993414158461E-4</v>
      </c>
      <c r="Q377">
        <v>5.8771958018980341E-3</v>
      </c>
      <c r="R377">
        <v>0</v>
      </c>
      <c r="S377">
        <v>1.6096303230994201E-6</v>
      </c>
      <c r="T377">
        <v>196.44686023984156</v>
      </c>
      <c r="U377">
        <v>57.373109873028056</v>
      </c>
      <c r="V377">
        <v>209.20115292637922</v>
      </c>
      <c r="W377">
        <v>58.146112849486428</v>
      </c>
      <c r="X377">
        <v>192.64658821036656</v>
      </c>
      <c r="Y377">
        <v>193.68412447124462</v>
      </c>
      <c r="Z377">
        <v>8.9004877584191373</v>
      </c>
      <c r="AA377" s="12">
        <v>19.444530288529855</v>
      </c>
      <c r="AB377" s="12">
        <v>0.49453028852985209</v>
      </c>
      <c r="AC377" s="12">
        <v>-0.54367378674477718</v>
      </c>
      <c r="AD377" s="12">
        <v>359.53652582061312</v>
      </c>
      <c r="AE377">
        <v>6.085224388399979E-2</v>
      </c>
      <c r="AF377">
        <v>0</v>
      </c>
      <c r="AG377">
        <v>-3.7980699248322376E-2</v>
      </c>
      <c r="AH377">
        <v>-9.7862771628782959</v>
      </c>
      <c r="AI377">
        <v>0.77585142275673036</v>
      </c>
      <c r="AJ377">
        <v>2.3977490906976695</v>
      </c>
      <c r="AK377">
        <v>13.055715176827434</v>
      </c>
      <c r="AL377">
        <v>0</v>
      </c>
      <c r="AM377">
        <v>0</v>
      </c>
      <c r="AN377">
        <v>-2.3009138249161967</v>
      </c>
      <c r="AO377">
        <f t="shared" si="55"/>
        <v>11.905922286377145</v>
      </c>
      <c r="AP377">
        <f t="shared" si="56"/>
        <v>0.71435533718262867</v>
      </c>
      <c r="AQ377">
        <f t="shared" si="57"/>
        <v>0</v>
      </c>
      <c r="AR377">
        <f t="shared" si="58"/>
        <v>0.71303311794240709</v>
      </c>
      <c r="AS377" s="9">
        <f t="shared" si="59"/>
        <v>-4.4812340493182452</v>
      </c>
      <c r="AT377" s="9">
        <f t="shared" si="60"/>
        <v>3.7551431058345837</v>
      </c>
      <c r="AU377" s="9">
        <f t="shared" si="61"/>
        <v>6.3581109337553618</v>
      </c>
      <c r="AV377">
        <f t="shared" si="62"/>
        <v>0</v>
      </c>
      <c r="AW377">
        <f t="shared" si="63"/>
        <v>0.12912098427622007</v>
      </c>
      <c r="AX377">
        <v>11.928000138195666</v>
      </c>
      <c r="AZ377">
        <f t="shared" si="64"/>
        <v>-15.517028455134607</v>
      </c>
    </row>
    <row r="378" spans="1:52" x14ac:dyDescent="0.3">
      <c r="A378">
        <v>94</v>
      </c>
      <c r="B378" s="12">
        <v>172.71282543355707</v>
      </c>
      <c r="C378" s="9">
        <v>0</v>
      </c>
      <c r="D378" s="9">
        <v>9.847548229174119E-2</v>
      </c>
      <c r="E378" s="9">
        <v>6.3325872703397984E-2</v>
      </c>
      <c r="F378" s="9">
        <v>2.7110154995813027</v>
      </c>
      <c r="G378" s="12">
        <v>0</v>
      </c>
      <c r="H378" s="12">
        <v>29.356104885922303</v>
      </c>
      <c r="I378" s="12">
        <v>1.7613662931553382</v>
      </c>
      <c r="J378">
        <v>195.41159126872799</v>
      </c>
      <c r="K378">
        <v>71.066275659420967</v>
      </c>
      <c r="L378">
        <v>1.5629815740304841E-4</v>
      </c>
      <c r="M378">
        <v>0</v>
      </c>
      <c r="N378">
        <v>2.9212529551309155E-4</v>
      </c>
      <c r="O378">
        <v>1.1830981992046259E-5</v>
      </c>
      <c r="P378">
        <v>-2.743419753720675E-4</v>
      </c>
      <c r="Q378">
        <v>5.8771958018980341E-3</v>
      </c>
      <c r="R378">
        <v>0</v>
      </c>
      <c r="S378">
        <v>1.6139231851055478E-6</v>
      </c>
      <c r="T378">
        <v>196.14310079235267</v>
      </c>
      <c r="U378">
        <v>57.333501485579689</v>
      </c>
      <c r="V378">
        <v>209.1474336960481</v>
      </c>
      <c r="W378">
        <v>58.137055299158988</v>
      </c>
      <c r="X378">
        <v>199.13401998130763</v>
      </c>
      <c r="Y378">
        <v>197.87088214867893</v>
      </c>
      <c r="Z378">
        <v>8.8978296663285263</v>
      </c>
      <c r="AA378" s="12">
        <v>19.437122097718447</v>
      </c>
      <c r="AB378" s="12">
        <v>0.48712209771844606</v>
      </c>
      <c r="AC378" s="12">
        <v>-0.53872363580544691</v>
      </c>
      <c r="AD378" s="12">
        <v>359.97497630809863</v>
      </c>
      <c r="AE378">
        <v>6.031259163494207E-2</v>
      </c>
      <c r="AF378">
        <v>0</v>
      </c>
      <c r="AG378">
        <v>4.5331932076979248E-2</v>
      </c>
      <c r="AH378">
        <v>-9.7755041545147794</v>
      </c>
      <c r="AI378">
        <v>0.56382757736845834</v>
      </c>
      <c r="AJ378">
        <v>2.4006731169987101</v>
      </c>
      <c r="AK378">
        <v>13.050741066999418</v>
      </c>
      <c r="AL378">
        <v>0</v>
      </c>
      <c r="AM378">
        <v>0</v>
      </c>
      <c r="AN378">
        <v>-2.2799639998383254</v>
      </c>
      <c r="AO378">
        <f t="shared" si="55"/>
        <v>11.681606532504823</v>
      </c>
      <c r="AP378">
        <f t="shared" si="56"/>
        <v>0.7008963919502893</v>
      </c>
      <c r="AQ378">
        <f t="shared" si="57"/>
        <v>0</v>
      </c>
      <c r="AR378">
        <f t="shared" si="58"/>
        <v>0.69962198492675087</v>
      </c>
      <c r="AS378" s="9">
        <f t="shared" si="59"/>
        <v>-4.3884833021089245</v>
      </c>
      <c r="AT378" s="9">
        <f t="shared" si="60"/>
        <v>3.7613469054172999</v>
      </c>
      <c r="AU378" s="9">
        <f t="shared" si="61"/>
        <v>6.2364567093179106</v>
      </c>
      <c r="AV378">
        <f t="shared" si="62"/>
        <v>0</v>
      </c>
      <c r="AW378">
        <f t="shared" si="63"/>
        <v>0.12460982746613473</v>
      </c>
      <c r="AX378">
        <v>11.702885339820741</v>
      </c>
      <c r="AZ378">
        <f t="shared" si="64"/>
        <v>-11.276551547369166</v>
      </c>
    </row>
    <row r="379" spans="1:52" x14ac:dyDescent="0.3">
      <c r="A379">
        <v>94.25</v>
      </c>
      <c r="B379" s="12">
        <v>173.51315693202125</v>
      </c>
      <c r="C379" s="9">
        <v>0</v>
      </c>
      <c r="D379" s="9">
        <v>9.9715789243792083E-2</v>
      </c>
      <c r="E379" s="9">
        <v>6.2371667840434027E-2</v>
      </c>
      <c r="F379" s="9">
        <v>2.7111514196607929</v>
      </c>
      <c r="G379" s="12">
        <v>0</v>
      </c>
      <c r="H379" s="12">
        <v>28.989103015551546</v>
      </c>
      <c r="I379" s="12">
        <v>1.7393461809330928</v>
      </c>
      <c r="J379">
        <v>195.17195493177135</v>
      </c>
      <c r="K379">
        <v>71.092464006268415</v>
      </c>
      <c r="L379">
        <v>1.6554150568540726E-4</v>
      </c>
      <c r="M379">
        <v>0</v>
      </c>
      <c r="N379">
        <v>2.9575802864629933E-4</v>
      </c>
      <c r="O379">
        <v>-9.3712084875804041E-6</v>
      </c>
      <c r="P379">
        <v>-2.43508989877102E-4</v>
      </c>
      <c r="Q379">
        <v>5.8771958018980341E-3</v>
      </c>
      <c r="R379">
        <v>0</v>
      </c>
      <c r="S379">
        <v>1.619167843791169E-6</v>
      </c>
      <c r="T379">
        <v>195.88675881412624</v>
      </c>
      <c r="U379">
        <v>57.300651962368647</v>
      </c>
      <c r="V379">
        <v>209.08177719519574</v>
      </c>
      <c r="W379">
        <v>58.126383399906956</v>
      </c>
      <c r="X379">
        <v>192.65712074710851</v>
      </c>
      <c r="Y379">
        <v>193.51450618014141</v>
      </c>
      <c r="Z379">
        <v>8.8951953768118077</v>
      </c>
      <c r="AA379" s="12">
        <v>19.42978206031103</v>
      </c>
      <c r="AB379" s="12">
        <v>0.47978206031103093</v>
      </c>
      <c r="AC379" s="12">
        <v>-0.53376752026722774</v>
      </c>
      <c r="AD379" s="12">
        <v>360.40872193929192</v>
      </c>
      <c r="AE379">
        <v>5.9771807349343398E-2</v>
      </c>
      <c r="AF379">
        <v>0</v>
      </c>
      <c r="AG379">
        <v>-3.0164308161453792E-2</v>
      </c>
      <c r="AH379">
        <v>-9.7670418689702014</v>
      </c>
      <c r="AI379">
        <v>0.77836355075271646</v>
      </c>
      <c r="AJ379">
        <v>2.4035657666131383</v>
      </c>
      <c r="AK379">
        <v>13.045812717671534</v>
      </c>
      <c r="AL379">
        <v>0</v>
      </c>
      <c r="AM379">
        <v>0</v>
      </c>
      <c r="AN379">
        <v>-2.2589889316305145</v>
      </c>
      <c r="AO379">
        <f t="shared" si="55"/>
        <v>11.894367798721721</v>
      </c>
      <c r="AP379">
        <f t="shared" si="56"/>
        <v>0.71366206792330322</v>
      </c>
      <c r="AQ379">
        <f t="shared" si="57"/>
        <v>0</v>
      </c>
      <c r="AR379">
        <f t="shared" si="58"/>
        <v>0.7123876082695062</v>
      </c>
      <c r="AS379" s="9">
        <f t="shared" si="59"/>
        <v>-4.4849729873121396</v>
      </c>
      <c r="AT379" s="9">
        <f t="shared" si="60"/>
        <v>3.7656318664585076</v>
      </c>
      <c r="AU379" s="9">
        <f t="shared" si="61"/>
        <v>6.3481635271973209</v>
      </c>
      <c r="AV379">
        <f t="shared" si="62"/>
        <v>0</v>
      </c>
      <c r="AW379">
        <f t="shared" si="63"/>
        <v>0.12548611996197423</v>
      </c>
      <c r="AX379">
        <v>11.915646793037354</v>
      </c>
      <c r="AZ379">
        <f t="shared" si="64"/>
        <v>-15.567271015054331</v>
      </c>
    </row>
    <row r="380" spans="1:52" x14ac:dyDescent="0.3">
      <c r="A380">
        <v>94.5</v>
      </c>
      <c r="B380" s="12">
        <v>174.36197602388881</v>
      </c>
      <c r="C380" s="9">
        <v>0</v>
      </c>
      <c r="D380" s="9">
        <v>0.10096454118133998</v>
      </c>
      <c r="E380" s="9">
        <v>6.1426333467472123E-2</v>
      </c>
      <c r="F380" s="9">
        <v>2.7112955637810492</v>
      </c>
      <c r="G380" s="12">
        <v>0</v>
      </c>
      <c r="H380" s="12">
        <v>28.625512872104661</v>
      </c>
      <c r="I380" s="12">
        <v>1.7175307723262798</v>
      </c>
      <c r="J380">
        <v>194.8793699534489</v>
      </c>
      <c r="K380">
        <v>71.10792343996286</v>
      </c>
      <c r="L380">
        <v>1.7476968872538236E-4</v>
      </c>
      <c r="M380">
        <v>0</v>
      </c>
      <c r="N380">
        <v>2.9941465643606893E-4</v>
      </c>
      <c r="O380">
        <v>1.2281727716618508E-5</v>
      </c>
      <c r="P380">
        <v>-1.9945557251136394E-4</v>
      </c>
      <c r="Q380">
        <v>5.8771958018980341E-3</v>
      </c>
      <c r="R380">
        <v>0</v>
      </c>
      <c r="S380">
        <v>1.6244402724182899E-6</v>
      </c>
      <c r="T380">
        <v>195.59289165274498</v>
      </c>
      <c r="U380">
        <v>57.262561204157691</v>
      </c>
      <c r="V380">
        <v>209.00088028674605</v>
      </c>
      <c r="W380">
        <v>58.113652817040077</v>
      </c>
      <c r="X380">
        <v>199.16107392728136</v>
      </c>
      <c r="Y380">
        <v>197.69445567811422</v>
      </c>
      <c r="Z380">
        <v>8.8925849336098146</v>
      </c>
      <c r="AA380" s="12">
        <v>19.422510257442092</v>
      </c>
      <c r="AB380" s="12">
        <v>0.47251025744209246</v>
      </c>
      <c r="AC380" s="12">
        <v>-0.52880550462920561</v>
      </c>
      <c r="AD380" s="12">
        <v>360.83777719697224</v>
      </c>
      <c r="AE380">
        <v>5.922990127469685E-2</v>
      </c>
      <c r="AF380">
        <v>0</v>
      </c>
      <c r="AG380">
        <v>5.0578726174160198E-2</v>
      </c>
      <c r="AH380">
        <v>-9.7566563990197714</v>
      </c>
      <c r="AI380">
        <v>0.56532123043159144</v>
      </c>
      <c r="AJ380">
        <v>2.4064271361266085</v>
      </c>
      <c r="AK380">
        <v>13.040930183320221</v>
      </c>
      <c r="AL380">
        <v>0</v>
      </c>
      <c r="AM380">
        <v>0</v>
      </c>
      <c r="AN380">
        <v>-2.2379888932631413</v>
      </c>
      <c r="AO380">
        <f t="shared" si="55"/>
        <v>11.669346530354673</v>
      </c>
      <c r="AP380">
        <f t="shared" si="56"/>
        <v>0.70016079182128033</v>
      </c>
      <c r="AQ380">
        <f t="shared" si="57"/>
        <v>0</v>
      </c>
      <c r="AR380">
        <f t="shared" si="58"/>
        <v>0.69893300536052316</v>
      </c>
      <c r="AS380" s="9">
        <f t="shared" si="59"/>
        <v>-4.3950323139450207</v>
      </c>
      <c r="AT380" s="9">
        <f t="shared" si="60"/>
        <v>3.7719894709979718</v>
      </c>
      <c r="AU380" s="9">
        <f t="shared" si="61"/>
        <v>6.2262393084542351</v>
      </c>
      <c r="AV380">
        <f t="shared" si="62"/>
        <v>0</v>
      </c>
      <c r="AW380">
        <f t="shared" si="63"/>
        <v>0.1211588498294853</v>
      </c>
      <c r="AX380">
        <v>11.689845584721782</v>
      </c>
      <c r="AZ380">
        <f t="shared" si="64"/>
        <v>-11.306424608631829</v>
      </c>
    </row>
    <row r="381" spans="1:52" x14ac:dyDescent="0.3">
      <c r="A381">
        <v>94.75</v>
      </c>
      <c r="B381" s="12">
        <v>175.25927963257169</v>
      </c>
      <c r="C381" s="9">
        <v>0</v>
      </c>
      <c r="D381" s="9">
        <v>0.10222172342763559</v>
      </c>
      <c r="E381" s="9">
        <v>6.0489880017046305E-2</v>
      </c>
      <c r="F381" s="9">
        <v>2.7114479295524396</v>
      </c>
      <c r="G381" s="12">
        <v>0</v>
      </c>
      <c r="H381" s="12">
        <v>28.265338468094733</v>
      </c>
      <c r="I381" s="12">
        <v>1.6959203080856839</v>
      </c>
      <c r="J381">
        <v>194.66478663792248</v>
      </c>
      <c r="K381">
        <v>71.13698177527823</v>
      </c>
      <c r="L381">
        <v>1.8399067385956142E-4</v>
      </c>
      <c r="M381">
        <v>0</v>
      </c>
      <c r="N381">
        <v>3.0309512649744926E-4</v>
      </c>
      <c r="O381">
        <v>-8.0907109174485929E-6</v>
      </c>
      <c r="P381">
        <v>-1.5954467980471118E-4</v>
      </c>
      <c r="Q381">
        <v>5.8771958018980341E-3</v>
      </c>
      <c r="R381">
        <v>0</v>
      </c>
      <c r="S381">
        <v>1.6307494358312485E-6</v>
      </c>
      <c r="T381">
        <v>195.35768548261467</v>
      </c>
      <c r="U381">
        <v>57.23280080828232</v>
      </c>
      <c r="V381">
        <v>208.9109806368993</v>
      </c>
      <c r="W381">
        <v>58.099698217210403</v>
      </c>
      <c r="X381">
        <v>192.67375282686814</v>
      </c>
      <c r="Y381">
        <v>193.35893196433699</v>
      </c>
      <c r="Z381">
        <v>8.8899983800291373</v>
      </c>
      <c r="AA381" s="12">
        <v>19.415306769361891</v>
      </c>
      <c r="AB381" s="12">
        <v>0.46530676936189463</v>
      </c>
      <c r="AC381" s="12">
        <v>-0.52383765319198616</v>
      </c>
      <c r="AD381" s="12">
        <v>361.26215651460166</v>
      </c>
      <c r="AE381">
        <v>5.8686883677132151E-2</v>
      </c>
      <c r="AF381">
        <v>0</v>
      </c>
      <c r="AG381">
        <v>-2.3161037757799856E-2</v>
      </c>
      <c r="AH381">
        <v>-9.7491455047523363</v>
      </c>
      <c r="AI381">
        <v>0.77760243362811543</v>
      </c>
      <c r="AJ381">
        <v>2.409257321795879</v>
      </c>
      <c r="AK381">
        <v>13.036093517828217</v>
      </c>
      <c r="AL381">
        <v>0</v>
      </c>
      <c r="AM381">
        <v>0</v>
      </c>
      <c r="AN381">
        <v>-2.2169641568665823</v>
      </c>
      <c r="AO381">
        <f t="shared" si="55"/>
        <v>11.879965827419674</v>
      </c>
      <c r="AP381">
        <f t="shared" si="56"/>
        <v>0.7127979496451804</v>
      </c>
      <c r="AQ381">
        <f t="shared" si="57"/>
        <v>0</v>
      </c>
      <c r="AR381">
        <f t="shared" si="58"/>
        <v>0.71157081026855129</v>
      </c>
      <c r="AS381" s="9">
        <f t="shared" si="59"/>
        <v>-4.4900440240672799</v>
      </c>
      <c r="AT381" s="9">
        <f t="shared" si="60"/>
        <v>3.7768691718448255</v>
      </c>
      <c r="AU381" s="9">
        <f t="shared" si="61"/>
        <v>6.336772617633744</v>
      </c>
      <c r="AV381">
        <f t="shared" si="62"/>
        <v>0</v>
      </c>
      <c r="AW381">
        <f t="shared" si="63"/>
        <v>0.1219438510600441</v>
      </c>
      <c r="AX381">
        <v>11.900453421415179</v>
      </c>
      <c r="AZ381">
        <f t="shared" si="64"/>
        <v>-15.552048672562307</v>
      </c>
    </row>
    <row r="382" spans="1:52" x14ac:dyDescent="0.3">
      <c r="A382">
        <v>95</v>
      </c>
      <c r="B382" s="12">
        <v>176.20506450123426</v>
      </c>
      <c r="C382" s="9">
        <v>0</v>
      </c>
      <c r="D382" s="9">
        <v>0.10348732117772358</v>
      </c>
      <c r="E382" s="9">
        <v>5.9562317807091376E-2</v>
      </c>
      <c r="F382" s="9">
        <v>2.7116085144487148</v>
      </c>
      <c r="G382" s="12">
        <v>0</v>
      </c>
      <c r="H382" s="12">
        <v>27.90858377195822</v>
      </c>
      <c r="I382" s="12">
        <v>1.6745150263174933</v>
      </c>
      <c r="J382">
        <v>194.41031903540386</v>
      </c>
      <c r="K382">
        <v>71.157356111363072</v>
      </c>
      <c r="L382">
        <v>1.9322367629752527E-4</v>
      </c>
      <c r="M382">
        <v>0</v>
      </c>
      <c r="N382">
        <v>3.0679938620407665E-4</v>
      </c>
      <c r="O382">
        <v>1.2550594077014804E-5</v>
      </c>
      <c r="P382">
        <v>-9.1909961721791224E-5</v>
      </c>
      <c r="Q382">
        <v>5.8771958018980341E-3</v>
      </c>
      <c r="R382">
        <v>0</v>
      </c>
      <c r="S382">
        <v>1.6371845165282097E-6</v>
      </c>
      <c r="T382">
        <v>195.09607279664499</v>
      </c>
      <c r="U382">
        <v>57.199323480238206</v>
      </c>
      <c r="V382">
        <v>208.8092608214057</v>
      </c>
      <c r="W382">
        <v>58.084140080168595</v>
      </c>
      <c r="X382">
        <v>199.1839232296353</v>
      </c>
      <c r="Y382">
        <v>197.53352656390592</v>
      </c>
      <c r="Z382">
        <v>8.8874357589457862</v>
      </c>
      <c r="AA382" s="12">
        <v>19.40817167543916</v>
      </c>
      <c r="AB382" s="12">
        <v>0.45817167543916371</v>
      </c>
      <c r="AC382" s="12">
        <v>-0.51886403006099313</v>
      </c>
      <c r="AD382" s="12">
        <v>361.68187408580883</v>
      </c>
      <c r="AE382">
        <v>5.8142764841187633E-2</v>
      </c>
      <c r="AF382">
        <v>0</v>
      </c>
      <c r="AG382">
        <v>5.4678255788860937E-2</v>
      </c>
      <c r="AH382">
        <v>-9.7402660508333696</v>
      </c>
      <c r="AI382">
        <v>0.56378671287498894</v>
      </c>
      <c r="AJ382">
        <v>2.4120564182782593</v>
      </c>
      <c r="AK382">
        <v>13.03130277448637</v>
      </c>
      <c r="AL382">
        <v>0</v>
      </c>
      <c r="AM382">
        <v>0</v>
      </c>
      <c r="AN382">
        <v>-2.1959149937451734</v>
      </c>
      <c r="AO382">
        <f t="shared" si="55"/>
        <v>11.654571597438787</v>
      </c>
      <c r="AP382">
        <f t="shared" si="56"/>
        <v>0.69927429584632717</v>
      </c>
      <c r="AQ382">
        <f t="shared" si="57"/>
        <v>0</v>
      </c>
      <c r="AR382">
        <f t="shared" si="58"/>
        <v>0.69809265205418392</v>
      </c>
      <c r="AS382" s="9">
        <f t="shared" si="59"/>
        <v>-4.4038284310531592</v>
      </c>
      <c r="AT382" s="9">
        <f t="shared" si="60"/>
        <v>3.7839370223003597</v>
      </c>
      <c r="AU382" s="9">
        <f t="shared" si="61"/>
        <v>6.2147553822162829</v>
      </c>
      <c r="AV382">
        <f t="shared" si="62"/>
        <v>0</v>
      </c>
      <c r="AW382">
        <f t="shared" si="63"/>
        <v>0.1178188571430407</v>
      </c>
      <c r="AX382">
        <v>11.67429899628431</v>
      </c>
      <c r="AZ382">
        <f t="shared" si="64"/>
        <v>-11.275734257499778</v>
      </c>
    </row>
    <row r="383" spans="1:52" x14ac:dyDescent="0.3">
      <c r="A383">
        <v>95.25</v>
      </c>
      <c r="B383" s="12">
        <v>177.19932719205599</v>
      </c>
      <c r="C383" s="9">
        <v>0</v>
      </c>
      <c r="D383" s="9">
        <v>0.10476131949804615</v>
      </c>
      <c r="E383" s="9">
        <v>5.8643657041294858E-2</v>
      </c>
      <c r="F383" s="9">
        <v>2.7117773158069767</v>
      </c>
      <c r="G383" s="12">
        <v>0</v>
      </c>
      <c r="H383" s="12">
        <v>27.555252708190331</v>
      </c>
      <c r="I383" s="12">
        <v>1.6533151624914197</v>
      </c>
      <c r="J383">
        <v>194.26699548362288</v>
      </c>
      <c r="K383">
        <v>71.196383091099676</v>
      </c>
      <c r="L383">
        <v>2.0254346877416829E-4</v>
      </c>
      <c r="M383">
        <v>0</v>
      </c>
      <c r="N383">
        <v>3.1052738270831665E-4</v>
      </c>
      <c r="O383">
        <v>-6.8594283345544868E-6</v>
      </c>
      <c r="P383">
        <v>3.4119750300831139E-5</v>
      </c>
      <c r="Q383">
        <v>5.8771958018980341E-3</v>
      </c>
      <c r="R383">
        <v>0</v>
      </c>
      <c r="S383">
        <v>1.6449286113164058E-6</v>
      </c>
      <c r="T383">
        <v>194.92689092419636</v>
      </c>
      <c r="U383">
        <v>57.178928379433671</v>
      </c>
      <c r="V383">
        <v>208.70252490322997</v>
      </c>
      <c r="W383">
        <v>58.067890141827547</v>
      </c>
      <c r="X383">
        <v>192.74603648681122</v>
      </c>
      <c r="Y383">
        <v>193.27432029105714</v>
      </c>
      <c r="Z383">
        <v>8.8848971127944285</v>
      </c>
      <c r="AA383" s="12">
        <v>19.401105054163807</v>
      </c>
      <c r="AB383" s="12">
        <v>0.45110505416380658</v>
      </c>
      <c r="AC383" s="12">
        <v>-0.51388469914402235</v>
      </c>
      <c r="AD383" s="12">
        <v>362.09694427829965</v>
      </c>
      <c r="AE383">
        <v>5.7597555069648143E-2</v>
      </c>
      <c r="AF383">
        <v>0</v>
      </c>
      <c r="AG383">
        <v>-1.7152807265941292E-2</v>
      </c>
      <c r="AH383">
        <v>-9.7359519873462492</v>
      </c>
      <c r="AI383">
        <v>0.77141023060864178</v>
      </c>
      <c r="AJ383">
        <v>2.414824521391981</v>
      </c>
      <c r="AK383">
        <v>13.026558005995463</v>
      </c>
      <c r="AL383">
        <v>0</v>
      </c>
      <c r="AM383">
        <v>0</v>
      </c>
      <c r="AN383">
        <v>-2.1748416743668582</v>
      </c>
      <c r="AO383">
        <f t="shared" si="55"/>
        <v>11.860766305230731</v>
      </c>
      <c r="AP383">
        <f t="shared" si="56"/>
        <v>0.7116459783138438</v>
      </c>
      <c r="AQ383">
        <f t="shared" si="57"/>
        <v>0</v>
      </c>
      <c r="AR383">
        <f t="shared" si="58"/>
        <v>0.71046586955377811</v>
      </c>
      <c r="AS383" s="9">
        <f t="shared" si="59"/>
        <v>-4.4981925443046409</v>
      </c>
      <c r="AT383" s="9">
        <f t="shared" si="60"/>
        <v>3.7905364454944683</v>
      </c>
      <c r="AU383" s="9">
        <f t="shared" si="61"/>
        <v>6.3229012980524368</v>
      </c>
      <c r="AV383">
        <f t="shared" si="62"/>
        <v>0</v>
      </c>
      <c r="AW383">
        <f t="shared" si="63"/>
        <v>0.11853764293666544</v>
      </c>
      <c r="AX383">
        <v>11.880467454600067</v>
      </c>
      <c r="AZ383">
        <f t="shared" si="64"/>
        <v>-15.428204612172834</v>
      </c>
    </row>
    <row r="384" spans="1:52" x14ac:dyDescent="0.3">
      <c r="A384">
        <v>95.5</v>
      </c>
      <c r="B384" s="12">
        <v>178.24206408545433</v>
      </c>
      <c r="C384" s="9">
        <v>0</v>
      </c>
      <c r="D384" s="9">
        <v>0.10604370332605202</v>
      </c>
      <c r="E384" s="9">
        <v>5.7733907809440814E-2</v>
      </c>
      <c r="F384" s="9">
        <v>2.7119543308276959</v>
      </c>
      <c r="G384" s="12">
        <v>0</v>
      </c>
      <c r="H384" s="12">
        <v>27.205349157477237</v>
      </c>
      <c r="I384" s="12">
        <v>1.6323209494486342</v>
      </c>
      <c r="J384">
        <v>194.21732890633339</v>
      </c>
      <c r="K384">
        <v>71.244703115898005</v>
      </c>
      <c r="L384">
        <v>2.1190649837710758E-4</v>
      </c>
      <c r="M384">
        <v>0</v>
      </c>
      <c r="N384">
        <v>3.1427906294432791E-4</v>
      </c>
      <c r="O384">
        <v>1.238058500358945E-5</v>
      </c>
      <c r="P384">
        <v>6.7510184688774754E-5</v>
      </c>
      <c r="Q384">
        <v>5.8771958018980341E-3</v>
      </c>
      <c r="R384">
        <v>0</v>
      </c>
      <c r="S384">
        <v>1.6538914073412465E-6</v>
      </c>
      <c r="T384">
        <v>194.85417440702201</v>
      </c>
      <c r="U384">
        <v>57.172121341018453</v>
      </c>
      <c r="V384">
        <v>208.58861792248422</v>
      </c>
      <c r="W384">
        <v>58.050658059052694</v>
      </c>
      <c r="X384">
        <v>199.16962148634573</v>
      </c>
      <c r="Y384">
        <v>197.44157506087669</v>
      </c>
      <c r="Z384">
        <v>8.8823824835877634</v>
      </c>
      <c r="AA384" s="12">
        <v>19.394106983149541</v>
      </c>
      <c r="AB384" s="12">
        <v>0.44410698314954472</v>
      </c>
      <c r="AC384" s="12">
        <v>-0.50889972415683615</v>
      </c>
      <c r="AD384" s="12">
        <v>362.50738108520545</v>
      </c>
      <c r="AE384">
        <v>5.7051264683334102E-2</v>
      </c>
      <c r="AF384">
        <v>0</v>
      </c>
      <c r="AG384">
        <v>5.4983692934578894E-2</v>
      </c>
      <c r="AH384">
        <v>-9.7364108484302356</v>
      </c>
      <c r="AI384">
        <v>0.55735214308037662</v>
      </c>
      <c r="AJ384">
        <v>2.4175617244572356</v>
      </c>
      <c r="AK384">
        <v>13.021859264467961</v>
      </c>
      <c r="AL384">
        <v>0</v>
      </c>
      <c r="AM384">
        <v>0</v>
      </c>
      <c r="AN384">
        <v>-2.1537444683868636</v>
      </c>
      <c r="AO384">
        <f t="shared" si="55"/>
        <v>11.636170010257054</v>
      </c>
      <c r="AP384">
        <f t="shared" si="56"/>
        <v>0.69817020061542323</v>
      </c>
      <c r="AQ384">
        <f t="shared" si="57"/>
        <v>0</v>
      </c>
      <c r="AR384">
        <f t="shared" si="58"/>
        <v>0.69703429024440622</v>
      </c>
      <c r="AS384" s="9">
        <f t="shared" si="59"/>
        <v>-4.4225228863767754</v>
      </c>
      <c r="AT384" s="9">
        <f t="shared" si="60"/>
        <v>3.8021940909764242</v>
      </c>
      <c r="AU384" s="9">
        <f t="shared" si="61"/>
        <v>6.2014147605093903</v>
      </c>
      <c r="AV384">
        <f t="shared" si="62"/>
        <v>0</v>
      </c>
      <c r="AW384">
        <f t="shared" si="63"/>
        <v>0.11478384109378394</v>
      </c>
      <c r="AX384">
        <v>11.655132701732295</v>
      </c>
      <c r="AZ384">
        <f t="shared" si="64"/>
        <v>-11.147042861607531</v>
      </c>
    </row>
    <row r="385" spans="1:52" x14ac:dyDescent="0.3">
      <c r="A385">
        <v>95.75</v>
      </c>
      <c r="B385" s="12">
        <v>179.33327137926184</v>
      </c>
      <c r="C385" s="9">
        <v>0</v>
      </c>
      <c r="D385" s="9">
        <v>0.10733445746979534</v>
      </c>
      <c r="E385" s="9">
        <v>5.6833080087759398E-2</v>
      </c>
      <c r="F385" s="9">
        <v>2.7121395565746758</v>
      </c>
      <c r="G385" s="12">
        <v>0</v>
      </c>
      <c r="H385" s="12">
        <v>26.858876956830535</v>
      </c>
      <c r="I385" s="12">
        <v>1.6115326174098321</v>
      </c>
      <c r="J385">
        <v>194.1717509314839</v>
      </c>
      <c r="K385">
        <v>71.297634402108031</v>
      </c>
      <c r="L385">
        <v>2.2123363969772536E-4</v>
      </c>
      <c r="M385">
        <v>0</v>
      </c>
      <c r="N385">
        <v>3.1805437362944928E-4</v>
      </c>
      <c r="O385">
        <v>-6.1709822624842361E-6</v>
      </c>
      <c r="P385">
        <v>8.7581131189743002E-5</v>
      </c>
      <c r="Q385">
        <v>5.8771958018980341E-3</v>
      </c>
      <c r="R385">
        <v>0</v>
      </c>
      <c r="S385">
        <v>1.663306306967674E-6</v>
      </c>
      <c r="T385">
        <v>194.7894800872497</v>
      </c>
      <c r="U385">
        <v>57.166337892032061</v>
      </c>
      <c r="V385">
        <v>208.47696274546669</v>
      </c>
      <c r="W385">
        <v>58.033709367830056</v>
      </c>
      <c r="X385">
        <v>192.86201616137126</v>
      </c>
      <c r="Y385">
        <v>193.32113307037375</v>
      </c>
      <c r="Z385">
        <v>8.8798919128992253</v>
      </c>
      <c r="AA385" s="12">
        <v>19.387177539136609</v>
      </c>
      <c r="AB385" s="12">
        <v>0.43717753913661073</v>
      </c>
      <c r="AC385" s="12">
        <v>-0.50390916862056012</v>
      </c>
      <c r="AD385" s="12">
        <v>362.91319861884017</v>
      </c>
      <c r="AE385">
        <v>5.6503904020953399E-2</v>
      </c>
      <c r="AF385">
        <v>0</v>
      </c>
      <c r="AG385">
        <v>-1.4314665592987474E-2</v>
      </c>
      <c r="AH385">
        <v>-9.7372275718131807</v>
      </c>
      <c r="AI385">
        <v>0.75779148375464733</v>
      </c>
      <c r="AJ385">
        <v>2.4202681215890456</v>
      </c>
      <c r="AK385">
        <v>13.017206601429864</v>
      </c>
      <c r="AL385">
        <v>0</v>
      </c>
      <c r="AM385">
        <v>0</v>
      </c>
      <c r="AN385">
        <v>-2.1326236446366833</v>
      </c>
      <c r="AO385">
        <f t="shared" si="55"/>
        <v>11.835486138113122</v>
      </c>
      <c r="AP385">
        <f t="shared" si="56"/>
        <v>0.71012916828678729</v>
      </c>
      <c r="AQ385">
        <f t="shared" si="57"/>
        <v>0</v>
      </c>
      <c r="AR385">
        <f t="shared" si="58"/>
        <v>0.70899585829822453</v>
      </c>
      <c r="AS385" s="9">
        <f t="shared" si="59"/>
        <v>-4.5164254791520699</v>
      </c>
      <c r="AT385" s="9">
        <f t="shared" si="60"/>
        <v>3.8114889719156402</v>
      </c>
      <c r="AU385" s="9">
        <f t="shared" si="61"/>
        <v>6.3058702585836954</v>
      </c>
      <c r="AV385">
        <f t="shared" si="62"/>
        <v>0</v>
      </c>
      <c r="AW385">
        <f t="shared" si="63"/>
        <v>0.11544002095161603</v>
      </c>
      <c r="AX385">
        <v>11.854404830659529</v>
      </c>
      <c r="AZ385">
        <f t="shared" si="64"/>
        <v>-15.155829675092946</v>
      </c>
    </row>
    <row r="386" spans="1:52" x14ac:dyDescent="0.3">
      <c r="A386">
        <v>96</v>
      </c>
      <c r="B386" s="12">
        <v>180.47294508787121</v>
      </c>
      <c r="C386" s="9">
        <v>0</v>
      </c>
      <c r="D386" s="9">
        <v>0.108633566607541</v>
      </c>
      <c r="E386" s="9">
        <v>5.5941183739266501E-2</v>
      </c>
      <c r="F386" s="9">
        <v>2.7123329899750379</v>
      </c>
      <c r="G386" s="12">
        <v>0</v>
      </c>
      <c r="H386" s="12">
        <v>26.515839899717886</v>
      </c>
      <c r="I386" s="12">
        <v>1.5909503939830731</v>
      </c>
      <c r="J386">
        <v>194.06856386471443</v>
      </c>
      <c r="K386">
        <v>71.337260784394005</v>
      </c>
      <c r="L386">
        <v>2.3055020700708432E-4</v>
      </c>
      <c r="M386">
        <v>0</v>
      </c>
      <c r="N386">
        <v>3.2185326126537976E-4</v>
      </c>
      <c r="O386">
        <v>1.2117398681003405E-5</v>
      </c>
      <c r="P386">
        <v>1.2128782178978411E-4</v>
      </c>
      <c r="Q386">
        <v>5.8771958018980341E-3</v>
      </c>
      <c r="R386">
        <v>0</v>
      </c>
      <c r="S386">
        <v>1.6727165513246827E-6</v>
      </c>
      <c r="T386">
        <v>194.66950237478551</v>
      </c>
      <c r="U386">
        <v>57.152635201596752</v>
      </c>
      <c r="V386">
        <v>208.37642028832232</v>
      </c>
      <c r="W386">
        <v>58.018236488824527</v>
      </c>
      <c r="X386">
        <v>199.12781070225665</v>
      </c>
      <c r="Y386">
        <v>197.34621910832448</v>
      </c>
      <c r="Z386">
        <v>8.8774254418699368</v>
      </c>
      <c r="AA386" s="12">
        <v>19.380316797994354</v>
      </c>
      <c r="AB386" s="12">
        <v>0.43031679799435768</v>
      </c>
      <c r="AC386" s="12">
        <v>-0.49891309586464155</v>
      </c>
      <c r="AD386" s="12">
        <v>363.3144108103952</v>
      </c>
      <c r="AE386">
        <v>5.5955483438878684E-2</v>
      </c>
      <c r="AF386">
        <v>0</v>
      </c>
      <c r="AG386">
        <v>5.4426972484856194E-2</v>
      </c>
      <c r="AH386">
        <v>-9.735236801039278</v>
      </c>
      <c r="AI386">
        <v>0.55151005899989236</v>
      </c>
      <c r="AJ386">
        <v>2.4229438056945263</v>
      </c>
      <c r="AK386">
        <v>13.012600067822413</v>
      </c>
      <c r="AL386">
        <v>0</v>
      </c>
      <c r="AM386">
        <v>0</v>
      </c>
      <c r="AN386">
        <v>-2.1114794711365974</v>
      </c>
      <c r="AO386">
        <f t="shared" si="55"/>
        <v>11.618875426007545</v>
      </c>
      <c r="AP386">
        <f t="shared" si="56"/>
        <v>0.69713252556045269</v>
      </c>
      <c r="AQ386">
        <f t="shared" si="57"/>
        <v>0</v>
      </c>
      <c r="AR386">
        <f t="shared" si="58"/>
        <v>0.69604144369788379</v>
      </c>
      <c r="AS386" s="9">
        <f t="shared" si="59"/>
        <v>-4.4435052656424014</v>
      </c>
      <c r="AT386" s="9">
        <f t="shared" si="60"/>
        <v>3.8218665354733057</v>
      </c>
      <c r="AU386" s="9">
        <f t="shared" si="61"/>
        <v>6.1887420187654065</v>
      </c>
      <c r="AV386">
        <f t="shared" si="62"/>
        <v>0</v>
      </c>
      <c r="AW386">
        <f t="shared" si="63"/>
        <v>0.11183982663876291</v>
      </c>
      <c r="AX386">
        <v>11.63708862919472</v>
      </c>
      <c r="AZ386">
        <f t="shared" si="64"/>
        <v>-11.030201179997846</v>
      </c>
    </row>
    <row r="387" spans="1:52" x14ac:dyDescent="0.3">
      <c r="A387">
        <v>96.25</v>
      </c>
      <c r="B387" s="12">
        <v>181.66108104133687</v>
      </c>
      <c r="C387" s="9">
        <v>0</v>
      </c>
      <c r="D387" s="9">
        <v>0.10994101528737328</v>
      </c>
      <c r="E387" s="9">
        <v>5.5058228514105509E-2</v>
      </c>
      <c r="F387" s="9">
        <v>2.7125346278192355</v>
      </c>
      <c r="G387" s="12">
        <v>0</v>
      </c>
      <c r="H387" s="12">
        <v>26.176241736194427</v>
      </c>
      <c r="I387" s="12">
        <v>1.5705745041716657</v>
      </c>
      <c r="J387">
        <v>194.01868546831838</v>
      </c>
      <c r="K387">
        <v>71.384794000749991</v>
      </c>
      <c r="L387">
        <v>2.3984181448103554E-4</v>
      </c>
      <c r="M387">
        <v>0</v>
      </c>
      <c r="N387">
        <v>3.2567567213936043E-4</v>
      </c>
      <c r="O387">
        <v>-5.6551772054597727E-6</v>
      </c>
      <c r="P387">
        <v>1.3458143756788475E-4</v>
      </c>
      <c r="Q387">
        <v>5.8771958018980341E-3</v>
      </c>
      <c r="R387">
        <v>0</v>
      </c>
      <c r="S387">
        <v>1.6830017465559742E-6</v>
      </c>
      <c r="T387">
        <v>194.60336297062142</v>
      </c>
      <c r="U387">
        <v>57.14649398515246</v>
      </c>
      <c r="V387">
        <v>208.28656682826193</v>
      </c>
      <c r="W387">
        <v>58.004184587214809</v>
      </c>
      <c r="X387">
        <v>192.8465645667093</v>
      </c>
      <c r="Y387">
        <v>193.26120211128281</v>
      </c>
      <c r="Z387">
        <v>8.8749831112124458</v>
      </c>
      <c r="AA387" s="12">
        <v>19.373524834723888</v>
      </c>
      <c r="AB387" s="12">
        <v>0.42352483472388852</v>
      </c>
      <c r="AC387" s="12">
        <v>-0.49391156902851729</v>
      </c>
      <c r="AD387" s="12">
        <v>363.71103152295728</v>
      </c>
      <c r="AE387">
        <v>5.5406013310992597E-2</v>
      </c>
      <c r="AF387">
        <v>0</v>
      </c>
      <c r="AG387">
        <v>-1.2410557778259987E-2</v>
      </c>
      <c r="AH387">
        <v>-9.7358944489763442</v>
      </c>
      <c r="AI387">
        <v>0.75126823584895552</v>
      </c>
      <c r="AJ387">
        <v>2.4255888692266026</v>
      </c>
      <c r="AK387">
        <v>13.008039714003891</v>
      </c>
      <c r="AL387">
        <v>0</v>
      </c>
      <c r="AM387">
        <v>0</v>
      </c>
      <c r="AN387">
        <v>-2.0903122151027325</v>
      </c>
      <c r="AO387">
        <f t="shared" ref="AO387:AO450" si="65">AX387*COS(AE387)</f>
        <v>11.817514328001792</v>
      </c>
      <c r="AP387">
        <f t="shared" ref="AP387:AP450" si="66">AO387*f_tip</f>
        <v>0.7090508596801075</v>
      </c>
      <c r="AQ387">
        <f t="shared" ref="AQ387:AQ450" si="67">IF(uhel_zkoseni_lamely=0,0,IF(uhel_zkoseni_lamely&gt;0,AP387*SIN(AE387),-AP387*SIN(AE387)))</f>
        <v>0</v>
      </c>
      <c r="AR387">
        <f t="shared" ref="AR387:AR450" si="68">AP387*COS(AE387)</f>
        <v>0.70796280657489241</v>
      </c>
      <c r="AS387" s="9">
        <f t="shared" ref="AS387:AS450" si="69">(-AR387*sirka_lamely+AG387*(sirka_lamely-0.5*AB387)-(AL387+AN387)*sirka_lamely*0.5+AH387*(sirka_lamely-AB387)*0.5)/(sirka_lamely-AB387)</f>
        <v>-4.534758529434975</v>
      </c>
      <c r="AT387" s="9">
        <f t="shared" ref="AT387:AT450" si="70">-AG387-AH387+AR387+AS387+AL387+AN387</f>
        <v>3.8311970687917891</v>
      </c>
      <c r="AU387" s="9">
        <f t="shared" ref="AU387:AU450" si="71">AP387*Z387</f>
        <v>6.2928144046516197</v>
      </c>
      <c r="AV387">
        <f t="shared" ref="AV387:AV450" si="72">AK387-AJ387+AI387-AM387-AQ387+IF(AC387&gt;0,-(ABS(AS387)+ABS(AT387))*f_side,(ABS(AS387)+ABS(AT387))*f_side)-AX387</f>
        <v>0</v>
      </c>
      <c r="AW387">
        <f t="shared" ref="AW387:AW450" si="73">(ABS(AS387)*AB387*(sirka_lamely-AB387)/sirka_lamely)/(delka_rotoru*tloustka_lamely^2/6)</f>
        <v>0.11238088530692647</v>
      </c>
      <c r="AX387">
        <v>11.835676416519849</v>
      </c>
      <c r="AZ387">
        <f t="shared" ref="AZ387:AZ450" si="74">Y387-V387</f>
        <v>-15.025364716979112</v>
      </c>
    </row>
    <row r="388" spans="1:52" x14ac:dyDescent="0.3">
      <c r="A388">
        <v>96.5</v>
      </c>
      <c r="B388" s="12">
        <v>182.89767488443582</v>
      </c>
      <c r="C388" s="9">
        <v>5.3167054360163377E-2</v>
      </c>
      <c r="D388" s="9">
        <v>0.11125678792679114</v>
      </c>
      <c r="E388" s="9">
        <v>5.4184224049888666E-2</v>
      </c>
      <c r="F388" s="9">
        <v>2.7127444667610048</v>
      </c>
      <c r="G388" s="12">
        <v>0</v>
      </c>
      <c r="H388" s="12">
        <v>25.840086173034102</v>
      </c>
      <c r="I388" s="12">
        <v>1.5504051703820461</v>
      </c>
      <c r="J388">
        <v>193.88849330265808</v>
      </c>
      <c r="K388">
        <v>71.417222712628245</v>
      </c>
      <c r="L388">
        <v>2.4928817122263602E-4</v>
      </c>
      <c r="M388">
        <v>1.6274645244001914E-4</v>
      </c>
      <c r="N388">
        <v>3.2952155232538187E-4</v>
      </c>
      <c r="O388">
        <v>1.1969699642186906E-5</v>
      </c>
      <c r="P388">
        <v>1.6424727291388825E-4</v>
      </c>
      <c r="Q388">
        <v>5.8771958018980341E-3</v>
      </c>
      <c r="R388">
        <v>0</v>
      </c>
      <c r="S388">
        <v>1.6930770810605452E-6</v>
      </c>
      <c r="T388">
        <v>194.4574559192848</v>
      </c>
      <c r="U388">
        <v>57.128978071024733</v>
      </c>
      <c r="V388">
        <v>208.20092754060735</v>
      </c>
      <c r="W388">
        <v>57.990684153383086</v>
      </c>
      <c r="X388">
        <v>199.15924708117575</v>
      </c>
      <c r="Y388">
        <v>197.28626130878075</v>
      </c>
      <c r="Z388">
        <v>8.8725649611986199</v>
      </c>
      <c r="AA388" s="12">
        <v>19.366801723460682</v>
      </c>
      <c r="AB388" s="12">
        <v>0.41680172346068201</v>
      </c>
      <c r="AC388" s="12">
        <v>-0.48890465106037789</v>
      </c>
      <c r="AD388" s="12">
        <v>364.10307460111926</v>
      </c>
      <c r="AE388">
        <v>5.4855504028463287E-2</v>
      </c>
      <c r="AF388">
        <v>0</v>
      </c>
      <c r="AG388">
        <v>5.4921481470576697E-2</v>
      </c>
      <c r="AH388">
        <v>-9.7325168803584994</v>
      </c>
      <c r="AI388">
        <v>0.54573331159132998</v>
      </c>
      <c r="AJ388">
        <v>2.428203404514865</v>
      </c>
      <c r="AK388">
        <v>13.003525589751359</v>
      </c>
      <c r="AL388">
        <v>0</v>
      </c>
      <c r="AM388">
        <v>0</v>
      </c>
      <c r="AN388">
        <v>-2.0691221429418292</v>
      </c>
      <c r="AO388">
        <f t="shared" si="65"/>
        <v>11.601789973070295</v>
      </c>
      <c r="AP388">
        <f t="shared" si="66"/>
        <v>0.69610739838421765</v>
      </c>
      <c r="AQ388">
        <f t="shared" si="67"/>
        <v>0</v>
      </c>
      <c r="AR388">
        <f t="shared" si="68"/>
        <v>0.69506032344100743</v>
      </c>
      <c r="AS388" s="9">
        <f t="shared" si="69"/>
        <v>-4.4626682934469644</v>
      </c>
      <c r="AT388" s="9">
        <f t="shared" si="70"/>
        <v>3.8408652859401355</v>
      </c>
      <c r="AU388" s="9">
        <f t="shared" si="71"/>
        <v>6.1762581121349385</v>
      </c>
      <c r="AV388">
        <f t="shared" si="72"/>
        <v>0</v>
      </c>
      <c r="AW388">
        <f t="shared" si="73"/>
        <v>0.10888262052936437</v>
      </c>
      <c r="AX388">
        <v>11.619267511591051</v>
      </c>
      <c r="AZ388">
        <f t="shared" si="74"/>
        <v>-10.914666231826601</v>
      </c>
    </row>
    <row r="389" spans="1:52" x14ac:dyDescent="0.3">
      <c r="A389">
        <v>96.75</v>
      </c>
      <c r="B389" s="12">
        <v>184.18272207569046</v>
      </c>
      <c r="C389" s="9">
        <v>1.2943515627604558</v>
      </c>
      <c r="D389" s="9">
        <v>0.1125808688123177</v>
      </c>
      <c r="E389" s="9">
        <v>5.3319179872029124E-2</v>
      </c>
      <c r="F389" s="9">
        <v>2.712962503317371</v>
      </c>
      <c r="G389" s="12">
        <v>0</v>
      </c>
      <c r="H389" s="12">
        <v>25.507376873857357</v>
      </c>
      <c r="I389" s="12">
        <v>1.5304426124314414</v>
      </c>
      <c r="J389">
        <v>194.09441179088171</v>
      </c>
      <c r="K389">
        <v>71.520239698936393</v>
      </c>
      <c r="L389">
        <v>2.631210389777389E-4</v>
      </c>
      <c r="M389">
        <v>3.9620612348103702E-3</v>
      </c>
      <c r="N389">
        <v>3.3339084768536573E-4</v>
      </c>
      <c r="O389">
        <v>-5.6822359014300989E-6</v>
      </c>
      <c r="P389">
        <v>1.1381770446636802E-4</v>
      </c>
      <c r="Q389">
        <v>5.8771958018980341E-3</v>
      </c>
      <c r="R389">
        <v>0</v>
      </c>
      <c r="S389">
        <v>1.7062757165598404E-6</v>
      </c>
      <c r="T389">
        <v>194.69321897805244</v>
      </c>
      <c r="U389">
        <v>57.165409205327251</v>
      </c>
      <c r="V389">
        <v>208.12407451376012</v>
      </c>
      <c r="W389">
        <v>57.978351672155441</v>
      </c>
      <c r="X389">
        <v>192.83168502430723</v>
      </c>
      <c r="Y389">
        <v>193.28242732470599</v>
      </c>
      <c r="Z389">
        <v>8.8701710316805649</v>
      </c>
      <c r="AA389" s="12">
        <v>19.360147537477147</v>
      </c>
      <c r="AB389" s="12">
        <v>0.41014753747714711</v>
      </c>
      <c r="AC389" s="12">
        <v>-0.48389240472265788</v>
      </c>
      <c r="AD389" s="12">
        <v>364.49055367899575</v>
      </c>
      <c r="AE389">
        <v>5.4303965999608739E-2</v>
      </c>
      <c r="AF389">
        <v>0</v>
      </c>
      <c r="AG389">
        <v>-1.294760684542502E-2</v>
      </c>
      <c r="AH389">
        <v>-9.7482033005920492</v>
      </c>
      <c r="AI389">
        <v>0.74208235945270651</v>
      </c>
      <c r="AJ389">
        <v>2.4307875024852232</v>
      </c>
      <c r="AK389">
        <v>12.999057744262393</v>
      </c>
      <c r="AL389">
        <v>0</v>
      </c>
      <c r="AM389">
        <v>0</v>
      </c>
      <c r="AN389">
        <v>-2.0479095202744806</v>
      </c>
      <c r="AO389">
        <f t="shared" si="65"/>
        <v>11.798140489622138</v>
      </c>
      <c r="AP389">
        <f t="shared" si="66"/>
        <v>0.70788842937732832</v>
      </c>
      <c r="AQ389">
        <f t="shared" si="67"/>
        <v>0</v>
      </c>
      <c r="AR389">
        <f t="shared" si="68"/>
        <v>0.70684493241804391</v>
      </c>
      <c r="AS389" s="9">
        <f t="shared" si="69"/>
        <v>-4.5623056531079937</v>
      </c>
      <c r="AT389" s="9">
        <f t="shared" si="70"/>
        <v>3.8577806664730425</v>
      </c>
      <c r="AU389" s="9">
        <f t="shared" si="71"/>
        <v>6.2790914399246311</v>
      </c>
      <c r="AV389">
        <f t="shared" si="72"/>
        <v>0</v>
      </c>
      <c r="AW389">
        <f t="shared" si="73"/>
        <v>0.10958020878069685</v>
      </c>
      <c r="AX389">
        <v>11.815557780404736</v>
      </c>
      <c r="AZ389">
        <f t="shared" si="74"/>
        <v>-14.841647189054129</v>
      </c>
    </row>
    <row r="390" spans="1:52" x14ac:dyDescent="0.3">
      <c r="A390">
        <v>97</v>
      </c>
      <c r="B390" s="12">
        <v>185.51621788635433</v>
      </c>
      <c r="C390" s="9">
        <v>2.5360271151680029</v>
      </c>
      <c r="D390" s="9">
        <v>0.11391324209910381</v>
      </c>
      <c r="E390" s="9">
        <v>5.246310539407862E-2</v>
      </c>
      <c r="F390" s="9">
        <v>2.7131887338686274</v>
      </c>
      <c r="G390" s="12">
        <v>0</v>
      </c>
      <c r="H390" s="12">
        <v>25.17811745926101</v>
      </c>
      <c r="I390" s="12">
        <v>1.5106870475556604</v>
      </c>
      <c r="J390">
        <v>200.53905743126415</v>
      </c>
      <c r="K390">
        <v>73.00240355817067</v>
      </c>
      <c r="L390">
        <v>2.8398486804339095E-4</v>
      </c>
      <c r="M390">
        <v>7.7628791222734217E-3</v>
      </c>
      <c r="N390">
        <v>3.3728350387038966E-4</v>
      </c>
      <c r="O390">
        <v>-5.8569886563865633E-6</v>
      </c>
      <c r="P390">
        <v>-6.413398668841002E-4</v>
      </c>
      <c r="Q390">
        <v>5.8771958018980341E-3</v>
      </c>
      <c r="R390">
        <v>0</v>
      </c>
      <c r="S390">
        <v>1.7696887069311447E-6</v>
      </c>
      <c r="T390">
        <v>199.92052131436617</v>
      </c>
      <c r="U390">
        <v>58.181704010523163</v>
      </c>
      <c r="V390">
        <v>208.04734990701724</v>
      </c>
      <c r="W390">
        <v>57.966022605308581</v>
      </c>
      <c r="X390">
        <v>199.1928961757462</v>
      </c>
      <c r="Y390">
        <v>199.67558237084214</v>
      </c>
      <c r="Z390">
        <v>8.8678013620729068</v>
      </c>
      <c r="AA390" s="12">
        <v>19.353562349185218</v>
      </c>
      <c r="AB390" s="12">
        <v>0.40356234918522016</v>
      </c>
      <c r="AC390" s="12">
        <v>-0.47887489258892757</v>
      </c>
      <c r="AD390" s="12">
        <v>364.87348236486872</v>
      </c>
      <c r="AE390">
        <v>5.3751409649655191E-2</v>
      </c>
      <c r="AF390">
        <v>0</v>
      </c>
      <c r="AG390">
        <v>-1.358149996647379E-2</v>
      </c>
      <c r="AH390">
        <v>-10.013881557731107</v>
      </c>
      <c r="AI390">
        <v>0.41858837680875499</v>
      </c>
      <c r="AJ390">
        <v>2.4333412538913102</v>
      </c>
      <c r="AK390">
        <v>12.994636226156814</v>
      </c>
      <c r="AL390">
        <v>0</v>
      </c>
      <c r="AM390">
        <v>0</v>
      </c>
      <c r="AN390">
        <v>-2.0266746119219756</v>
      </c>
      <c r="AO390">
        <f t="shared" si="65"/>
        <v>11.484604783988583</v>
      </c>
      <c r="AP390">
        <f t="shared" si="66"/>
        <v>0.68907628703931501</v>
      </c>
      <c r="AQ390">
        <f t="shared" si="67"/>
        <v>0</v>
      </c>
      <c r="AR390">
        <f t="shared" si="68"/>
        <v>0.68808108224589881</v>
      </c>
      <c r="AS390" s="9">
        <f t="shared" si="69"/>
        <v>-4.6875685643466642</v>
      </c>
      <c r="AT390" s="9">
        <f t="shared" si="70"/>
        <v>4.00130096367484</v>
      </c>
      <c r="AU390" s="9">
        <f t="shared" si="71"/>
        <v>6.1105916367793789</v>
      </c>
      <c r="AV390">
        <f t="shared" si="72"/>
        <v>0</v>
      </c>
      <c r="AW390">
        <f t="shared" si="73"/>
        <v>0.11082487104121498</v>
      </c>
      <c r="AX390">
        <v>11.501215520755551</v>
      </c>
      <c r="AZ390">
        <f t="shared" si="74"/>
        <v>-8.3717675361750992</v>
      </c>
    </row>
    <row r="391" spans="1:52" x14ac:dyDescent="0.3">
      <c r="A391">
        <v>97.25</v>
      </c>
      <c r="B391" s="12">
        <v>186.89815739935312</v>
      </c>
      <c r="C391" s="9">
        <v>3.7781920185977036</v>
      </c>
      <c r="D391" s="9">
        <v>0.11525389181052789</v>
      </c>
      <c r="E391" s="9">
        <v>5.1616009918056913E-2</v>
      </c>
      <c r="F391" s="9">
        <v>2.7134231546583156</v>
      </c>
      <c r="G391" s="12">
        <v>0</v>
      </c>
      <c r="H391" s="12">
        <v>24.852311506944968</v>
      </c>
      <c r="I391" s="12">
        <v>1.4911386904166981</v>
      </c>
      <c r="J391">
        <v>210.45558505803842</v>
      </c>
      <c r="K391">
        <v>75.312691556235507</v>
      </c>
      <c r="L391">
        <v>3.1173885945397862E-4</v>
      </c>
      <c r="M391">
        <v>1.1565194932534939E-2</v>
      </c>
      <c r="N391">
        <v>3.4119946632190544E-4</v>
      </c>
      <c r="O391">
        <v>-2.0107314854008604E-5</v>
      </c>
      <c r="P391">
        <v>-1.0176967927727069E-3</v>
      </c>
      <c r="Q391">
        <v>5.8771958018980341E-3</v>
      </c>
      <c r="R391">
        <v>0</v>
      </c>
      <c r="S391">
        <v>1.8610677520688343E-6</v>
      </c>
      <c r="T391">
        <v>206.33125777895049</v>
      </c>
      <c r="U391">
        <v>59.453115196986005</v>
      </c>
      <c r="V391">
        <v>208.0072357686702</v>
      </c>
      <c r="W391">
        <v>57.958611747573116</v>
      </c>
      <c r="X391">
        <v>192.81865280117083</v>
      </c>
      <c r="Y391">
        <v>199.17095886443894</v>
      </c>
      <c r="Z391">
        <v>8.865455991353965</v>
      </c>
      <c r="AA391" s="12">
        <v>19.347046230138897</v>
      </c>
      <c r="AB391" s="12">
        <v>0.39704623013889934</v>
      </c>
      <c r="AC391" s="12">
        <v>-0.47385217704845028</v>
      </c>
      <c r="AD391" s="12">
        <v>365.25187410351043</v>
      </c>
      <c r="AE391">
        <v>5.3197845420609235E-2</v>
      </c>
      <c r="AF391">
        <v>0</v>
      </c>
      <c r="AG391">
        <v>-0.17506693659511072</v>
      </c>
      <c r="AH391">
        <v>-10.339024379877312</v>
      </c>
      <c r="AI391">
        <v>0.44181384521156275</v>
      </c>
      <c r="AJ391">
        <v>2.4358647483963116</v>
      </c>
      <c r="AK391">
        <v>12.9902610834784</v>
      </c>
      <c r="AL391">
        <v>0</v>
      </c>
      <c r="AM391">
        <v>0</v>
      </c>
      <c r="AN391">
        <v>-2.0054176819255862</v>
      </c>
      <c r="AO391">
        <f t="shared" si="65"/>
        <v>11.53184963473179</v>
      </c>
      <c r="AP391">
        <f t="shared" si="66"/>
        <v>0.69191097808390734</v>
      </c>
      <c r="AQ391">
        <f t="shared" si="67"/>
        <v>0</v>
      </c>
      <c r="AR391">
        <f t="shared" si="68"/>
        <v>0.69093215120189033</v>
      </c>
      <c r="AS391" s="9">
        <f t="shared" si="69"/>
        <v>-5.0274719469120299</v>
      </c>
      <c r="AT391" s="9">
        <f t="shared" si="70"/>
        <v>4.1721338388366966</v>
      </c>
      <c r="AU391" s="9">
        <f t="shared" si="71"/>
        <v>6.1341063261375579</v>
      </c>
      <c r="AV391">
        <f t="shared" si="72"/>
        <v>0</v>
      </c>
      <c r="AW391">
        <f t="shared" si="73"/>
        <v>0.11698741691768763</v>
      </c>
      <c r="AX391">
        <v>11.548186527438576</v>
      </c>
      <c r="AZ391">
        <f t="shared" si="74"/>
        <v>-8.836276904231255</v>
      </c>
    </row>
    <row r="392" spans="1:52" x14ac:dyDescent="0.3">
      <c r="A392">
        <v>97.5</v>
      </c>
      <c r="B392" s="12">
        <v>188.32853550819044</v>
      </c>
      <c r="C392" s="9">
        <v>5.020844560163038</v>
      </c>
      <c r="D392" s="9">
        <v>0.1166028018378046</v>
      </c>
      <c r="E392" s="9">
        <v>5.0777902634781685E-2</v>
      </c>
      <c r="F392" s="9">
        <v>2.7136657617932141</v>
      </c>
      <c r="G392" s="12">
        <v>0</v>
      </c>
      <c r="H392" s="12">
        <v>24.529962551839109</v>
      </c>
      <c r="I392" s="12">
        <v>1.4717977531103466</v>
      </c>
      <c r="J392">
        <v>225.42756713502135</v>
      </c>
      <c r="K392">
        <v>78.3490274975901</v>
      </c>
      <c r="L392">
        <v>3.4791643528936568E-4</v>
      </c>
      <c r="M392">
        <v>1.5369003422381662E-2</v>
      </c>
      <c r="N392">
        <v>3.4513868027292804E-4</v>
      </c>
      <c r="O392">
        <v>-2.4227505210328152E-5</v>
      </c>
      <c r="P392">
        <v>-1.3863528266748581E-3</v>
      </c>
      <c r="Q392">
        <v>5.8771958018980341E-3</v>
      </c>
      <c r="R392">
        <v>0</v>
      </c>
      <c r="S392">
        <v>1.9955254905430668E-6</v>
      </c>
      <c r="T392">
        <v>214.28731859602524</v>
      </c>
      <c r="U392">
        <v>61.073443275862473</v>
      </c>
      <c r="V392">
        <v>208.5682683511132</v>
      </c>
      <c r="W392">
        <v>58.031979177925905</v>
      </c>
      <c r="X392">
        <v>199.23195950080421</v>
      </c>
      <c r="Y392">
        <v>208.70892222586042</v>
      </c>
      <c r="Z392">
        <v>8.8631349580819787</v>
      </c>
      <c r="AA392" s="12">
        <v>19.340599251036782</v>
      </c>
      <c r="AB392" s="12">
        <v>0.39059925103678217</v>
      </c>
      <c r="AC392" s="12">
        <v>-0.46882432030596044</v>
      </c>
      <c r="AD392" s="12">
        <v>365.62574231386054</v>
      </c>
      <c r="AE392">
        <v>5.2643283771021121E-2</v>
      </c>
      <c r="AF392">
        <v>0</v>
      </c>
      <c r="AG392">
        <v>-0.25579961805946572</v>
      </c>
      <c r="AH392">
        <v>-10.741838045525231</v>
      </c>
      <c r="AI392">
        <v>-7.0326937373607736E-3</v>
      </c>
      <c r="AJ392">
        <v>2.4383580754911365</v>
      </c>
      <c r="AK392">
        <v>12.985932363696579</v>
      </c>
      <c r="AL392">
        <v>0</v>
      </c>
      <c r="AM392">
        <v>0</v>
      </c>
      <c r="AN392">
        <v>-1.9841389935456297</v>
      </c>
      <c r="AO392">
        <f t="shared" si="65"/>
        <v>11.10587053673809</v>
      </c>
      <c r="AP392">
        <f t="shared" si="66"/>
        <v>0.66635223220428541</v>
      </c>
      <c r="AQ392">
        <f t="shared" si="67"/>
        <v>0</v>
      </c>
      <c r="AR392">
        <f t="shared" si="68"/>
        <v>0.66542910934566346</v>
      </c>
      <c r="AS392" s="9">
        <f t="shared" si="69"/>
        <v>-5.2954324900764895</v>
      </c>
      <c r="AT392" s="9">
        <f t="shared" si="70"/>
        <v>4.3834952893082413</v>
      </c>
      <c r="AU392" s="9">
        <f t="shared" si="71"/>
        <v>5.9059697636457624</v>
      </c>
      <c r="AV392">
        <f t="shared" si="72"/>
        <v>0</v>
      </c>
      <c r="AW392">
        <f t="shared" si="73"/>
        <v>0.12126873768922627</v>
      </c>
      <c r="AX392">
        <v>11.121277261231162</v>
      </c>
      <c r="AZ392">
        <f t="shared" si="74"/>
        <v>0.14065387474721547</v>
      </c>
    </row>
    <row r="393" spans="1:52" x14ac:dyDescent="0.3">
      <c r="A393">
        <v>97.75</v>
      </c>
      <c r="B393" s="12">
        <v>189.80734691581443</v>
      </c>
      <c r="C393" s="9">
        <v>6.2639830069075888</v>
      </c>
      <c r="D393" s="9">
        <v>0.11795995593958544</v>
      </c>
      <c r="E393" s="9">
        <v>4.9948792624195826E-2</v>
      </c>
      <c r="F393" s="9">
        <v>2.7139165512433219</v>
      </c>
      <c r="G393" s="12">
        <v>0</v>
      </c>
      <c r="H393" s="12">
        <v>24.211074086229164</v>
      </c>
      <c r="I393" s="12">
        <v>1.4526644451737498</v>
      </c>
      <c r="J393">
        <v>245.1076660876694</v>
      </c>
      <c r="K393">
        <v>81.759586205020582</v>
      </c>
      <c r="L393">
        <v>3.927750417590077E-4</v>
      </c>
      <c r="M393">
        <v>1.9174299287165575E-2</v>
      </c>
      <c r="N393">
        <v>3.4910109074927484E-4</v>
      </c>
      <c r="O393">
        <v>-3.2155052307130279E-5</v>
      </c>
      <c r="P393">
        <v>-1.7318580918870418E-3</v>
      </c>
      <c r="Q393">
        <v>5.8771958018980341E-3</v>
      </c>
      <c r="R393">
        <v>0</v>
      </c>
      <c r="S393">
        <v>2.1719382793621311E-6</v>
      </c>
      <c r="T393">
        <v>223.22910389865223</v>
      </c>
      <c r="U393">
        <v>62.982604365275336</v>
      </c>
      <c r="V393">
        <v>210.19807332984595</v>
      </c>
      <c r="W393">
        <v>58.24750739443482</v>
      </c>
      <c r="X393">
        <v>192.81008458501708</v>
      </c>
      <c r="Y393">
        <v>211.81414552203981</v>
      </c>
      <c r="Z393">
        <v>8.860838300378834</v>
      </c>
      <c r="AA393" s="12">
        <v>19.33422148172458</v>
      </c>
      <c r="AB393" s="12">
        <v>0.38422148172458326</v>
      </c>
      <c r="AC393" s="12">
        <v>-0.46379138438310485</v>
      </c>
      <c r="AD393" s="12">
        <v>365.99510031005985</v>
      </c>
      <c r="AE393">
        <v>5.2087735175847527E-2</v>
      </c>
      <c r="AF393">
        <v>0</v>
      </c>
      <c r="AG393">
        <v>-0.5023463563890308</v>
      </c>
      <c r="AH393">
        <v>-11.194344778808887</v>
      </c>
      <c r="AI393">
        <v>-8.0803609609692725E-2</v>
      </c>
      <c r="AJ393">
        <v>2.4408213239677896</v>
      </c>
      <c r="AK393">
        <v>12.98165011370812</v>
      </c>
      <c r="AL393">
        <v>0</v>
      </c>
      <c r="AM393">
        <v>0</v>
      </c>
      <c r="AN393">
        <v>-1.9628388092675673</v>
      </c>
      <c r="AO393">
        <f t="shared" si="65"/>
        <v>11.068817442899419</v>
      </c>
      <c r="AP393">
        <f t="shared" si="66"/>
        <v>0.6641290465739651</v>
      </c>
      <c r="AQ393">
        <f t="shared" si="67"/>
        <v>0</v>
      </c>
      <c r="AR393">
        <f t="shared" si="68"/>
        <v>0.66322831531592608</v>
      </c>
      <c r="AS393" s="9">
        <f t="shared" si="69"/>
        <v>-5.7797872124522804</v>
      </c>
      <c r="AT393" s="9">
        <f t="shared" si="70"/>
        <v>4.6172934287939968</v>
      </c>
      <c r="AU393" s="9">
        <f t="shared" si="71"/>
        <v>5.8847400922766688</v>
      </c>
      <c r="AV393">
        <f t="shared" si="72"/>
        <v>0</v>
      </c>
      <c r="AW393">
        <f t="shared" si="73"/>
        <v>0.13024925277151173</v>
      </c>
      <c r="AX393">
        <v>11.083850018605416</v>
      </c>
      <c r="AZ393">
        <f t="shared" si="74"/>
        <v>1.6160721921938546</v>
      </c>
    </row>
    <row r="394" spans="1:52" x14ac:dyDescent="0.3">
      <c r="A394">
        <v>98</v>
      </c>
      <c r="B394" s="12">
        <v>191.33458613344004</v>
      </c>
      <c r="C394" s="9">
        <v>7.507605605636309</v>
      </c>
      <c r="D394" s="9">
        <v>0.11932533774156466</v>
      </c>
      <c r="E394" s="9">
        <v>4.9128688855691771E-2</v>
      </c>
      <c r="F394" s="9">
        <v>2.7141755188418344</v>
      </c>
      <c r="G394" s="12">
        <v>0</v>
      </c>
      <c r="H394" s="12">
        <v>23.895649559881452</v>
      </c>
      <c r="I394" s="12">
        <v>1.4337389735928869</v>
      </c>
      <c r="J394">
        <v>269.2518883633403</v>
      </c>
      <c r="K394">
        <v>85.256330089331243</v>
      </c>
      <c r="L394">
        <v>4.4660812340132668E-4</v>
      </c>
      <c r="M394">
        <v>2.2981077160287428E-2</v>
      </c>
      <c r="N394">
        <v>3.5308664257078587E-4</v>
      </c>
      <c r="O394">
        <v>-3.6550017734784623E-5</v>
      </c>
      <c r="P394">
        <v>-2.0516888415155325E-3</v>
      </c>
      <c r="Q394">
        <v>5.8771958018980341E-3</v>
      </c>
      <c r="R394">
        <v>0</v>
      </c>
      <c r="S394">
        <v>2.3902568292419344E-6</v>
      </c>
      <c r="T394">
        <v>234.1636394297029</v>
      </c>
      <c r="U394">
        <v>65.286602838481087</v>
      </c>
      <c r="V394">
        <v>214.76097214760512</v>
      </c>
      <c r="W394">
        <v>58.863912534546273</v>
      </c>
      <c r="X394">
        <v>199.2674261193896</v>
      </c>
      <c r="Y394">
        <v>224.8110418534979</v>
      </c>
      <c r="Z394">
        <v>8.8585660559311705</v>
      </c>
      <c r="AA394" s="12">
        <v>19.327912991197628</v>
      </c>
      <c r="AB394" s="12">
        <v>0.377912991197629</v>
      </c>
      <c r="AC394" s="12">
        <v>-0.45875343112011369</v>
      </c>
      <c r="AD394" s="12">
        <v>366.35996128471777</v>
      </c>
      <c r="AE394">
        <v>5.15312101262273E-2</v>
      </c>
      <c r="AF394">
        <v>0</v>
      </c>
      <c r="AG394">
        <v>-0.66120093659922352</v>
      </c>
      <c r="AH394">
        <v>-11.747114258523954</v>
      </c>
      <c r="AI394">
        <v>-0.50250348529463906</v>
      </c>
      <c r="AJ394">
        <v>2.4432545818077833</v>
      </c>
      <c r="AK394">
        <v>12.97741437983883</v>
      </c>
      <c r="AL394">
        <v>0</v>
      </c>
      <c r="AM394">
        <v>0</v>
      </c>
      <c r="AN394">
        <v>-1.9415173908090757</v>
      </c>
      <c r="AO394">
        <f t="shared" si="65"/>
        <v>10.683874029300227</v>
      </c>
      <c r="AP394">
        <f t="shared" si="66"/>
        <v>0.64103244175801366</v>
      </c>
      <c r="AQ394">
        <f t="shared" si="67"/>
        <v>0</v>
      </c>
      <c r="AR394">
        <f t="shared" si="68"/>
        <v>0.64018151028036596</v>
      </c>
      <c r="AS394" s="9">
        <f t="shared" si="69"/>
        <v>-6.2041814069281953</v>
      </c>
      <c r="AT394" s="9">
        <f t="shared" si="70"/>
        <v>4.9027979076662724</v>
      </c>
      <c r="AU394" s="9">
        <f t="shared" si="71"/>
        <v>5.6786282293082149</v>
      </c>
      <c r="AV394">
        <f t="shared" si="72"/>
        <v>0</v>
      </c>
      <c r="AW394">
        <f t="shared" si="73"/>
        <v>0.13756942695844188</v>
      </c>
      <c r="AX394">
        <v>10.698075071612076</v>
      </c>
      <c r="AZ394">
        <f t="shared" si="74"/>
        <v>10.050069705892781</v>
      </c>
    </row>
    <row r="395" spans="1:52" x14ac:dyDescent="0.3">
      <c r="A395">
        <v>98.25</v>
      </c>
      <c r="B395" s="12">
        <v>192.9102474793379</v>
      </c>
      <c r="C395" s="9">
        <v>8.7517105827499435</v>
      </c>
      <c r="D395" s="9">
        <v>0.12069893073608351</v>
      </c>
      <c r="E395" s="9">
        <v>4.8317600188432647E-2</v>
      </c>
      <c r="F395" s="9">
        <v>2.7144426602851266</v>
      </c>
      <c r="G395" s="12">
        <v>0</v>
      </c>
      <c r="H395" s="12">
        <v>23.583692380166404</v>
      </c>
      <c r="I395" s="12">
        <v>1.4150215428099842</v>
      </c>
      <c r="J395">
        <v>297.63150261917667</v>
      </c>
      <c r="K395">
        <v>88.646214543045289</v>
      </c>
      <c r="L395">
        <v>5.0968824198989872E-4</v>
      </c>
      <c r="M395">
        <v>2.6789331612689878E-2</v>
      </c>
      <c r="N395">
        <v>3.5709528035248524E-4</v>
      </c>
      <c r="O395">
        <v>-4.1826604845817565E-5</v>
      </c>
      <c r="P395">
        <v>-2.346235179178262E-3</v>
      </c>
      <c r="Q395">
        <v>5.8771958018980341E-3</v>
      </c>
      <c r="R395">
        <v>0</v>
      </c>
      <c r="S395">
        <v>2.6506098209847865E-6</v>
      </c>
      <c r="T395">
        <v>247.11569182872469</v>
      </c>
      <c r="U395">
        <v>67.931502243204307</v>
      </c>
      <c r="V395">
        <v>220.1482158608087</v>
      </c>
      <c r="W395">
        <v>59.594237955933465</v>
      </c>
      <c r="X395">
        <v>192.7976256162826</v>
      </c>
      <c r="Y395">
        <v>231.22937712837799</v>
      </c>
      <c r="Z395">
        <v>8.8563182620067114</v>
      </c>
      <c r="AA395" s="12">
        <v>19.321673847603329</v>
      </c>
      <c r="AB395" s="12">
        <v>0.37167384760332806</v>
      </c>
      <c r="AC395" s="12">
        <v>-0.45371052217756469</v>
      </c>
      <c r="AD395" s="12">
        <v>366.72033830216071</v>
      </c>
      <c r="AE395">
        <v>5.0973719129307371E-2</v>
      </c>
      <c r="AF395">
        <v>0</v>
      </c>
      <c r="AG395">
        <v>-0.9741002606209922</v>
      </c>
      <c r="AH395">
        <v>-12.401495670858155</v>
      </c>
      <c r="AI395">
        <v>-0.5540580633784643</v>
      </c>
      <c r="AJ395">
        <v>2.4456579361371102</v>
      </c>
      <c r="AK395">
        <v>12.973225207845173</v>
      </c>
      <c r="AL395">
        <v>0</v>
      </c>
      <c r="AM395">
        <v>0</v>
      </c>
      <c r="AN395">
        <v>-1.9201749991275148</v>
      </c>
      <c r="AO395">
        <f t="shared" si="65"/>
        <v>10.685354746335108</v>
      </c>
      <c r="AP395">
        <f t="shared" si="66"/>
        <v>0.64112128478010644</v>
      </c>
      <c r="AQ395">
        <f t="shared" si="67"/>
        <v>0</v>
      </c>
      <c r="AR395">
        <f t="shared" si="68"/>
        <v>0.6402885459719373</v>
      </c>
      <c r="AS395" s="9">
        <f t="shared" si="69"/>
        <v>-6.8587651680666042</v>
      </c>
      <c r="AT395" s="9">
        <f t="shared" si="70"/>
        <v>5.2369443102569662</v>
      </c>
      <c r="AU395" s="9">
        <f t="shared" si="71"/>
        <v>5.677974142559262</v>
      </c>
      <c r="AV395">
        <f t="shared" si="72"/>
        <v>0</v>
      </c>
      <c r="AW395">
        <f t="shared" si="73"/>
        <v>0.14962892800827704</v>
      </c>
      <c r="AX395">
        <v>10.699251777029012</v>
      </c>
      <c r="AZ395">
        <f t="shared" si="74"/>
        <v>11.081161267569286</v>
      </c>
    </row>
    <row r="396" spans="1:52" x14ac:dyDescent="0.3">
      <c r="A396">
        <v>98.5</v>
      </c>
      <c r="B396" s="12">
        <v>194.53432507758137</v>
      </c>
      <c r="C396" s="9">
        <v>9.9962961440774052</v>
      </c>
      <c r="D396" s="9">
        <v>0.12208071828173617</v>
      </c>
      <c r="E396" s="9">
        <v>4.7515535371673003E-2</v>
      </c>
      <c r="F396" s="9">
        <v>2.7147179711327483</v>
      </c>
      <c r="G396" s="12">
        <v>0</v>
      </c>
      <c r="H396" s="12">
        <v>23.275205912181924</v>
      </c>
      <c r="I396" s="12">
        <v>1.3965123547309155</v>
      </c>
      <c r="J396">
        <v>330.03338548857579</v>
      </c>
      <c r="K396">
        <v>91.814561378202484</v>
      </c>
      <c r="L396">
        <v>5.8224984081943888E-4</v>
      </c>
      <c r="M396">
        <v>3.0599057152344393E-2</v>
      </c>
      <c r="N396">
        <v>3.6112694850584274E-4</v>
      </c>
      <c r="O396">
        <v>-4.5788824362755206E-5</v>
      </c>
      <c r="P396">
        <v>-2.6160653226842906E-3</v>
      </c>
      <c r="Q396">
        <v>5.8771958018980341E-3</v>
      </c>
      <c r="R396">
        <v>0</v>
      </c>
      <c r="S396">
        <v>2.9533823228338667E-6</v>
      </c>
      <c r="T396">
        <v>262.12261984056778</v>
      </c>
      <c r="U396">
        <v>70.85215540983296</v>
      </c>
      <c r="V396">
        <v>226.34211899522043</v>
      </c>
      <c r="W396">
        <v>60.439042151997967</v>
      </c>
      <c r="X396">
        <v>199.30524911681275</v>
      </c>
      <c r="Y396">
        <v>247.43983911190026</v>
      </c>
      <c r="Z396">
        <v>8.8540949554364499</v>
      </c>
      <c r="AA396" s="12">
        <v>19.315504118243638</v>
      </c>
      <c r="AB396" s="12">
        <v>0.36550411824363849</v>
      </c>
      <c r="AC396" s="12">
        <v>-0.44866271903662547</v>
      </c>
      <c r="AD396" s="12">
        <v>367.07624440910183</v>
      </c>
      <c r="AE396">
        <v>5.0415272708071557E-2</v>
      </c>
      <c r="AF396">
        <v>0</v>
      </c>
      <c r="AG396">
        <v>-1.1945418053548844</v>
      </c>
      <c r="AH396">
        <v>-13.159469706711512</v>
      </c>
      <c r="AI396">
        <v>-1.0548860058339913</v>
      </c>
      <c r="AJ396">
        <v>2.4480314739643005</v>
      </c>
      <c r="AK396">
        <v>12.969082642915962</v>
      </c>
      <c r="AL396">
        <v>0</v>
      </c>
      <c r="AM396">
        <v>0</v>
      </c>
      <c r="AN396">
        <v>-1.8988118944209516</v>
      </c>
      <c r="AO396">
        <f t="shared" si="65"/>
        <v>10.237260638648381</v>
      </c>
      <c r="AP396">
        <f t="shared" si="66"/>
        <v>0.61423563831890282</v>
      </c>
      <c r="AQ396">
        <f t="shared" si="67"/>
        <v>0</v>
      </c>
      <c r="AR396">
        <f t="shared" si="68"/>
        <v>0.6134552023670834</v>
      </c>
      <c r="AS396" s="9">
        <f t="shared" si="69"/>
        <v>-7.4440335010299155</v>
      </c>
      <c r="AT396" s="9">
        <f t="shared" si="70"/>
        <v>5.6246213189826122</v>
      </c>
      <c r="AU396" s="9">
        <f t="shared" si="71"/>
        <v>5.438500666688685</v>
      </c>
      <c r="AV396">
        <f t="shared" si="72"/>
        <v>0</v>
      </c>
      <c r="AW396">
        <f t="shared" si="73"/>
        <v>0.15976011614127494</v>
      </c>
      <c r="AX396">
        <v>10.250284452318423</v>
      </c>
      <c r="AZ396">
        <f t="shared" si="74"/>
        <v>21.097720116679824</v>
      </c>
    </row>
    <row r="397" spans="1:52" x14ac:dyDescent="0.3">
      <c r="A397">
        <v>98.75</v>
      </c>
      <c r="B397" s="12">
        <v>196.20681285675354</v>
      </c>
      <c r="C397" s="9">
        <v>11.241360474708181</v>
      </c>
      <c r="D397" s="9">
        <v>0.12347068360297303</v>
      </c>
      <c r="E397" s="9">
        <v>4.6722503045073943E-2</v>
      </c>
      <c r="F397" s="9">
        <v>2.7150014468073911</v>
      </c>
      <c r="G397" s="12">
        <v>0</v>
      </c>
      <c r="H397" s="12">
        <v>22.970193478874595</v>
      </c>
      <c r="I397" s="12">
        <v>1.3782116087324756</v>
      </c>
      <c r="J397">
        <v>366.23459095981872</v>
      </c>
      <c r="K397">
        <v>94.715821331799646</v>
      </c>
      <c r="L397">
        <v>6.6441089472921622E-4</v>
      </c>
      <c r="M397">
        <v>3.4410248223738234E-2</v>
      </c>
      <c r="N397">
        <v>3.6518159123993669E-4</v>
      </c>
      <c r="O397">
        <v>-4.984754345179304E-5</v>
      </c>
      <c r="P397">
        <v>-2.8965946550605698E-3</v>
      </c>
      <c r="Q397">
        <v>5.8771958018980341E-3</v>
      </c>
      <c r="R397">
        <v>0</v>
      </c>
      <c r="S397">
        <v>3.2988803345630096E-6</v>
      </c>
      <c r="T397">
        <v>279.23315174379144</v>
      </c>
      <c r="U397">
        <v>73.97885895080816</v>
      </c>
      <c r="V397">
        <v>233.35543980255471</v>
      </c>
      <c r="W397">
        <v>61.403091675936253</v>
      </c>
      <c r="X397">
        <v>192.78458427247494</v>
      </c>
      <c r="Y397">
        <v>256.92830180959533</v>
      </c>
      <c r="Z397">
        <v>8.8518961726186376</v>
      </c>
      <c r="AA397" s="12">
        <v>19.309403869577491</v>
      </c>
      <c r="AB397" s="12">
        <v>0.35940386957748788</v>
      </c>
      <c r="AC397" s="12">
        <v>-0.44361008300247234</v>
      </c>
      <c r="AD397" s="12">
        <v>367.42769240361406</v>
      </c>
      <c r="AE397">
        <v>4.9855881401146718E-2</v>
      </c>
      <c r="AF397">
        <v>0</v>
      </c>
      <c r="AG397">
        <v>-1.5584650895418126</v>
      </c>
      <c r="AH397">
        <v>-14.023588258703393</v>
      </c>
      <c r="AI397">
        <v>-1.1786431003520306</v>
      </c>
      <c r="AJ397">
        <v>2.4503752806397028</v>
      </c>
      <c r="AK397">
        <v>12.964986729673974</v>
      </c>
      <c r="AL397">
        <v>0</v>
      </c>
      <c r="AM397">
        <v>0</v>
      </c>
      <c r="AN397">
        <v>-1.87742833614263</v>
      </c>
      <c r="AO397">
        <f t="shared" si="65"/>
        <v>10.182188593223005</v>
      </c>
      <c r="AP397">
        <f t="shared" si="66"/>
        <v>0.61093131559338032</v>
      </c>
      <c r="AQ397">
        <f t="shared" si="67"/>
        <v>0</v>
      </c>
      <c r="AR397">
        <f t="shared" si="68"/>
        <v>0.61017220468985367</v>
      </c>
      <c r="AS397" s="9">
        <f t="shared" si="69"/>
        <v>-8.2513931319068625</v>
      </c>
      <c r="AT397" s="9">
        <f t="shared" si="70"/>
        <v>6.0634040848855673</v>
      </c>
      <c r="AU397" s="9">
        <f t="shared" si="71"/>
        <v>5.4079005742339126</v>
      </c>
      <c r="AV397">
        <f t="shared" si="72"/>
        <v>0</v>
      </c>
      <c r="AW397">
        <f t="shared" si="73"/>
        <v>0.17419516122725962</v>
      </c>
      <c r="AX397">
        <v>10.194856181689786</v>
      </c>
      <c r="AZ397">
        <f t="shared" si="74"/>
        <v>23.572862007040612</v>
      </c>
    </row>
    <row r="398" spans="1:52" x14ac:dyDescent="0.3">
      <c r="A398">
        <v>99</v>
      </c>
      <c r="B398" s="12">
        <v>197.92770454861898</v>
      </c>
      <c r="C398" s="9">
        <v>12.486901738828049</v>
      </c>
      <c r="D398" s="9">
        <v>0.12486880978970927</v>
      </c>
      <c r="E398" s="9">
        <v>4.5938511739018327E-2</v>
      </c>
      <c r="F398" s="9">
        <v>2.7152930825948633</v>
      </c>
      <c r="G398" s="12">
        <v>0</v>
      </c>
      <c r="H398" s="12">
        <v>22.668658361160894</v>
      </c>
      <c r="I398" s="12">
        <v>1.3601195016696537</v>
      </c>
      <c r="J398">
        <v>405.93590398748427</v>
      </c>
      <c r="K398">
        <v>97.336558143566378</v>
      </c>
      <c r="L398">
        <v>7.5614792379237743E-4</v>
      </c>
      <c r="M398">
        <v>3.8222899207371604E-2</v>
      </c>
      <c r="N398">
        <v>3.6925915256265867E-4</v>
      </c>
      <c r="O398">
        <v>-5.4232371688917354E-5</v>
      </c>
      <c r="P398">
        <v>-3.2055192500839509E-3</v>
      </c>
      <c r="Q398">
        <v>5.8771958018980341E-3</v>
      </c>
      <c r="R398">
        <v>0</v>
      </c>
      <c r="S398">
        <v>3.6868300402988384E-6</v>
      </c>
      <c r="T398">
        <v>298.49892705444461</v>
      </c>
      <c r="U398">
        <v>77.241702248902811</v>
      </c>
      <c r="V398">
        <v>241.21273141115992</v>
      </c>
      <c r="W398">
        <v>62.491750746642424</v>
      </c>
      <c r="X398">
        <v>199.34383434015507</v>
      </c>
      <c r="Y398">
        <v>276.07592058579547</v>
      </c>
      <c r="Z398">
        <v>8.8497219495314177</v>
      </c>
      <c r="AA398" s="12">
        <v>19.303373167223214</v>
      </c>
      <c r="AB398" s="12">
        <v>0.35337316722321788</v>
      </c>
      <c r="AC398" s="12">
        <v>-0.43855267520251451</v>
      </c>
      <c r="AD398" s="12">
        <v>367.77469521293403</v>
      </c>
      <c r="AE398">
        <v>4.9295555762620458E-2</v>
      </c>
      <c r="AF398">
        <v>0</v>
      </c>
      <c r="AG398">
        <v>-1.8251023493619083</v>
      </c>
      <c r="AH398">
        <v>-14.996550424095126</v>
      </c>
      <c r="AI398">
        <v>-1.7431594587317776</v>
      </c>
      <c r="AJ398">
        <v>2.4526894423750574</v>
      </c>
      <c r="AK398">
        <v>12.960937512177571</v>
      </c>
      <c r="AL398">
        <v>0</v>
      </c>
      <c r="AM398">
        <v>0</v>
      </c>
      <c r="AN398">
        <v>-1.8560245829934559</v>
      </c>
      <c r="AO398">
        <f t="shared" si="65"/>
        <v>9.6860730485735775</v>
      </c>
      <c r="AP398">
        <f t="shared" si="66"/>
        <v>0.58116438291441463</v>
      </c>
      <c r="AQ398">
        <f t="shared" si="67"/>
        <v>0</v>
      </c>
      <c r="AR398">
        <f t="shared" si="68"/>
        <v>0.5804583961145493</v>
      </c>
      <c r="AS398" s="9">
        <f t="shared" si="69"/>
        <v>-8.9877457611484139</v>
      </c>
      <c r="AT398" s="9">
        <f t="shared" si="70"/>
        <v>6.5583408254297133</v>
      </c>
      <c r="AU398" s="9">
        <f t="shared" si="71"/>
        <v>5.1431431957635771</v>
      </c>
      <c r="AV398">
        <f t="shared" si="72"/>
        <v>0</v>
      </c>
      <c r="AW398">
        <f t="shared" si="73"/>
        <v>0.18662371522178664</v>
      </c>
      <c r="AX398">
        <v>9.6978538062654263</v>
      </c>
      <c r="AZ398">
        <f t="shared" si="74"/>
        <v>34.863189174635551</v>
      </c>
    </row>
    <row r="399" spans="1:52" x14ac:dyDescent="0.3">
      <c r="A399">
        <v>99.25</v>
      </c>
      <c r="B399" s="12">
        <v>199.69699368675128</v>
      </c>
      <c r="C399" s="9">
        <v>13.732918079551968</v>
      </c>
      <c r="D399" s="9">
        <v>0.12627507979692915</v>
      </c>
      <c r="E399" s="9">
        <v>4.5163569874920567E-2</v>
      </c>
      <c r="F399" s="9">
        <v>2.7155928736440949</v>
      </c>
      <c r="G399" s="12">
        <v>0</v>
      </c>
      <c r="H399" s="12">
        <v>22.370603798046371</v>
      </c>
      <c r="I399" s="12">
        <v>1.3422362278827824</v>
      </c>
      <c r="J399">
        <v>448.81181078182726</v>
      </c>
      <c r="K399">
        <v>99.692662848986402</v>
      </c>
      <c r="L399">
        <v>8.5735064724023666E-4</v>
      </c>
      <c r="M399">
        <v>4.2037004419246064E-2</v>
      </c>
      <c r="N399">
        <v>3.733595762819258E-4</v>
      </c>
      <c r="O399">
        <v>-5.8883885121736354E-5</v>
      </c>
      <c r="P399">
        <v>-3.5405673035129185E-3</v>
      </c>
      <c r="Q399">
        <v>5.8771958018980341E-3</v>
      </c>
      <c r="R399">
        <v>0</v>
      </c>
      <c r="S399">
        <v>4.1166680649497866E-6</v>
      </c>
      <c r="T399">
        <v>319.97185666196532</v>
      </c>
      <c r="U399">
        <v>80.575557417714265</v>
      </c>
      <c r="V399">
        <v>249.94552405118276</v>
      </c>
      <c r="W399">
        <v>63.709476265655667</v>
      </c>
      <c r="X399">
        <v>192.77108467148557</v>
      </c>
      <c r="Y399">
        <v>288.28088849673355</v>
      </c>
      <c r="Z399">
        <v>8.8475723217200084</v>
      </c>
      <c r="AA399" s="12">
        <v>19.297412075960924</v>
      </c>
      <c r="AB399" s="12">
        <v>0.34741207596092744</v>
      </c>
      <c r="AC399" s="12">
        <v>-0.4334905565937609</v>
      </c>
      <c r="AD399" s="12">
        <v>368.11726522856236</v>
      </c>
      <c r="AE399">
        <v>4.8734306361843727E-2</v>
      </c>
      <c r="AF399">
        <v>0</v>
      </c>
      <c r="AG399">
        <v>-2.2237910047134264</v>
      </c>
      <c r="AH399">
        <v>-16.081069985842806</v>
      </c>
      <c r="AI399">
        <v>-1.9167682222775397</v>
      </c>
      <c r="AJ399">
        <v>2.4549740418092827</v>
      </c>
      <c r="AK399">
        <v>12.956935033922313</v>
      </c>
      <c r="AL399">
        <v>0</v>
      </c>
      <c r="AM399">
        <v>0</v>
      </c>
      <c r="AN399">
        <v>-1.8346008929531734</v>
      </c>
      <c r="AO399">
        <f t="shared" si="65"/>
        <v>9.5965074876308289</v>
      </c>
      <c r="AP399">
        <f t="shared" si="66"/>
        <v>0.57579044925784972</v>
      </c>
      <c r="AQ399">
        <f t="shared" si="67"/>
        <v>0</v>
      </c>
      <c r="AR399">
        <f t="shared" si="68"/>
        <v>0.5751068240279551</v>
      </c>
      <c r="AS399" s="9">
        <f t="shared" si="69"/>
        <v>-9.9380943106902748</v>
      </c>
      <c r="AT399" s="9">
        <f t="shared" si="70"/>
        <v>7.1072726109407389</v>
      </c>
      <c r="AU399" s="9">
        <f t="shared" si="71"/>
        <v>5.0943476419644798</v>
      </c>
      <c r="AV399">
        <f t="shared" si="72"/>
        <v>0</v>
      </c>
      <c r="AW399">
        <f t="shared" si="73"/>
        <v>0.20294813752120194</v>
      </c>
      <c r="AX399">
        <v>9.6079147851333513</v>
      </c>
      <c r="AZ399">
        <f t="shared" si="74"/>
        <v>38.335364445550795</v>
      </c>
    </row>
    <row r="400" spans="1:52" x14ac:dyDescent="0.3">
      <c r="A400">
        <v>99.5</v>
      </c>
      <c r="B400" s="12">
        <v>201.51467360512291</v>
      </c>
      <c r="C400" s="9">
        <v>14.979407618758295</v>
      </c>
      <c r="D400" s="9">
        <v>0.1276894764442949</v>
      </c>
      <c r="E400" s="9">
        <v>4.4397685765538215E-2</v>
      </c>
      <c r="F400" s="9">
        <v>2.7159008149670987</v>
      </c>
      <c r="G400" s="12">
        <v>0</v>
      </c>
      <c r="H400" s="12">
        <v>22.076032986745467</v>
      </c>
      <c r="I400" s="12">
        <v>1.3245619792047281</v>
      </c>
      <c r="J400">
        <v>494.5343070630546</v>
      </c>
      <c r="K400">
        <v>101.80885709090103</v>
      </c>
      <c r="L400">
        <v>9.6785510189253748E-4</v>
      </c>
      <c r="M400">
        <v>4.5852558110357121E-2</v>
      </c>
      <c r="N400">
        <v>3.7748280600682379E-4</v>
      </c>
      <c r="O400">
        <v>-6.3745631499935698E-5</v>
      </c>
      <c r="P400">
        <v>-3.8994557836987517E-3</v>
      </c>
      <c r="Q400">
        <v>5.8771958018980341E-3</v>
      </c>
      <c r="R400">
        <v>0</v>
      </c>
      <c r="S400">
        <v>4.5878336205782515E-6</v>
      </c>
      <c r="T400">
        <v>343.70192555979673</v>
      </c>
      <c r="U400">
        <v>83.922993668903757</v>
      </c>
      <c r="V400">
        <v>259.59008516590097</v>
      </c>
      <c r="W400">
        <v>65.058876600602559</v>
      </c>
      <c r="X400">
        <v>199.38378552426892</v>
      </c>
      <c r="Y400">
        <v>309.95702226256287</v>
      </c>
      <c r="Z400">
        <v>8.8454473242944598</v>
      </c>
      <c r="AA400" s="12">
        <v>19.29152065973491</v>
      </c>
      <c r="AB400" s="12">
        <v>0.34152065973490936</v>
      </c>
      <c r="AC400" s="12">
        <v>-0.42842378795550567</v>
      </c>
      <c r="AD400" s="12">
        <v>368.45541541237509</v>
      </c>
      <c r="AE400">
        <v>4.8172143783273613E-2</v>
      </c>
      <c r="AF400">
        <v>0</v>
      </c>
      <c r="AG400">
        <v>-2.5200000209257167</v>
      </c>
      <c r="AH400">
        <v>-17.279764856109551</v>
      </c>
      <c r="AI400">
        <v>-2.5183468548330947</v>
      </c>
      <c r="AJ400">
        <v>2.4572291653851299</v>
      </c>
      <c r="AK400">
        <v>12.952979337842562</v>
      </c>
      <c r="AL400">
        <v>0</v>
      </c>
      <c r="AM400">
        <v>0</v>
      </c>
      <c r="AN400">
        <v>-1.8131575232494099</v>
      </c>
      <c r="AO400">
        <f t="shared" si="65"/>
        <v>9.0787011592120379</v>
      </c>
      <c r="AP400">
        <f t="shared" si="66"/>
        <v>0.54472206955272229</v>
      </c>
      <c r="AQ400">
        <f t="shared" si="67"/>
        <v>0</v>
      </c>
      <c r="AR400">
        <f t="shared" si="68"/>
        <v>0.54409016288478396</v>
      </c>
      <c r="AS400" s="9">
        <f t="shared" si="69"/>
        <v>-10.815684214373714</v>
      </c>
      <c r="AT400" s="9">
        <f t="shared" si="70"/>
        <v>7.7150133022969296</v>
      </c>
      <c r="AU400" s="9">
        <f t="shared" si="71"/>
        <v>4.8183103726092682</v>
      </c>
      <c r="AV400">
        <f t="shared" si="72"/>
        <v>0</v>
      </c>
      <c r="AW400">
        <f t="shared" si="73"/>
        <v>0.21720045352450665</v>
      </c>
      <c r="AX400">
        <v>9.0892451686245739</v>
      </c>
      <c r="AZ400">
        <f t="shared" si="74"/>
        <v>50.3669370966619</v>
      </c>
    </row>
    <row r="401" spans="1:52" x14ac:dyDescent="0.3">
      <c r="A401">
        <v>99.75</v>
      </c>
      <c r="B401" s="12">
        <v>203.38073743666226</v>
      </c>
      <c r="C401" s="9">
        <v>16.226368456924916</v>
      </c>
      <c r="D401" s="9">
        <v>0.12911198241575256</v>
      </c>
      <c r="E401" s="9">
        <v>4.3640867615276177E-2</v>
      </c>
      <c r="F401" s="9">
        <v>2.7162169014389446</v>
      </c>
      <c r="G401" s="12">
        <v>0</v>
      </c>
      <c r="H401" s="12">
        <v>21.78494908279853</v>
      </c>
      <c r="I401" s="12">
        <v>1.3070969449679117</v>
      </c>
      <c r="J401">
        <v>542.78830273656445</v>
      </c>
      <c r="K401">
        <v>103.71891912032811</v>
      </c>
      <c r="L401">
        <v>1.0874501694613761E-3</v>
      </c>
      <c r="M401">
        <v>4.9669554466192603E-2</v>
      </c>
      <c r="N401">
        <v>3.8162878514875413E-4</v>
      </c>
      <c r="O401">
        <v>-6.8765112535718045E-5</v>
      </c>
      <c r="P401">
        <v>-4.2799552599519595E-3</v>
      </c>
      <c r="Q401">
        <v>5.8771958018980341E-3</v>
      </c>
      <c r="R401">
        <v>0</v>
      </c>
      <c r="S401">
        <v>5.0997774697132375E-6</v>
      </c>
      <c r="T401">
        <v>369.7354193640594</v>
      </c>
      <c r="U401">
        <v>87.236253954025813</v>
      </c>
      <c r="V401">
        <v>270.18627551279786</v>
      </c>
      <c r="W401">
        <v>66.540196222793895</v>
      </c>
      <c r="X401">
        <v>192.75757871202882</v>
      </c>
      <c r="Y401">
        <v>324.45347823166219</v>
      </c>
      <c r="Z401">
        <v>8.8433469919477989</v>
      </c>
      <c r="AA401" s="12">
        <v>19.285698981655969</v>
      </c>
      <c r="AB401" s="12">
        <v>0.33569898165597056</v>
      </c>
      <c r="AC401" s="12">
        <v>-0.42335242990038491</v>
      </c>
      <c r="AD401" s="12">
        <v>368.7891578100664</v>
      </c>
      <c r="AE401">
        <v>4.7609078626254853E-2</v>
      </c>
      <c r="AF401">
        <v>0</v>
      </c>
      <c r="AG401">
        <v>-2.9376239400834669</v>
      </c>
      <c r="AH401">
        <v>-18.595067602088275</v>
      </c>
      <c r="AI401">
        <v>-2.7133601359432165</v>
      </c>
      <c r="AJ401">
        <v>2.4594548934353333</v>
      </c>
      <c r="AK401">
        <v>12.949070466313035</v>
      </c>
      <c r="AL401">
        <v>0</v>
      </c>
      <c r="AM401">
        <v>0</v>
      </c>
      <c r="AN401">
        <v>-1.7916947304044695</v>
      </c>
      <c r="AO401">
        <f t="shared" si="65"/>
        <v>8.9828268092950889</v>
      </c>
      <c r="AP401">
        <f t="shared" si="66"/>
        <v>0.53896960855770537</v>
      </c>
      <c r="AQ401">
        <f t="shared" si="67"/>
        <v>0</v>
      </c>
      <c r="AR401">
        <f t="shared" si="68"/>
        <v>0.538358903100015</v>
      </c>
      <c r="AS401" s="9">
        <f t="shared" si="69"/>
        <v>-11.899923124831268</v>
      </c>
      <c r="AT401" s="9">
        <f t="shared" si="70"/>
        <v>8.3794325900360178</v>
      </c>
      <c r="AU401" s="9">
        <f t="shared" si="71"/>
        <v>4.7662952665900669</v>
      </c>
      <c r="AV401">
        <f t="shared" si="72"/>
        <v>0</v>
      </c>
      <c r="AW401">
        <f t="shared" si="73"/>
        <v>0.23498209420167673</v>
      </c>
      <c r="AX401">
        <v>8.9930167798265224</v>
      </c>
      <c r="AZ401">
        <f t="shared" si="74"/>
        <v>54.267202718864326</v>
      </c>
    </row>
    <row r="402" spans="1:52" x14ac:dyDescent="0.3">
      <c r="A402">
        <v>100</v>
      </c>
      <c r="B402" s="12">
        <v>205.29517811176098</v>
      </c>
      <c r="C402" s="9">
        <v>17.473798672964229</v>
      </c>
      <c r="D402" s="9">
        <v>0.13054258025914253</v>
      </c>
      <c r="E402" s="9">
        <v>4.2893123520490545E-2</v>
      </c>
      <c r="F402" s="9">
        <v>2.7165411277977696</v>
      </c>
      <c r="G402" s="12">
        <v>0</v>
      </c>
      <c r="H402" s="12">
        <v>21.497355200188672</v>
      </c>
      <c r="I402" s="12">
        <v>1.2898413120113204</v>
      </c>
      <c r="J402">
        <v>593.26170247480343</v>
      </c>
      <c r="K402">
        <v>105.45263825578883</v>
      </c>
      <c r="L402">
        <v>1.2158846774199959E-3</v>
      </c>
      <c r="M402">
        <v>5.3487987606227506E-2</v>
      </c>
      <c r="N402">
        <v>3.8579745692272069E-4</v>
      </c>
      <c r="O402">
        <v>-7.3893163005857963E-5</v>
      </c>
      <c r="P402">
        <v>-4.6798600776319053E-3</v>
      </c>
      <c r="Q402">
        <v>5.8771958018980341E-3</v>
      </c>
      <c r="R402">
        <v>0</v>
      </c>
      <c r="S402">
        <v>5.6519691653203861E-6</v>
      </c>
      <c r="T402">
        <v>398.11154270299625</v>
      </c>
      <c r="U402">
        <v>90.477263051963234</v>
      </c>
      <c r="V402">
        <v>281.77685568722126</v>
      </c>
      <c r="W402">
        <v>68.151119485271749</v>
      </c>
      <c r="X402">
        <v>199.42491575460485</v>
      </c>
      <c r="Y402">
        <v>348.23558566457262</v>
      </c>
      <c r="Z402">
        <v>8.8412713589385401</v>
      </c>
      <c r="AA402" s="12">
        <v>19.279947104003771</v>
      </c>
      <c r="AB402" s="12">
        <v>0.32994710400377342</v>
      </c>
      <c r="AC402" s="12">
        <v>-0.41827654286777649</v>
      </c>
      <c r="AD402" s="12">
        <v>369.11850501128572</v>
      </c>
      <c r="AE402">
        <v>4.7045121504875942E-2</v>
      </c>
      <c r="AF402">
        <v>0</v>
      </c>
      <c r="AG402">
        <v>-3.2486326807120323</v>
      </c>
      <c r="AH402">
        <v>-20.029054888907726</v>
      </c>
      <c r="AI402">
        <v>-3.3229364988675685</v>
      </c>
      <c r="AJ402">
        <v>2.4616513099202648</v>
      </c>
      <c r="AK402">
        <v>12.945208461150413</v>
      </c>
      <c r="AL402">
        <v>0</v>
      </c>
      <c r="AM402">
        <v>0</v>
      </c>
      <c r="AN402">
        <v>-1.7702127702073998</v>
      </c>
      <c r="AO402">
        <f t="shared" si="65"/>
        <v>8.4721510184322248</v>
      </c>
      <c r="AP402">
        <f t="shared" si="66"/>
        <v>0.50832906110593346</v>
      </c>
      <c r="AQ402">
        <f t="shared" si="67"/>
        <v>0</v>
      </c>
      <c r="AR402">
        <f t="shared" si="68"/>
        <v>0.50776663686487633</v>
      </c>
      <c r="AS402" s="9">
        <f t="shared" si="69"/>
        <v>-12.910354367241903</v>
      </c>
      <c r="AT402" s="9">
        <f t="shared" si="70"/>
        <v>9.1048870690353318</v>
      </c>
      <c r="AU402" s="9">
        <f t="shared" si="71"/>
        <v>4.4942751688720088</v>
      </c>
      <c r="AV402">
        <f t="shared" si="72"/>
        <v>0</v>
      </c>
      <c r="AW402">
        <f t="shared" si="73"/>
        <v>0.25065250909498776</v>
      </c>
      <c r="AX402">
        <v>8.4815351385392166</v>
      </c>
      <c r="AZ402">
        <f t="shared" si="74"/>
        <v>66.458729977351368</v>
      </c>
    </row>
    <row r="403" spans="1:52" x14ac:dyDescent="0.3">
      <c r="A403">
        <v>100.25</v>
      </c>
      <c r="B403" s="12">
        <v>207.25798835675485</v>
      </c>
      <c r="C403" s="9">
        <v>18.72169632405738</v>
      </c>
      <c r="D403" s="9">
        <v>0.13198125238580682</v>
      </c>
      <c r="E403" s="9">
        <v>4.2154461469787831E-2</v>
      </c>
      <c r="F403" s="9">
        <v>2.7168734886447137</v>
      </c>
      <c r="G403" s="12">
        <v>0</v>
      </c>
      <c r="H403" s="12">
        <v>21.213254411456855</v>
      </c>
      <c r="I403" s="12">
        <v>1.2727952646874114</v>
      </c>
      <c r="J403">
        <v>645.66058308091522</v>
      </c>
      <c r="K403">
        <v>107.04072090498039</v>
      </c>
      <c r="L403">
        <v>1.3527824369858202E-3</v>
      </c>
      <c r="M403">
        <v>5.7240043360933038E-2</v>
      </c>
      <c r="N403">
        <v>3.8796541863438501E-4</v>
      </c>
      <c r="O403">
        <v>-7.9084903863029524E-5</v>
      </c>
      <c r="P403">
        <v>-5.0970566617598457E-3</v>
      </c>
      <c r="Q403">
        <v>5.8771958018980341E-3</v>
      </c>
      <c r="R403">
        <v>0</v>
      </c>
      <c r="S403">
        <v>6.2439061267578023E-6</v>
      </c>
      <c r="T403">
        <v>428.86023044947035</v>
      </c>
      <c r="U403">
        <v>93.617497014262653</v>
      </c>
      <c r="V403">
        <v>294.40699418937487</v>
      </c>
      <c r="W403">
        <v>69.886830937253364</v>
      </c>
      <c r="X403">
        <v>192.74356759134776</v>
      </c>
      <c r="Y403">
        <v>364.60572279843512</v>
      </c>
      <c r="Z403">
        <v>8.8392204590982573</v>
      </c>
      <c r="AA403" s="12">
        <v>19.274265088229132</v>
      </c>
      <c r="AB403" s="12">
        <v>0.32426508822913652</v>
      </c>
      <c r="AC403" s="12">
        <v>-0.4131961871313084</v>
      </c>
      <c r="AD403" s="12">
        <v>369.44346917680036</v>
      </c>
      <c r="AE403">
        <v>4.6480283047744653E-2</v>
      </c>
      <c r="AF403">
        <v>0</v>
      </c>
      <c r="AG403">
        <v>-3.6716293997050449</v>
      </c>
      <c r="AH403">
        <v>-21.583336620663836</v>
      </c>
      <c r="AI403">
        <v>-3.509936430453013</v>
      </c>
      <c r="AJ403">
        <v>2.4638184959400822</v>
      </c>
      <c r="AK403">
        <v>12.941393363614852</v>
      </c>
      <c r="AL403">
        <v>0</v>
      </c>
      <c r="AM403">
        <v>0</v>
      </c>
      <c r="AN403">
        <v>-1.7487118977457681</v>
      </c>
      <c r="AO403">
        <f t="shared" si="65"/>
        <v>8.3991369290713855</v>
      </c>
      <c r="AP403">
        <f t="shared" si="66"/>
        <v>0.50394821574428317</v>
      </c>
      <c r="AQ403">
        <f t="shared" si="67"/>
        <v>0</v>
      </c>
      <c r="AR403">
        <f t="shared" si="68"/>
        <v>0.5034039446688745</v>
      </c>
      <c r="AS403" s="9">
        <f t="shared" si="69"/>
        <v>-14.120660640096412</v>
      </c>
      <c r="AT403" s="9">
        <f t="shared" si="70"/>
        <v>9.8889974271955747</v>
      </c>
      <c r="AU403" s="9">
        <f t="shared" si="71"/>
        <v>4.4545093789329302</v>
      </c>
      <c r="AV403">
        <f t="shared" si="72"/>
        <v>0</v>
      </c>
      <c r="AW403">
        <f t="shared" si="73"/>
        <v>0.26952056216625281</v>
      </c>
      <c r="AX403">
        <v>8.4082179212592756</v>
      </c>
      <c r="AZ403">
        <f t="shared" si="74"/>
        <v>70.198728609060254</v>
      </c>
    </row>
    <row r="404" spans="1:52" x14ac:dyDescent="0.3">
      <c r="A404">
        <v>100.5</v>
      </c>
      <c r="B404" s="12">
        <v>209.26916069235315</v>
      </c>
      <c r="C404" s="9">
        <v>19.970059445493607</v>
      </c>
      <c r="D404" s="9">
        <v>0.13342798107019968</v>
      </c>
      <c r="E404" s="9">
        <v>4.1424889344325456E-2</v>
      </c>
      <c r="F404" s="9">
        <v>2.7172139784439442</v>
      </c>
      <c r="G404" s="12">
        <v>0</v>
      </c>
      <c r="H404" s="12">
        <v>20.932649747817482</v>
      </c>
      <c r="I404" s="12">
        <v>1.2559589848690489</v>
      </c>
      <c r="J404">
        <v>699.60696365409035</v>
      </c>
      <c r="K404">
        <v>108.50427097156336</v>
      </c>
      <c r="L404">
        <v>1.4966804505132892E-3</v>
      </c>
      <c r="M404">
        <v>6.0191945338496249E-2</v>
      </c>
      <c r="N404">
        <v>3.8329271040648741E-4</v>
      </c>
      <c r="O404">
        <v>-8.4287874055974965E-5</v>
      </c>
      <c r="P404">
        <v>-5.5287580298531563E-3</v>
      </c>
      <c r="Q404">
        <v>5.8771958018980341E-3</v>
      </c>
      <c r="R404">
        <v>0</v>
      </c>
      <c r="S404">
        <v>6.8741596548570023E-6</v>
      </c>
      <c r="T404">
        <v>461.9937948977169</v>
      </c>
      <c r="U404">
        <v>96.636219928864364</v>
      </c>
      <c r="V404">
        <v>308.12380628824855</v>
      </c>
      <c r="W404">
        <v>71.740234632618353</v>
      </c>
      <c r="X404">
        <v>199.46748277915776</v>
      </c>
      <c r="Y404">
        <v>390.0524890935805</v>
      </c>
      <c r="Z404">
        <v>8.8371943258330532</v>
      </c>
      <c r="AA404" s="12">
        <v>19.268652994956348</v>
      </c>
      <c r="AB404" s="12">
        <v>0.31865299495634963</v>
      </c>
      <c r="AC404" s="12">
        <v>-0.40811142279710699</v>
      </c>
      <c r="AD404" s="12">
        <v>369.76406240074078</v>
      </c>
      <c r="AE404">
        <v>4.5914573897840372E-2</v>
      </c>
      <c r="AF404">
        <v>0</v>
      </c>
      <c r="AG404">
        <v>-3.9842735869177806</v>
      </c>
      <c r="AH404">
        <v>-23.258634559066657</v>
      </c>
      <c r="AI404">
        <v>-4.0964341402665978</v>
      </c>
      <c r="AJ404">
        <v>2.4659565321505408</v>
      </c>
      <c r="AK404">
        <v>12.937625214411552</v>
      </c>
      <c r="AL404">
        <v>0</v>
      </c>
      <c r="AM404">
        <v>0</v>
      </c>
      <c r="AN404">
        <v>-1.727192367398249</v>
      </c>
      <c r="AO404">
        <f t="shared" si="65"/>
        <v>7.926319894550061</v>
      </c>
      <c r="AP404">
        <f t="shared" si="66"/>
        <v>0.47557919367300366</v>
      </c>
      <c r="AQ404">
        <f t="shared" si="67"/>
        <v>0</v>
      </c>
      <c r="AR404">
        <f t="shared" si="68"/>
        <v>0.47507798604807222</v>
      </c>
      <c r="AS404" s="9">
        <f t="shared" si="69"/>
        <v>-15.255523017521663</v>
      </c>
      <c r="AT404" s="9">
        <f t="shared" si="70"/>
        <v>10.735270747112596</v>
      </c>
      <c r="AU404" s="9">
        <f t="shared" si="71"/>
        <v>4.2027857518113265</v>
      </c>
      <c r="AV404">
        <f t="shared" si="72"/>
        <v>0</v>
      </c>
      <c r="AW404">
        <f t="shared" si="73"/>
        <v>0.28623785189186879</v>
      </c>
      <c r="AX404">
        <v>7.934682167872471</v>
      </c>
      <c r="AZ404">
        <f t="shared" si="74"/>
        <v>81.92868280533196</v>
      </c>
    </row>
    <row r="405" spans="1:52" x14ac:dyDescent="0.3">
      <c r="A405">
        <v>100.75</v>
      </c>
      <c r="B405" s="12">
        <v>211.32868743203994</v>
      </c>
      <c r="C405" s="9">
        <v>21.218886050503343</v>
      </c>
      <c r="D405" s="9">
        <v>0.13488274844949963</v>
      </c>
      <c r="E405" s="9">
        <v>4.0704414918104226E-2</v>
      </c>
      <c r="F405" s="9">
        <v>2.7175625915226016</v>
      </c>
      <c r="G405" s="12">
        <v>0</v>
      </c>
      <c r="H405" s="12">
        <v>20.655544199270853</v>
      </c>
      <c r="I405" s="12">
        <v>1.2393326519562513</v>
      </c>
      <c r="J405">
        <v>753.81475860128933</v>
      </c>
      <c r="K405">
        <v>109.8365665851141</v>
      </c>
      <c r="L405">
        <v>1.64452329509193E-3</v>
      </c>
      <c r="M405">
        <v>6.1862460422195308E-2</v>
      </c>
      <c r="N405">
        <v>3.7010266542874078E-4</v>
      </c>
      <c r="O405">
        <v>-8.9343297018746595E-5</v>
      </c>
      <c r="P405">
        <v>-5.9648566935536374E-3</v>
      </c>
      <c r="Q405">
        <v>5.8771958018980341E-3</v>
      </c>
      <c r="R405">
        <v>0</v>
      </c>
      <c r="S405">
        <v>7.5312094020653901E-6</v>
      </c>
      <c r="T405">
        <v>497.45375473457307</v>
      </c>
      <c r="U405">
        <v>99.515127527312757</v>
      </c>
      <c r="V405">
        <v>322.97594014543785</v>
      </c>
      <c r="W405">
        <v>73.702296719434003</v>
      </c>
      <c r="X405">
        <v>192.72801047795917</v>
      </c>
      <c r="Y405">
        <v>407.43973527556847</v>
      </c>
      <c r="Z405">
        <v>8.8351929921151093</v>
      </c>
      <c r="AA405" s="12">
        <v>19.263110883985416</v>
      </c>
      <c r="AB405" s="12">
        <v>0.31311088398541709</v>
      </c>
      <c r="AC405" s="12">
        <v>-0.40302230980621473</v>
      </c>
      <c r="AD405" s="12">
        <v>370.08029669445523</v>
      </c>
      <c r="AE405">
        <v>4.5348004712301382E-2</v>
      </c>
      <c r="AF405">
        <v>0</v>
      </c>
      <c r="AG405">
        <v>-4.3920591924349743</v>
      </c>
      <c r="AH405">
        <v>-25.052103063223182</v>
      </c>
      <c r="AI405">
        <v>-4.2231897565065308</v>
      </c>
      <c r="AJ405">
        <v>2.4680654986553225</v>
      </c>
      <c r="AK405">
        <v>12.933904053692254</v>
      </c>
      <c r="AL405">
        <v>0</v>
      </c>
      <c r="AM405">
        <v>0</v>
      </c>
      <c r="AN405">
        <v>-1.7056544328448555</v>
      </c>
      <c r="AO405">
        <f t="shared" si="65"/>
        <v>7.9265249609436266</v>
      </c>
      <c r="AP405">
        <f t="shared" si="66"/>
        <v>0.47559149765661757</v>
      </c>
      <c r="AQ405">
        <f t="shared" si="67"/>
        <v>0</v>
      </c>
      <c r="AR405">
        <f t="shared" si="68"/>
        <v>0.47510256839922493</v>
      </c>
      <c r="AS405" s="9">
        <f t="shared" si="69"/>
        <v>-16.57430129794146</v>
      </c>
      <c r="AT405" s="9">
        <f t="shared" si="70"/>
        <v>11.639309093271066</v>
      </c>
      <c r="AU405" s="9">
        <f t="shared" si="71"/>
        <v>4.2019426672052766</v>
      </c>
      <c r="AV405">
        <f t="shared" si="72"/>
        <v>7.8325413068114358E-4</v>
      </c>
      <c r="AW405">
        <f t="shared" si="73"/>
        <v>0.30567417975970523</v>
      </c>
      <c r="AX405">
        <v>7.934682167872471</v>
      </c>
      <c r="AZ405">
        <f t="shared" si="74"/>
        <v>84.46379513013062</v>
      </c>
    </row>
    <row r="406" spans="1:52" x14ac:dyDescent="0.3">
      <c r="A406">
        <v>101</v>
      </c>
      <c r="B406" s="12">
        <v>213.43656068043325</v>
      </c>
      <c r="C406" s="9">
        <v>22.468174130096852</v>
      </c>
      <c r="D406" s="9">
        <v>0.13634553652322096</v>
      </c>
      <c r="E406" s="9">
        <v>3.9993045858260669E-2</v>
      </c>
      <c r="F406" s="9">
        <v>2.7179193220707831</v>
      </c>
      <c r="G406" s="12">
        <v>0</v>
      </c>
      <c r="H406" s="12">
        <v>20.381940714715643</v>
      </c>
      <c r="I406" s="12">
        <v>1.2229164428829384</v>
      </c>
      <c r="J406">
        <v>806.54784512305162</v>
      </c>
      <c r="K406">
        <v>111.0188044113205</v>
      </c>
      <c r="L406">
        <v>1.7922935762919804E-3</v>
      </c>
      <c r="M406">
        <v>6.1920166482649017E-2</v>
      </c>
      <c r="N406">
        <v>3.470234780098458E-4</v>
      </c>
      <c r="O406">
        <v>-9.404800340573284E-5</v>
      </c>
      <c r="P406">
        <v>-6.3914833234894053E-3</v>
      </c>
      <c r="Q406">
        <v>5.8771958018980341E-3</v>
      </c>
      <c r="R406">
        <v>0</v>
      </c>
      <c r="S406">
        <v>8.197204666956793E-6</v>
      </c>
      <c r="T406">
        <v>535.08439546531508</v>
      </c>
      <c r="U406">
        <v>102.23765190514308</v>
      </c>
      <c r="V406">
        <v>339.0129308623641</v>
      </c>
      <c r="W406">
        <v>75.762394841133357</v>
      </c>
      <c r="X406">
        <v>199.5121217868045</v>
      </c>
      <c r="Y406">
        <v>432.78291675247243</v>
      </c>
      <c r="Z406">
        <v>8.833216490500563</v>
      </c>
      <c r="AA406" s="12">
        <v>19.257638814294314</v>
      </c>
      <c r="AB406" s="12">
        <v>0.30763881429431283</v>
      </c>
      <c r="AC406" s="12">
        <v>-0.39792890793710134</v>
      </c>
      <c r="AD406" s="12">
        <v>370.39218392192782</v>
      </c>
      <c r="AE406">
        <v>4.4780586162260105E-2</v>
      </c>
      <c r="AF406">
        <v>0</v>
      </c>
      <c r="AG406">
        <v>-4.6686937540363402</v>
      </c>
      <c r="AH406">
        <v>-26.955991300465652</v>
      </c>
      <c r="AI406">
        <v>-4.6884992945054167</v>
      </c>
      <c r="AJ406">
        <v>2.4701454745753373</v>
      </c>
      <c r="AK406">
        <v>12.930229921056769</v>
      </c>
      <c r="AL406">
        <v>0</v>
      </c>
      <c r="AM406">
        <v>0</v>
      </c>
      <c r="AN406">
        <v>-1.684098347077567</v>
      </c>
      <c r="AO406">
        <f t="shared" si="65"/>
        <v>7.5876945039864472</v>
      </c>
      <c r="AP406">
        <f t="shared" si="66"/>
        <v>0.45526167023918679</v>
      </c>
      <c r="AQ406">
        <f t="shared" si="67"/>
        <v>0</v>
      </c>
      <c r="AR406">
        <f t="shared" si="68"/>
        <v>0.45480527819592381</v>
      </c>
      <c r="AS406" s="9">
        <f t="shared" si="69"/>
        <v>-17.79511675527262</v>
      </c>
      <c r="AT406" s="9">
        <f t="shared" si="70"/>
        <v>12.600275230347728</v>
      </c>
      <c r="AU406" s="9">
        <f t="shared" si="71"/>
        <v>4.0214248930496144</v>
      </c>
      <c r="AV406">
        <f t="shared" si="72"/>
        <v>0</v>
      </c>
      <c r="AW406">
        <f t="shared" si="73"/>
        <v>0.32255878718263986</v>
      </c>
      <c r="AX406">
        <v>7.5953086711132363</v>
      </c>
      <c r="AZ406">
        <f t="shared" si="74"/>
        <v>93.76998589010833</v>
      </c>
    </row>
    <row r="407" spans="1:52" x14ac:dyDescent="0.3">
      <c r="A407">
        <v>101.25</v>
      </c>
      <c r="B407" s="12">
        <v>215.59277233160211</v>
      </c>
      <c r="C407" s="9">
        <v>23.717921652902746</v>
      </c>
      <c r="D407" s="9">
        <v>0.13781632715282466</v>
      </c>
      <c r="E407" s="9">
        <v>3.9290789725356282E-2</v>
      </c>
      <c r="F407" s="9">
        <v>2.7182841641415392</v>
      </c>
      <c r="G407" s="12">
        <v>0</v>
      </c>
      <c r="H407" s="12">
        <v>20.111842202060107</v>
      </c>
      <c r="I407" s="12">
        <v>1.2067105321236065</v>
      </c>
      <c r="J407">
        <v>855.89895161918525</v>
      </c>
      <c r="K407">
        <v>112.03180031253976</v>
      </c>
      <c r="L407">
        <v>1.9353828268390009E-3</v>
      </c>
      <c r="M407">
        <v>6.0118756699885735E-2</v>
      </c>
      <c r="N407">
        <v>3.1305932885565443E-4</v>
      </c>
      <c r="O407">
        <v>-9.8189529991986487E-5</v>
      </c>
      <c r="P407">
        <v>-6.7931198717919713E-3</v>
      </c>
      <c r="Q407">
        <v>5.8771958018980341E-3</v>
      </c>
      <c r="R407">
        <v>0</v>
      </c>
      <c r="S407">
        <v>8.8501618729173529E-6</v>
      </c>
      <c r="T407">
        <v>574.61715625776628</v>
      </c>
      <c r="U407">
        <v>104.78969459283059</v>
      </c>
      <c r="V407">
        <v>356.28277231010793</v>
      </c>
      <c r="W407">
        <v>77.908353038184089</v>
      </c>
      <c r="X407">
        <v>192.70655054975273</v>
      </c>
      <c r="Y407">
        <v>448.62304406813342</v>
      </c>
      <c r="Z407">
        <v>8.8312648531134759</v>
      </c>
      <c r="AA407" s="12">
        <v>19.252236844041203</v>
      </c>
      <c r="AB407" s="12">
        <v>0.30223684404120216</v>
      </c>
      <c r="AC407" s="12">
        <v>-0.3928312768062085</v>
      </c>
      <c r="AD407" s="12">
        <v>370.69973583852777</v>
      </c>
      <c r="AE407">
        <v>4.4212328932638822E-2</v>
      </c>
      <c r="AF407">
        <v>0</v>
      </c>
      <c r="AG407">
        <v>-5.0110294572833114</v>
      </c>
      <c r="AH407">
        <v>-28.956848688505584</v>
      </c>
      <c r="AI407">
        <v>-4.6170135879012753</v>
      </c>
      <c r="AJ407">
        <v>2.4721965383071423</v>
      </c>
      <c r="AK407">
        <v>12.926602855554451</v>
      </c>
      <c r="AL407">
        <v>0</v>
      </c>
      <c r="AM407">
        <v>0</v>
      </c>
      <c r="AN407">
        <v>-1.662524362402634</v>
      </c>
      <c r="AO407">
        <f t="shared" si="65"/>
        <v>7.79612671377489</v>
      </c>
      <c r="AP407">
        <f t="shared" si="66"/>
        <v>0.46776760282649338</v>
      </c>
      <c r="AQ407">
        <f t="shared" si="67"/>
        <v>0</v>
      </c>
      <c r="AR407">
        <f t="shared" si="68"/>
        <v>0.4673104976034762</v>
      </c>
      <c r="AS407" s="9">
        <f t="shared" si="69"/>
        <v>-19.16403458503164</v>
      </c>
      <c r="AT407" s="9">
        <f t="shared" si="70"/>
        <v>13.608629695958099</v>
      </c>
      <c r="AU407" s="9">
        <f t="shared" si="71"/>
        <v>4.1309795902667545</v>
      </c>
      <c r="AV407">
        <f t="shared" si="72"/>
        <v>0</v>
      </c>
      <c r="AW407">
        <f t="shared" si="73"/>
        <v>0.34138225686041151</v>
      </c>
      <c r="AX407">
        <v>7.8037525862054169</v>
      </c>
      <c r="AZ407">
        <f t="shared" si="74"/>
        <v>92.340271758025494</v>
      </c>
    </row>
    <row r="408" spans="1:52" x14ac:dyDescent="0.3">
      <c r="A408">
        <v>101.5</v>
      </c>
      <c r="B408" s="12">
        <v>217.79731406734965</v>
      </c>
      <c r="C408" s="9">
        <v>24.968126565003608</v>
      </c>
      <c r="D408" s="9">
        <v>0.13929510206133469</v>
      </c>
      <c r="E408" s="9">
        <v>3.859765397366538E-2</v>
      </c>
      <c r="F408" s="9">
        <v>2.7186571116508347</v>
      </c>
      <c r="G408" s="12">
        <v>0</v>
      </c>
      <c r="H408" s="12">
        <v>19.845251528332838</v>
      </c>
      <c r="I408" s="12">
        <v>1.1907150916999703</v>
      </c>
      <c r="J408">
        <v>899.91523457287633</v>
      </c>
      <c r="K408">
        <v>112.8525850680499</v>
      </c>
      <c r="L408">
        <v>2.0689480069847528E-3</v>
      </c>
      <c r="M408">
        <v>5.6383385149154322E-2</v>
      </c>
      <c r="N408">
        <v>2.6769738845577976E-4</v>
      </c>
      <c r="O408">
        <v>-1.015628132506742E-4</v>
      </c>
      <c r="P408">
        <v>-7.1536592537878065E-3</v>
      </c>
      <c r="Q408">
        <v>5.8771958018980341E-3</v>
      </c>
      <c r="R408">
        <v>0</v>
      </c>
      <c r="S408">
        <v>9.4652237475293984E-6</v>
      </c>
      <c r="T408">
        <v>615.65436597372434</v>
      </c>
      <c r="U408">
        <v>107.15943817523441</v>
      </c>
      <c r="V408">
        <v>374.82911384677573</v>
      </c>
      <c r="W408">
        <v>80.126510104602175</v>
      </c>
      <c r="X408">
        <v>199.56157570303625</v>
      </c>
      <c r="Y408">
        <v>470.94356886185813</v>
      </c>
      <c r="Z408">
        <v>8.8293381116461376</v>
      </c>
      <c r="AA408" s="12">
        <v>19.246905030566655</v>
      </c>
      <c r="AB408" s="12">
        <v>0.29690503056665674</v>
      </c>
      <c r="AC408" s="12">
        <v>-0.38772947586894307</v>
      </c>
      <c r="AD408" s="12">
        <v>371.00296415793952</v>
      </c>
      <c r="AE408">
        <v>4.3643243722016223E-2</v>
      </c>
      <c r="AF408">
        <v>0</v>
      </c>
      <c r="AG408">
        <v>-5.1984631123554941</v>
      </c>
      <c r="AH408">
        <v>-31.034696339408288</v>
      </c>
      <c r="AI408">
        <v>-4.8057227507541205</v>
      </c>
      <c r="AJ408">
        <v>2.4742187679692993</v>
      </c>
      <c r="AK408">
        <v>12.923022895685699</v>
      </c>
      <c r="AL408">
        <v>0</v>
      </c>
      <c r="AM408">
        <v>0</v>
      </c>
      <c r="AN408">
        <v>-1.6409327304447832</v>
      </c>
      <c r="AO408">
        <f t="shared" si="65"/>
        <v>7.7390728264485107</v>
      </c>
      <c r="AP408">
        <f t="shared" si="66"/>
        <v>0.46434436958691061</v>
      </c>
      <c r="AQ408">
        <f t="shared" si="67"/>
        <v>0</v>
      </c>
      <c r="AR408">
        <f t="shared" si="68"/>
        <v>0.4639022138183263</v>
      </c>
      <c r="AS408" s="9">
        <f t="shared" si="69"/>
        <v>-20.398874308599662</v>
      </c>
      <c r="AT408" s="9">
        <f t="shared" si="70"/>
        <v>14.657254626537666</v>
      </c>
      <c r="AU408" s="9">
        <f t="shared" si="71"/>
        <v>4.0998534393220094</v>
      </c>
      <c r="AV408">
        <f t="shared" si="72"/>
        <v>0</v>
      </c>
      <c r="AW408">
        <f t="shared" si="73"/>
        <v>0.35708218207820858</v>
      </c>
      <c r="AX408">
        <v>7.7464491130705193</v>
      </c>
      <c r="AZ408">
        <f t="shared" si="74"/>
        <v>96.114455015082399</v>
      </c>
    </row>
    <row r="409" spans="1:52" x14ac:dyDescent="0.3">
      <c r="A409">
        <v>101.75</v>
      </c>
      <c r="B409" s="12">
        <v>220.05017735545923</v>
      </c>
      <c r="C409" s="9">
        <v>26.218786789776477</v>
      </c>
      <c r="D409" s="9">
        <v>0.14078184283295231</v>
      </c>
      <c r="E409" s="9">
        <v>3.7913645951455355E-2</v>
      </c>
      <c r="F409" s="9">
        <v>2.7190381583775327</v>
      </c>
      <c r="G409" s="12">
        <v>0</v>
      </c>
      <c r="H409" s="12">
        <v>19.582171519790521</v>
      </c>
      <c r="I409" s="12">
        <v>1.1749302911874313</v>
      </c>
      <c r="J409">
        <v>936.81229159747193</v>
      </c>
      <c r="K409">
        <v>113.46103244257142</v>
      </c>
      <c r="L409">
        <v>2.1884855072762479E-3</v>
      </c>
      <c r="M409">
        <v>5.0921883949361479E-2</v>
      </c>
      <c r="N409">
        <v>2.1069344851867033E-4</v>
      </c>
      <c r="O409">
        <v>-1.0399440961985001E-4</v>
      </c>
      <c r="P409">
        <v>-7.4581265113982404E-3</v>
      </c>
      <c r="Q409">
        <v>5.8771958018980341E-3</v>
      </c>
      <c r="R409">
        <v>0</v>
      </c>
      <c r="S409">
        <v>1.001709867907687E-5</v>
      </c>
      <c r="T409">
        <v>657.65720526761345</v>
      </c>
      <c r="U409">
        <v>109.33722147072439</v>
      </c>
      <c r="V409">
        <v>394.68841150669738</v>
      </c>
      <c r="W409">
        <v>82.401914875766579</v>
      </c>
      <c r="X409">
        <v>192.60996762607809</v>
      </c>
      <c r="Y409">
        <v>482.17881974848774</v>
      </c>
      <c r="Z409">
        <v>8.8274362973759501</v>
      </c>
      <c r="AA409" s="12">
        <v>19.241643430395808</v>
      </c>
      <c r="AB409" s="12">
        <v>0.29164343039581042</v>
      </c>
      <c r="AC409" s="12">
        <v>-0.38262356442394402</v>
      </c>
      <c r="AD409" s="12">
        <v>371.301880280332</v>
      </c>
      <c r="AE409">
        <v>4.3073341242372054E-2</v>
      </c>
      <c r="AF409">
        <v>0</v>
      </c>
      <c r="AG409">
        <v>-5.4260429667887893</v>
      </c>
      <c r="AH409">
        <v>-33.162410420122264</v>
      </c>
      <c r="AI409">
        <v>-4.3745204120895176</v>
      </c>
      <c r="AJ409">
        <v>2.4762122395895347</v>
      </c>
      <c r="AK409">
        <v>12.919490079403403</v>
      </c>
      <c r="AL409">
        <v>0</v>
      </c>
      <c r="AM409">
        <v>0</v>
      </c>
      <c r="AN409">
        <v>-1.6193237021652731</v>
      </c>
      <c r="AO409">
        <f t="shared" si="65"/>
        <v>8.3090762082316996</v>
      </c>
      <c r="AP409">
        <f t="shared" si="66"/>
        <v>0.49854457249390194</v>
      </c>
      <c r="AQ409">
        <f t="shared" si="67"/>
        <v>0</v>
      </c>
      <c r="AR409">
        <f t="shared" si="68"/>
        <v>0.49808216594807153</v>
      </c>
      <c r="AS409" s="9">
        <f t="shared" si="69"/>
        <v>-21.737336142032039</v>
      </c>
      <c r="AT409" s="9">
        <f t="shared" si="70"/>
        <v>15.729875708661814</v>
      </c>
      <c r="AU409" s="9">
        <f t="shared" si="71"/>
        <v>4.4008704550924458</v>
      </c>
      <c r="AV409">
        <f t="shared" si="72"/>
        <v>0</v>
      </c>
      <c r="AW409">
        <f t="shared" si="73"/>
        <v>0.37388574879894682</v>
      </c>
      <c r="AX409">
        <v>8.3167901387659864</v>
      </c>
      <c r="AZ409">
        <f t="shared" si="74"/>
        <v>87.490408241790362</v>
      </c>
    </row>
    <row r="410" spans="1:52" x14ac:dyDescent="0.3">
      <c r="A410">
        <v>102</v>
      </c>
      <c r="B410" s="12">
        <v>222.35135344789563</v>
      </c>
      <c r="C410" s="9">
        <v>27.469900227729994</v>
      </c>
      <c r="D410" s="9">
        <v>0.14227653091267228</v>
      </c>
      <c r="E410" s="9">
        <v>3.7238772901268223E-2</v>
      </c>
      <c r="F410" s="9">
        <v>2.7194272979633651</v>
      </c>
      <c r="G410" s="12">
        <v>0</v>
      </c>
      <c r="H410" s="12">
        <v>19.32260496202624</v>
      </c>
      <c r="I410" s="12">
        <v>1.1593562977215743</v>
      </c>
      <c r="J410">
        <v>965.24597718903738</v>
      </c>
      <c r="K410">
        <v>113.84192348418554</v>
      </c>
      <c r="L410">
        <v>2.2906907482377835E-3</v>
      </c>
      <c r="M410">
        <v>4.4364554122521681E-2</v>
      </c>
      <c r="N410">
        <v>1.4035543264240388E-4</v>
      </c>
      <c r="O410">
        <v>-1.0537258283282347E-4</v>
      </c>
      <c r="P410">
        <v>-7.6950193544838051E-3</v>
      </c>
      <c r="Q410">
        <v>5.8771958018980341E-3</v>
      </c>
      <c r="R410">
        <v>0</v>
      </c>
      <c r="S410">
        <v>1.0483999014510283E-5</v>
      </c>
      <c r="T410">
        <v>699.94219997050777</v>
      </c>
      <c r="U410">
        <v>111.31513761599803</v>
      </c>
      <c r="V410">
        <v>415.88683219442481</v>
      </c>
      <c r="W410">
        <v>84.718589431682972</v>
      </c>
      <c r="X410">
        <v>199.66280340376812</v>
      </c>
      <c r="Y410">
        <v>498.7809323513132</v>
      </c>
      <c r="Z410">
        <v>8.8255594411492435</v>
      </c>
      <c r="AA410" s="12">
        <v>19.236452099240523</v>
      </c>
      <c r="AB410" s="12">
        <v>0.28645209924052478</v>
      </c>
      <c r="AC410" s="12">
        <v>-0.37751360161237169</v>
      </c>
      <c r="AD410" s="12">
        <v>371.59649565753955</v>
      </c>
      <c r="AE410">
        <v>4.2502632218965442E-2</v>
      </c>
      <c r="AF410">
        <v>0</v>
      </c>
      <c r="AG410">
        <v>-5.4825726818503471</v>
      </c>
      <c r="AH410">
        <v>-35.305535120901304</v>
      </c>
      <c r="AI410">
        <v>-4.1447050078444194</v>
      </c>
      <c r="AJ410">
        <v>2.4781770295401317</v>
      </c>
      <c r="AK410">
        <v>12.916004444114389</v>
      </c>
      <c r="AL410">
        <v>0</v>
      </c>
      <c r="AM410">
        <v>0</v>
      </c>
      <c r="AN410">
        <v>-1.597697527858889</v>
      </c>
      <c r="AO410">
        <f t="shared" si="65"/>
        <v>8.6678881864380131</v>
      </c>
      <c r="AP410">
        <f t="shared" si="66"/>
        <v>0.52007329118628076</v>
      </c>
      <c r="AQ410">
        <f t="shared" si="67"/>
        <v>0</v>
      </c>
      <c r="AR410">
        <f t="shared" si="68"/>
        <v>0.51960361252470599</v>
      </c>
      <c r="AS410" s="9">
        <f t="shared" si="69"/>
        <v>-22.898040840319133</v>
      </c>
      <c r="AT410" s="9">
        <f t="shared" si="70"/>
        <v>16.811973047098338</v>
      </c>
      <c r="AU410" s="9">
        <f t="shared" si="71"/>
        <v>4.5899377451186396</v>
      </c>
      <c r="AV410">
        <f t="shared" si="72"/>
        <v>0</v>
      </c>
      <c r="AW410">
        <f t="shared" si="73"/>
        <v>0.38695890052462445</v>
      </c>
      <c r="AX410">
        <v>8.6757232399748894</v>
      </c>
      <c r="AZ410">
        <f t="shared" si="74"/>
        <v>82.894100156888385</v>
      </c>
    </row>
    <row r="411" spans="1:52" x14ac:dyDescent="0.3">
      <c r="A411">
        <v>102.25</v>
      </c>
      <c r="B411" s="12">
        <v>224.70083337897373</v>
      </c>
      <c r="C411" s="9">
        <v>28.721464756344673</v>
      </c>
      <c r="D411" s="9">
        <v>0.1437791476059016</v>
      </c>
      <c r="E411" s="9">
        <v>3.6573041960198588E-2</v>
      </c>
      <c r="F411" s="9">
        <v>2.7198245239129273</v>
      </c>
      <c r="G411" s="12">
        <v>0</v>
      </c>
      <c r="H411" s="12">
        <v>19.06655460007638</v>
      </c>
      <c r="I411" s="12">
        <v>1.1439932760045828</v>
      </c>
      <c r="J411">
        <v>984.70960058571416</v>
      </c>
      <c r="K411">
        <v>113.99633768335394</v>
      </c>
      <c r="L411">
        <v>2.3746030050672464E-3</v>
      </c>
      <c r="M411">
        <v>3.7870151978603286E-2</v>
      </c>
      <c r="N411">
        <v>2.4449756756250044E-5</v>
      </c>
      <c r="O411">
        <v>-1.0568701691313584E-4</v>
      </c>
      <c r="P411">
        <v>-7.8596180425016624E-3</v>
      </c>
      <c r="Q411">
        <v>5.8771958018980341E-3</v>
      </c>
      <c r="R411">
        <v>0</v>
      </c>
      <c r="S411">
        <v>1.0853425706680264E-5</v>
      </c>
      <c r="T411">
        <v>741.70110337299366</v>
      </c>
      <c r="U411">
        <v>113.08741807431147</v>
      </c>
      <c r="V411">
        <v>438.43686730512638</v>
      </c>
      <c r="W411">
        <v>87.059846436808243</v>
      </c>
      <c r="X411">
        <v>192.51783938652775</v>
      </c>
      <c r="Y411">
        <v>503.30464786126134</v>
      </c>
      <c r="Z411">
        <v>8.8237075733813786</v>
      </c>
      <c r="AA411" s="12">
        <v>19.231331092001525</v>
      </c>
      <c r="AB411" s="12">
        <v>0.28133109200152762</v>
      </c>
      <c r="AC411" s="12">
        <v>-0.37239964641987394</v>
      </c>
      <c r="AD411" s="12">
        <v>371.88682159843574</v>
      </c>
      <c r="AE411">
        <v>4.1931127390115508E-2</v>
      </c>
      <c r="AF411">
        <v>0</v>
      </c>
      <c r="AG411">
        <v>-5.5717043313195127</v>
      </c>
      <c r="AH411">
        <v>-37.423275858982592</v>
      </c>
      <c r="AI411">
        <v>-3.2433890278067481</v>
      </c>
      <c r="AJ411">
        <v>2.4801132132399686</v>
      </c>
      <c r="AK411">
        <v>12.912566026680862</v>
      </c>
      <c r="AL411">
        <v>0</v>
      </c>
      <c r="AM411">
        <v>0</v>
      </c>
      <c r="AN411">
        <v>-1.5760544571622623</v>
      </c>
      <c r="AO411">
        <f t="shared" si="65"/>
        <v>9.7005565319028282</v>
      </c>
      <c r="AP411">
        <f t="shared" si="66"/>
        <v>0.5820333919141697</v>
      </c>
      <c r="AQ411">
        <f t="shared" si="67"/>
        <v>0</v>
      </c>
      <c r="AR411">
        <f t="shared" si="68"/>
        <v>0.5815217956655454</v>
      </c>
      <c r="AS411" s="9">
        <f t="shared" si="69"/>
        <v>-24.119982360811228</v>
      </c>
      <c r="AT411" s="9">
        <f t="shared" si="70"/>
        <v>17.880465167994156</v>
      </c>
      <c r="AU411" s="9">
        <f t="shared" si="71"/>
        <v>5.135692448193911</v>
      </c>
      <c r="AV411">
        <f t="shared" si="72"/>
        <v>0</v>
      </c>
      <c r="AW411">
        <f t="shared" si="73"/>
        <v>0.40044371240186366</v>
      </c>
      <c r="AX411">
        <v>9.7090906373624684</v>
      </c>
      <c r="AZ411">
        <f t="shared" si="74"/>
        <v>64.86778055613496</v>
      </c>
    </row>
    <row r="412" spans="1:52" x14ac:dyDescent="0.3">
      <c r="A412">
        <v>102.5</v>
      </c>
      <c r="B412" s="12">
        <v>227.09860796348758</v>
      </c>
      <c r="C412" s="9">
        <v>29.973478229912814</v>
      </c>
      <c r="D412" s="9">
        <v>0.14528967407807536</v>
      </c>
      <c r="E412" s="9">
        <v>3.5916460160166266E-2</v>
      </c>
      <c r="F412" s="9">
        <v>2.7202298295936398</v>
      </c>
      <c r="G412" s="12">
        <v>0</v>
      </c>
      <c r="H412" s="12">
        <v>18.814023138525485</v>
      </c>
      <c r="I412" s="12">
        <v>1.1288413883115291</v>
      </c>
      <c r="J412">
        <v>995.96282826038134</v>
      </c>
      <c r="K412">
        <v>113.95199844583493</v>
      </c>
      <c r="L412">
        <v>2.4427429442380136E-3</v>
      </c>
      <c r="M412">
        <v>3.2942197134033853E-2</v>
      </c>
      <c r="N412">
        <v>-1.0367873097725296E-4</v>
      </c>
      <c r="O412">
        <v>-1.0506809299265674E-4</v>
      </c>
      <c r="P412">
        <v>-7.9576149604555085E-3</v>
      </c>
      <c r="Q412">
        <v>5.8771958018980341E-3</v>
      </c>
      <c r="R412">
        <v>0</v>
      </c>
      <c r="S412">
        <v>1.1128901462252143E-5</v>
      </c>
      <c r="T412">
        <v>782.06317335865378</v>
      </c>
      <c r="U412">
        <v>114.65180761138009</v>
      </c>
      <c r="V412">
        <v>462.33366229404976</v>
      </c>
      <c r="W412">
        <v>89.40863360851813</v>
      </c>
      <c r="X412">
        <v>199.75016224076478</v>
      </c>
      <c r="Y412">
        <v>513.39318660649212</v>
      </c>
      <c r="Z412">
        <v>8.8218807240737469</v>
      </c>
      <c r="AA412" s="12">
        <v>19.226280462770504</v>
      </c>
      <c r="AB412" s="12">
        <v>0.27628046277050972</v>
      </c>
      <c r="AC412" s="12">
        <v>-0.36728175767962173</v>
      </c>
      <c r="AD412" s="12">
        <v>372.17286919114156</v>
      </c>
      <c r="AE412">
        <v>4.1358837507045942E-2</v>
      </c>
      <c r="AF412">
        <v>0</v>
      </c>
      <c r="AG412">
        <v>-5.4994500957910244</v>
      </c>
      <c r="AH412">
        <v>-39.471634466945034</v>
      </c>
      <c r="AI412">
        <v>-2.5529762156221181</v>
      </c>
      <c r="AJ412">
        <v>2.4820208646357234</v>
      </c>
      <c r="AK412">
        <v>12.909174863421811</v>
      </c>
      <c r="AL412">
        <v>0</v>
      </c>
      <c r="AM412">
        <v>0</v>
      </c>
      <c r="AN412">
        <v>-1.5543947390667174</v>
      </c>
      <c r="AO412">
        <f t="shared" si="65"/>
        <v>10.50798191581563</v>
      </c>
      <c r="AP412">
        <f t="shared" si="66"/>
        <v>0.63047891494893782</v>
      </c>
      <c r="AQ412">
        <f t="shared" si="67"/>
        <v>0</v>
      </c>
      <c r="AR412">
        <f t="shared" si="68"/>
        <v>0.62993975787187495</v>
      </c>
      <c r="AS412" s="9">
        <f t="shared" si="69"/>
        <v>-25.130747645206998</v>
      </c>
      <c r="AT412" s="9">
        <f t="shared" si="70"/>
        <v>18.915881936334216</v>
      </c>
      <c r="AU412" s="9">
        <f t="shared" si="71"/>
        <v>5.5620097867229656</v>
      </c>
      <c r="AV412">
        <f t="shared" si="72"/>
        <v>0</v>
      </c>
      <c r="AW412">
        <f t="shared" si="73"/>
        <v>0.40985736504461023</v>
      </c>
      <c r="AX412">
        <v>10.516975558056439</v>
      </c>
      <c r="AZ412">
        <f t="shared" si="74"/>
        <v>51.059524312442363</v>
      </c>
    </row>
    <row r="413" spans="1:52" x14ac:dyDescent="0.3">
      <c r="A413">
        <v>102.75</v>
      </c>
      <c r="B413" s="12">
        <v>229.54466779480535</v>
      </c>
      <c r="C413" s="9">
        <v>31.225938479377866</v>
      </c>
      <c r="D413" s="9">
        <v>0.14680809135427961</v>
      </c>
      <c r="E413" s="9">
        <v>3.5269034428186123E-2</v>
      </c>
      <c r="F413" s="9">
        <v>2.7206432082357241</v>
      </c>
      <c r="G413" s="12">
        <v>0</v>
      </c>
      <c r="H413" s="12">
        <v>18.565013241610046</v>
      </c>
      <c r="I413" s="12">
        <v>1.1139007944966028</v>
      </c>
      <c r="J413">
        <v>1001.3251472524927</v>
      </c>
      <c r="K413">
        <v>113.76795233358104</v>
      </c>
      <c r="L413">
        <v>2.5009120894590149E-3</v>
      </c>
      <c r="M413">
        <v>3.0399963855725014E-2</v>
      </c>
      <c r="N413">
        <v>-1.2851033932975979E-4</v>
      </c>
      <c r="O413">
        <v>-1.038070378645762E-4</v>
      </c>
      <c r="P413">
        <v>-8.007645151397267E-3</v>
      </c>
      <c r="Q413">
        <v>5.8771958018980341E-3</v>
      </c>
      <c r="R413">
        <v>0</v>
      </c>
      <c r="S413">
        <v>1.133532076885597E-5</v>
      </c>
      <c r="T413">
        <v>820.22263337148115</v>
      </c>
      <c r="U413">
        <v>116.01208972360132</v>
      </c>
      <c r="V413">
        <v>487.55146657055167</v>
      </c>
      <c r="W413">
        <v>91.747940376623603</v>
      </c>
      <c r="X413">
        <v>192.53853590943658</v>
      </c>
      <c r="Y413">
        <v>512.43336939046253</v>
      </c>
      <c r="Z413">
        <v>8.8200789227976184</v>
      </c>
      <c r="AA413" s="12">
        <v>19.221300264832202</v>
      </c>
      <c r="AB413" s="12">
        <v>0.27130026483220093</v>
      </c>
      <c r="AC413" s="12">
        <v>-0.36215999407381477</v>
      </c>
      <c r="AD413" s="12">
        <v>372.45464941428224</v>
      </c>
      <c r="AE413">
        <v>4.0785773333657405E-2</v>
      </c>
      <c r="AF413">
        <v>0</v>
      </c>
      <c r="AG413">
        <v>-5.4856005462527371</v>
      </c>
      <c r="AH413">
        <v>-41.409841238991845</v>
      </c>
      <c r="AI413">
        <v>-1.2440951409955432</v>
      </c>
      <c r="AJ413">
        <v>2.483900056943849</v>
      </c>
      <c r="AK413">
        <v>12.905830990114413</v>
      </c>
      <c r="AL413">
        <v>0</v>
      </c>
      <c r="AM413">
        <v>0</v>
      </c>
      <c r="AN413">
        <v>-1.5327186219246449</v>
      </c>
      <c r="AO413">
        <f t="shared" si="65"/>
        <v>11.932589087120894</v>
      </c>
      <c r="AP413">
        <f t="shared" si="66"/>
        <v>0.71595534522725357</v>
      </c>
      <c r="AQ413">
        <f t="shared" si="67"/>
        <v>0</v>
      </c>
      <c r="AR413">
        <f t="shared" si="68"/>
        <v>0.7153599393206812</v>
      </c>
      <c r="AS413" s="9">
        <f t="shared" si="69"/>
        <v>-26.182917083638642</v>
      </c>
      <c r="AT413" s="9">
        <f t="shared" si="70"/>
        <v>19.895166019001984</v>
      </c>
      <c r="AU413" s="9">
        <f t="shared" si="71"/>
        <v>6.3147826501031918</v>
      </c>
      <c r="AV413">
        <f t="shared" si="72"/>
        <v>0</v>
      </c>
      <c r="AW413">
        <f t="shared" si="73"/>
        <v>0.41944396463135458</v>
      </c>
      <c r="AX413">
        <v>11.942520778333458</v>
      </c>
      <c r="AZ413">
        <f t="shared" si="74"/>
        <v>24.881902819910863</v>
      </c>
    </row>
    <row r="414" spans="1:52" x14ac:dyDescent="0.3">
      <c r="A414">
        <v>103</v>
      </c>
      <c r="B414" s="12">
        <v>232.03900324291033</v>
      </c>
      <c r="C414" s="9">
        <v>32.478843312176579</v>
      </c>
      <c r="D414" s="9">
        <v>0.1483343803188743</v>
      </c>
      <c r="E414" s="9">
        <v>3.4630771586642413E-2</v>
      </c>
      <c r="F414" s="9">
        <v>2.7210646529322062</v>
      </c>
      <c r="G414" s="12">
        <v>0</v>
      </c>
      <c r="H414" s="12">
        <v>18.319527533324006</v>
      </c>
      <c r="I414" s="12">
        <v>1.0991716519994403</v>
      </c>
      <c r="J414">
        <v>1003.9481140957633</v>
      </c>
      <c r="K414">
        <v>113.52830821537503</v>
      </c>
      <c r="L414">
        <v>2.5549333639981898E-3</v>
      </c>
      <c r="M414">
        <v>2.9390215439736335E-2</v>
      </c>
      <c r="N414">
        <v>-1.4032233219498307E-4</v>
      </c>
      <c r="O414">
        <v>-1.0226347449455928E-4</v>
      </c>
      <c r="P414">
        <v>-8.0352101031589632E-3</v>
      </c>
      <c r="Q414">
        <v>5.8771958018980341E-3</v>
      </c>
      <c r="R414">
        <v>0</v>
      </c>
      <c r="S414">
        <v>1.1510129066847606E-5</v>
      </c>
      <c r="T414">
        <v>855.57975401763667</v>
      </c>
      <c r="U414">
        <v>117.18018835713991</v>
      </c>
      <c r="V414">
        <v>514.04102435620462</v>
      </c>
      <c r="W414">
        <v>94.061314000207801</v>
      </c>
      <c r="X414">
        <v>199.78051842823641</v>
      </c>
      <c r="Y414">
        <v>519.13941467411621</v>
      </c>
      <c r="Z414">
        <v>8.8183021986938765</v>
      </c>
      <c r="AA414" s="12">
        <v>19.216390550666478</v>
      </c>
      <c r="AB414" s="12">
        <v>0.2663905506664801</v>
      </c>
      <c r="AC414" s="12">
        <v>-0.35703441413121917</v>
      </c>
      <c r="AD414" s="12">
        <v>372.7321734255512</v>
      </c>
      <c r="AE414">
        <v>4.0211945646420055E-2</v>
      </c>
      <c r="AF414">
        <v>0</v>
      </c>
      <c r="AG414">
        <v>-5.3555662159502955</v>
      </c>
      <c r="AH414">
        <v>-43.20748629566922</v>
      </c>
      <c r="AI414">
        <v>-0.25491951589557971</v>
      </c>
      <c r="AJ414">
        <v>2.4857508645750013</v>
      </c>
      <c r="AK414">
        <v>12.902534441995423</v>
      </c>
      <c r="AL414">
        <v>0</v>
      </c>
      <c r="AM414">
        <v>0</v>
      </c>
      <c r="AN414">
        <v>-1.5110263534390802</v>
      </c>
      <c r="AO414">
        <f t="shared" si="65"/>
        <v>13.021289564716295</v>
      </c>
      <c r="AP414">
        <f t="shared" si="66"/>
        <v>0.78127737388297769</v>
      </c>
      <c r="AQ414">
        <f t="shared" si="67"/>
        <v>0</v>
      </c>
      <c r="AR414">
        <f t="shared" si="68"/>
        <v>0.78064579601451511</v>
      </c>
      <c r="AS414" s="9">
        <f t="shared" si="69"/>
        <v>-27.027215412697558</v>
      </c>
      <c r="AT414" s="9">
        <f t="shared" si="70"/>
        <v>20.805456541497396</v>
      </c>
      <c r="AU414" s="9">
        <f t="shared" si="71"/>
        <v>6.8895399839020399</v>
      </c>
      <c r="AV414">
        <f t="shared" si="72"/>
        <v>0</v>
      </c>
      <c r="AW414">
        <f t="shared" si="73"/>
        <v>0.42525801306726713</v>
      </c>
      <c r="AX414">
        <v>13.03182437877653</v>
      </c>
      <c r="AZ414">
        <f t="shared" si="74"/>
        <v>5.0983903179115941</v>
      </c>
    </row>
    <row r="415" spans="1:52" x14ac:dyDescent="0.3">
      <c r="A415">
        <v>103.25</v>
      </c>
      <c r="B415" s="12">
        <v>234.58160445243257</v>
      </c>
      <c r="C415" s="9">
        <v>33.732190512078979</v>
      </c>
      <c r="D415" s="9">
        <v>0.14986852171511178</v>
      </c>
      <c r="E415" s="9">
        <v>3.4001678353542453E-2</v>
      </c>
      <c r="F415" s="9">
        <v>2.7214941566388577</v>
      </c>
      <c r="G415" s="12">
        <v>0</v>
      </c>
      <c r="H415" s="12">
        <v>18.077568597516329</v>
      </c>
      <c r="I415" s="12">
        <v>1.0846541158509797</v>
      </c>
      <c r="J415">
        <v>1005.7523095725327</v>
      </c>
      <c r="K415">
        <v>113.28459492786112</v>
      </c>
      <c r="L415">
        <v>2.6078297549226507E-3</v>
      </c>
      <c r="M415">
        <v>2.8810874757639264E-2</v>
      </c>
      <c r="N415">
        <v>-1.4876813611801765E-4</v>
      </c>
      <c r="O415">
        <v>-1.0064837287314457E-4</v>
      </c>
      <c r="P415">
        <v>-8.055895235563694E-3</v>
      </c>
      <c r="Q415">
        <v>5.8771958018980341E-3</v>
      </c>
      <c r="R415">
        <v>0</v>
      </c>
      <c r="S415">
        <v>1.1676963026705393E-5</v>
      </c>
      <c r="T415">
        <v>887.72365193897508</v>
      </c>
      <c r="U415">
        <v>118.17166722105674</v>
      </c>
      <c r="V415">
        <v>541.72946863024788</v>
      </c>
      <c r="W415">
        <v>96.333549829599121</v>
      </c>
      <c r="X415">
        <v>192.56287170558286</v>
      </c>
      <c r="Y415">
        <v>516.80977730467237</v>
      </c>
      <c r="Z415">
        <v>8.8165505804906186</v>
      </c>
      <c r="AA415" s="12">
        <v>19.211551371950325</v>
      </c>
      <c r="AB415" s="12">
        <v>0.26155137195032657</v>
      </c>
      <c r="AC415" s="12">
        <v>-0.35190507623868433</v>
      </c>
      <c r="AD415" s="12">
        <v>373.00545154513213</v>
      </c>
      <c r="AE415">
        <v>3.9637365234103994E-2</v>
      </c>
      <c r="AF415">
        <v>0</v>
      </c>
      <c r="AG415">
        <v>-5.3172703282403893</v>
      </c>
      <c r="AH415">
        <v>-44.843667327237249</v>
      </c>
      <c r="AI415">
        <v>1.2459845662787756</v>
      </c>
      <c r="AJ415">
        <v>2.4875733563544866</v>
      </c>
      <c r="AK415">
        <v>12.899285253762516</v>
      </c>
      <c r="AL415">
        <v>0</v>
      </c>
      <c r="AM415">
        <v>0</v>
      </c>
      <c r="AN415">
        <v>-1.4893181807124443</v>
      </c>
      <c r="AO415">
        <f t="shared" si="65"/>
        <v>14.619089316265461</v>
      </c>
      <c r="AP415">
        <f t="shared" si="66"/>
        <v>0.8771453589759276</v>
      </c>
      <c r="AQ415">
        <f t="shared" si="67"/>
        <v>0</v>
      </c>
      <c r="AR415">
        <f t="shared" si="68"/>
        <v>0.87645639856119173</v>
      </c>
      <c r="AS415" s="9">
        <f t="shared" si="69"/>
        <v>-27.914245046129498</v>
      </c>
      <c r="AT415" s="9">
        <f t="shared" si="70"/>
        <v>21.633830827196885</v>
      </c>
      <c r="AU415" s="9">
        <f t="shared" si="71"/>
        <v>7.7333964238538666</v>
      </c>
      <c r="AV415">
        <f t="shared" si="72"/>
        <v>0</v>
      </c>
      <c r="AW415">
        <f t="shared" si="73"/>
        <v>0.4313602332428918</v>
      </c>
      <c r="AX415">
        <v>14.630581016086387</v>
      </c>
      <c r="AZ415">
        <f t="shared" si="74"/>
        <v>-24.919691325575513</v>
      </c>
    </row>
    <row r="416" spans="1:52" x14ac:dyDescent="0.3">
      <c r="A416">
        <v>103.5</v>
      </c>
      <c r="B416" s="12">
        <v>237.17246134061733</v>
      </c>
      <c r="C416" s="9">
        <v>34.985977839030838</v>
      </c>
      <c r="D416" s="9">
        <v>0.15141049614476529</v>
      </c>
      <c r="E416" s="9">
        <v>3.3381761342787163E-2</v>
      </c>
      <c r="F416" s="9">
        <v>2.7219317121741939</v>
      </c>
      <c r="G416" s="12">
        <v>0</v>
      </c>
      <c r="H416" s="12">
        <v>17.839138977995063</v>
      </c>
      <c r="I416" s="12">
        <v>1.0703483386797037</v>
      </c>
      <c r="J416">
        <v>1007.3498164578887</v>
      </c>
      <c r="K416">
        <v>113.05324132876007</v>
      </c>
      <c r="L416">
        <v>2.6604413437113891E-3</v>
      </c>
      <c r="M416">
        <v>2.8205137589351528E-2</v>
      </c>
      <c r="N416">
        <v>-1.5634967694013081E-4</v>
      </c>
      <c r="O416">
        <v>-9.9027697609565884E-5</v>
      </c>
      <c r="P416">
        <v>-8.0746677126824311E-3</v>
      </c>
      <c r="Q416">
        <v>5.8771958018980341E-3</v>
      </c>
      <c r="R416">
        <v>0</v>
      </c>
      <c r="S416">
        <v>1.1843475105817367E-5</v>
      </c>
      <c r="T416">
        <v>916.35694174220225</v>
      </c>
      <c r="U416">
        <v>119.00138419231877</v>
      </c>
      <c r="V416">
        <v>570.52322744655737</v>
      </c>
      <c r="W416">
        <v>98.551448931784819</v>
      </c>
      <c r="X416">
        <v>199.80650942499651</v>
      </c>
      <c r="Y416">
        <v>523.09787654043976</v>
      </c>
      <c r="Z416">
        <v>8.8148240964867455</v>
      </c>
      <c r="AA416" s="12">
        <v>19.206782779559902</v>
      </c>
      <c r="AB416" s="12">
        <v>0.25678277955990125</v>
      </c>
      <c r="AC416" s="12">
        <v>-0.34677203863172923</v>
      </c>
      <c r="AD416" s="12">
        <v>373.27449477777662</v>
      </c>
      <c r="AE416">
        <v>3.9062042897674898E-2</v>
      </c>
      <c r="AF416">
        <v>0</v>
      </c>
      <c r="AG416">
        <v>-5.1840803748725204</v>
      </c>
      <c r="AH416">
        <v>-46.303197063666261</v>
      </c>
      <c r="AI416">
        <v>2.3712675453058809</v>
      </c>
      <c r="AJ416">
        <v>2.4893676056729928</v>
      </c>
      <c r="AK416">
        <v>12.896083459575671</v>
      </c>
      <c r="AL416">
        <v>0</v>
      </c>
      <c r="AM416">
        <v>0</v>
      </c>
      <c r="AN416">
        <v>-1.4675943502067035</v>
      </c>
      <c r="AO416">
        <f t="shared" si="65"/>
        <v>15.82400719811787</v>
      </c>
      <c r="AP416">
        <f t="shared" si="66"/>
        <v>0.94944043188707217</v>
      </c>
      <c r="AQ416">
        <f t="shared" si="67"/>
        <v>0</v>
      </c>
      <c r="AR416">
        <f t="shared" si="68"/>
        <v>0.94871617537473341</v>
      </c>
      <c r="AS416" s="9">
        <f t="shared" si="69"/>
        <v>-28.593391321851247</v>
      </c>
      <c r="AT416" s="9">
        <f t="shared" si="70"/>
        <v>22.375007941855568</v>
      </c>
      <c r="AU416" s="9">
        <f t="shared" si="71"/>
        <v>8.3691503971769468</v>
      </c>
      <c r="AV416">
        <f t="shared" si="72"/>
        <v>-1.4210854715202004E-14</v>
      </c>
      <c r="AW416">
        <f t="shared" si="73"/>
        <v>0.43392208350294925</v>
      </c>
      <c r="AX416">
        <v>15.836087355030982</v>
      </c>
      <c r="AZ416">
        <f t="shared" si="74"/>
        <v>-47.425350906117615</v>
      </c>
    </row>
    <row r="417" spans="1:52" x14ac:dyDescent="0.3">
      <c r="A417">
        <v>103.75</v>
      </c>
      <c r="B417" s="12">
        <v>239.81156359526065</v>
      </c>
      <c r="C417" s="9">
        <v>36.240203028996334</v>
      </c>
      <c r="D417" s="9">
        <v>0.15296028406775428</v>
      </c>
      <c r="E417" s="9">
        <v>3.2771027064427888E-2</v>
      </c>
      <c r="F417" s="9">
        <v>2.7223773122194626</v>
      </c>
      <c r="G417" s="12">
        <v>0</v>
      </c>
      <c r="H417" s="12">
        <v>17.604241178626111</v>
      </c>
      <c r="I417" s="12">
        <v>1.0562544707175667</v>
      </c>
      <c r="J417">
        <v>1008.8216593009799</v>
      </c>
      <c r="K417">
        <v>112.83608344783647</v>
      </c>
      <c r="L417">
        <v>2.7128480289044248E-3</v>
      </c>
      <c r="M417">
        <v>2.7510428526521528E-2</v>
      </c>
      <c r="N417">
        <v>-1.6342151918194271E-4</v>
      </c>
      <c r="O417">
        <v>-9.7410934750558821E-5</v>
      </c>
      <c r="P417">
        <v>-8.0921882065413814E-3</v>
      </c>
      <c r="Q417">
        <v>5.8771958018980341E-3</v>
      </c>
      <c r="R417">
        <v>0</v>
      </c>
      <c r="S417">
        <v>1.2010635927424503E-5</v>
      </c>
      <c r="T417">
        <v>941.25664168856122</v>
      </c>
      <c r="U417">
        <v>119.68212457020968</v>
      </c>
      <c r="V417">
        <v>600.30982940355955</v>
      </c>
      <c r="W417">
        <v>100.70408012883365</v>
      </c>
      <c r="X417">
        <v>192.6211769043295</v>
      </c>
      <c r="Y417">
        <v>520.68764991366072</v>
      </c>
      <c r="Z417">
        <v>8.8131227745514895</v>
      </c>
      <c r="AA417" s="12">
        <v>19.20208482357252</v>
      </c>
      <c r="AB417" s="12">
        <v>0.25208482357251855</v>
      </c>
      <c r="AC417" s="12">
        <v>-0.34163535940247047</v>
      </c>
      <c r="AD417" s="12">
        <v>373.53931355169641</v>
      </c>
      <c r="AE417">
        <v>3.848598945005266E-2</v>
      </c>
      <c r="AF417">
        <v>0</v>
      </c>
      <c r="AG417">
        <v>-5.143793865119104</v>
      </c>
      <c r="AH417">
        <v>-47.574636175253623</v>
      </c>
      <c r="AI417">
        <v>3.9811089744949415</v>
      </c>
      <c r="AJ417">
        <v>2.491133682076264</v>
      </c>
      <c r="AK417">
        <v>12.892929093058486</v>
      </c>
      <c r="AL417">
        <v>0</v>
      </c>
      <c r="AM417">
        <v>0</v>
      </c>
      <c r="AN417">
        <v>-1.4458551077769233</v>
      </c>
      <c r="AO417">
        <f t="shared" si="65"/>
        <v>17.509270456506446</v>
      </c>
      <c r="AP417">
        <f t="shared" si="66"/>
        <v>1.0505562273903868</v>
      </c>
      <c r="AQ417">
        <f t="shared" si="67"/>
        <v>0</v>
      </c>
      <c r="AR417">
        <f t="shared" si="68"/>
        <v>1.049778296507625</v>
      </c>
      <c r="AS417" s="9">
        <f t="shared" si="69"/>
        <v>-29.301334844893766</v>
      </c>
      <c r="AT417" s="9">
        <f t="shared" si="70"/>
        <v>23.021018384209661</v>
      </c>
      <c r="AU417" s="9">
        <f t="shared" si="71"/>
        <v>9.2586810135611106</v>
      </c>
      <c r="AV417">
        <f t="shared" si="72"/>
        <v>0</v>
      </c>
      <c r="AW417">
        <f t="shared" si="73"/>
        <v>0.43665195916415656</v>
      </c>
      <c r="AX417">
        <v>17.522245579223366</v>
      </c>
      <c r="AZ417">
        <f t="shared" si="74"/>
        <v>-79.622179489898826</v>
      </c>
    </row>
    <row r="418" spans="1:52" x14ac:dyDescent="0.3">
      <c r="A418">
        <v>104</v>
      </c>
      <c r="B418" s="12">
        <v>242.49890067262328</v>
      </c>
      <c r="C418" s="9">
        <v>37.494863793800171</v>
      </c>
      <c r="D418" s="9">
        <v>0.15451786580177337</v>
      </c>
      <c r="E418" s="9">
        <v>3.216948192491751E-2</v>
      </c>
      <c r="F418" s="9">
        <v>2.7228309493185834</v>
      </c>
      <c r="G418" s="12">
        <v>0</v>
      </c>
      <c r="H418" s="12">
        <v>17.372877663429811</v>
      </c>
      <c r="I418" s="12">
        <v>1.0423726598057887</v>
      </c>
      <c r="J418">
        <v>1010.1643858488408</v>
      </c>
      <c r="K418">
        <v>112.63246354741847</v>
      </c>
      <c r="L418">
        <v>2.765021383608937E-3</v>
      </c>
      <c r="M418">
        <v>2.6743184979834345E-2</v>
      </c>
      <c r="N418">
        <v>-1.7001525025011469E-4</v>
      </c>
      <c r="O418">
        <v>-9.5798835499018664E-5</v>
      </c>
      <c r="P418">
        <v>-8.1084313018844698E-3</v>
      </c>
      <c r="Q418">
        <v>5.8771958018980341E-3</v>
      </c>
      <c r="R418">
        <v>0</v>
      </c>
      <c r="S418">
        <v>1.2178336773282144E-5</v>
      </c>
      <c r="T418">
        <v>962.2735720948607</v>
      </c>
      <c r="U418">
        <v>120.22501331566929</v>
      </c>
      <c r="V418">
        <v>630.9573923765056</v>
      </c>
      <c r="W418">
        <v>102.782587762491</v>
      </c>
      <c r="X418">
        <v>199.8089634290136</v>
      </c>
      <c r="Y418">
        <v>526.82558859668325</v>
      </c>
      <c r="Z418">
        <v>8.8114466421422293</v>
      </c>
      <c r="AA418" s="12">
        <v>19.197457553268595</v>
      </c>
      <c r="AB418" s="12">
        <v>0.24745755326859623</v>
      </c>
      <c r="AC418" s="12">
        <v>-0.33649509650123116</v>
      </c>
      <c r="AD418" s="12">
        <v>373.7999181781218</v>
      </c>
      <c r="AE418">
        <v>3.7909215715967504E-2</v>
      </c>
      <c r="AF418">
        <v>0</v>
      </c>
      <c r="AG418">
        <v>-5.0132142527487549</v>
      </c>
      <c r="AH418">
        <v>-48.65026865728948</v>
      </c>
      <c r="AI418">
        <v>5.2065901889911173</v>
      </c>
      <c r="AJ418">
        <v>2.4928716543298948</v>
      </c>
      <c r="AK418">
        <v>12.889822187299499</v>
      </c>
      <c r="AL418">
        <v>0</v>
      </c>
      <c r="AM418">
        <v>0</v>
      </c>
      <c r="AN418">
        <v>-1.424100698678076</v>
      </c>
      <c r="AO418">
        <f t="shared" si="65"/>
        <v>18.791995072167449</v>
      </c>
      <c r="AP418">
        <f t="shared" si="66"/>
        <v>1.1275197043300469</v>
      </c>
      <c r="AQ418">
        <f t="shared" si="67"/>
        <v>0</v>
      </c>
      <c r="AR418">
        <f t="shared" si="68"/>
        <v>1.1267096171999968</v>
      </c>
      <c r="AS418" s="9">
        <f t="shared" si="69"/>
        <v>-29.795902827068524</v>
      </c>
      <c r="AT418" s="9">
        <f t="shared" si="70"/>
        <v>23.570189001491634</v>
      </c>
      <c r="AU418" s="9">
        <f t="shared" si="71"/>
        <v>9.9350797126681911</v>
      </c>
      <c r="AV418">
        <f t="shared" si="72"/>
        <v>0</v>
      </c>
      <c r="AW418">
        <f t="shared" si="73"/>
        <v>0.43599131027289262</v>
      </c>
      <c r="AX418">
        <v>18.805506231674329</v>
      </c>
      <c r="AZ418">
        <f t="shared" si="74"/>
        <v>-104.13180377982235</v>
      </c>
    </row>
    <row r="419" spans="1:52" x14ac:dyDescent="0.3">
      <c r="A419">
        <v>104.25</v>
      </c>
      <c r="B419" s="12">
        <v>245.23446179528801</v>
      </c>
      <c r="C419" s="9">
        <v>38.749957820971957</v>
      </c>
      <c r="D419" s="9">
        <v>0.15608322152191939</v>
      </c>
      <c r="E419" s="9">
        <v>3.157713222736655E-2</v>
      </c>
      <c r="F419" s="9">
        <v>2.7232926158781714</v>
      </c>
      <c r="G419" s="12">
        <v>0</v>
      </c>
      <c r="H419" s="12">
        <v>17.145050856679443</v>
      </c>
      <c r="I419" s="12">
        <v>1.0287030514007667</v>
      </c>
      <c r="J419">
        <v>1011.3743476125454</v>
      </c>
      <c r="K419">
        <v>112.44156362087762</v>
      </c>
      <c r="L419">
        <v>2.816933993458305E-3</v>
      </c>
      <c r="M419">
        <v>2.5925334279636617E-2</v>
      </c>
      <c r="N419">
        <v>-1.7615165222193855E-4</v>
      </c>
      <c r="O419">
        <v>-9.4192162824880351E-5</v>
      </c>
      <c r="P419">
        <v>-8.1233729411400567E-3</v>
      </c>
      <c r="Q419">
        <v>5.8771958018980341E-3</v>
      </c>
      <c r="R419">
        <v>0</v>
      </c>
      <c r="S419">
        <v>1.2346473232540423E-5</v>
      </c>
      <c r="T419">
        <v>979.3441419398124</v>
      </c>
      <c r="U419">
        <v>120.64030596988107</v>
      </c>
      <c r="V419">
        <v>662.31290435408437</v>
      </c>
      <c r="W419">
        <v>104.77982870001881</v>
      </c>
      <c r="X419">
        <v>192.8096777085413</v>
      </c>
      <c r="Y419">
        <v>524.45140765871963</v>
      </c>
      <c r="Z419">
        <v>8.8097957262859019</v>
      </c>
      <c r="AA419" s="12">
        <v>19.192901017133593</v>
      </c>
      <c r="AB419" s="12">
        <v>0.24290101713358886</v>
      </c>
      <c r="AC419" s="12">
        <v>-0.33135130773773569</v>
      </c>
      <c r="AD419" s="12">
        <v>374.05631888139118</v>
      </c>
      <c r="AE419">
        <v>3.7331732531760364E-2</v>
      </c>
      <c r="AF419">
        <v>0</v>
      </c>
      <c r="AG419">
        <v>-4.9707547727325752</v>
      </c>
      <c r="AH419">
        <v>-49.526703416909378</v>
      </c>
      <c r="AI419">
        <v>6.8930748347682371</v>
      </c>
      <c r="AJ419">
        <v>2.4945815906199984</v>
      </c>
      <c r="AK419">
        <v>12.886762774853491</v>
      </c>
      <c r="AL419">
        <v>0</v>
      </c>
      <c r="AM419">
        <v>0</v>
      </c>
      <c r="AN419">
        <v>-1.4023313675700979</v>
      </c>
      <c r="AO419">
        <f t="shared" si="65"/>
        <v>20.530507390629467</v>
      </c>
      <c r="AP419">
        <f t="shared" si="66"/>
        <v>1.231830443437768</v>
      </c>
      <c r="AQ419">
        <f t="shared" si="67"/>
        <v>0</v>
      </c>
      <c r="AR419">
        <f t="shared" si="68"/>
        <v>1.2309721677908889</v>
      </c>
      <c r="AS419" s="9">
        <f t="shared" si="69"/>
        <v>-30.307360015584315</v>
      </c>
      <c r="AT419" s="9">
        <f t="shared" si="70"/>
        <v>24.018738974278428</v>
      </c>
      <c r="AU419" s="9">
        <f t="shared" si="71"/>
        <v>10.852174576106917</v>
      </c>
      <c r="AV419">
        <f t="shared" si="72"/>
        <v>0</v>
      </c>
      <c r="AW419">
        <f t="shared" si="73"/>
        <v>0.43542706308779894</v>
      </c>
      <c r="AX419">
        <v>20.544821958393474</v>
      </c>
      <c r="AZ419">
        <f t="shared" si="74"/>
        <v>-137.86149669536474</v>
      </c>
    </row>
    <row r="420" spans="1:52" x14ac:dyDescent="0.3">
      <c r="A420">
        <v>104.5</v>
      </c>
      <c r="B420" s="12">
        <v>248.01823594999044</v>
      </c>
      <c r="C420" s="9">
        <v>40.005482773589208</v>
      </c>
      <c r="D420" s="9">
        <v>0.15765633126032699</v>
      </c>
      <c r="E420" s="9">
        <v>3.0993984171787402E-2</v>
      </c>
      <c r="F420" s="9">
        <v>2.7237623041674879</v>
      </c>
      <c r="G420" s="12">
        <v>0</v>
      </c>
      <c r="H420" s="12">
        <v>16.920763142995156</v>
      </c>
      <c r="I420" s="12">
        <v>1.0152457885797093</v>
      </c>
      <c r="J420">
        <v>1012.4493082683474</v>
      </c>
      <c r="K420">
        <v>112.26245335449164</v>
      </c>
      <c r="L420">
        <v>2.8685605234048408E-3</v>
      </c>
      <c r="M420">
        <v>2.5083244770481121E-2</v>
      </c>
      <c r="N420">
        <v>-1.8184822845189176E-4</v>
      </c>
      <c r="O420">
        <v>-9.259183845802356E-5</v>
      </c>
      <c r="P420">
        <v>-8.1370035510018764E-3</v>
      </c>
      <c r="Q420">
        <v>5.8771958018980341E-3</v>
      </c>
      <c r="R420">
        <v>0</v>
      </c>
      <c r="S420">
        <v>1.2514968068322366E-5</v>
      </c>
      <c r="T420">
        <v>992.50877404534322</v>
      </c>
      <c r="U420">
        <v>120.93829290013008</v>
      </c>
      <c r="V420">
        <v>694.20038108942811</v>
      </c>
      <c r="W420">
        <v>106.69000877336765</v>
      </c>
      <c r="X420">
        <v>199.71703396765557</v>
      </c>
      <c r="Y420">
        <v>530.29826673495563</v>
      </c>
      <c r="Z420">
        <v>8.8081700535884089</v>
      </c>
      <c r="AA420" s="12">
        <v>19.188415262859909</v>
      </c>
      <c r="AB420" s="12">
        <v>0.2384152628599065</v>
      </c>
      <c r="AC420" s="12">
        <v>-0.32620405078218145</v>
      </c>
      <c r="AD420" s="12">
        <v>374.30852580790435</v>
      </c>
      <c r="AE420">
        <v>3.675355074520037E-2</v>
      </c>
      <c r="AF420">
        <v>0</v>
      </c>
      <c r="AG420">
        <v>-4.8441944703032274</v>
      </c>
      <c r="AH420">
        <v>-50.205812387761753</v>
      </c>
      <c r="AI420">
        <v>8.1951057177236244</v>
      </c>
      <c r="AJ420">
        <v>2.4962635586129145</v>
      </c>
      <c r="AK420">
        <v>12.88375088774275</v>
      </c>
      <c r="AL420">
        <v>0</v>
      </c>
      <c r="AM420">
        <v>0</v>
      </c>
      <c r="AN420">
        <v>-1.380547358522425</v>
      </c>
      <c r="AO420">
        <f t="shared" si="65"/>
        <v>21.866650085233289</v>
      </c>
      <c r="AP420">
        <f t="shared" si="66"/>
        <v>1.3119990051139974</v>
      </c>
      <c r="AQ420">
        <f t="shared" si="67"/>
        <v>0</v>
      </c>
      <c r="AR420">
        <f t="shared" si="68"/>
        <v>1.3111129653219713</v>
      </c>
      <c r="AS420" s="9">
        <f t="shared" si="69"/>
        <v>-30.610965710983287</v>
      </c>
      <c r="AT420" s="9">
        <f t="shared" si="70"/>
        <v>24.369606753881246</v>
      </c>
      <c r="AU420" s="9">
        <f t="shared" si="71"/>
        <v>11.556310347182897</v>
      </c>
      <c r="AV420">
        <f t="shared" si="72"/>
        <v>0</v>
      </c>
      <c r="AW420">
        <f t="shared" si="73"/>
        <v>0.43178208077703256</v>
      </c>
      <c r="AX420">
        <v>21.881427394745341</v>
      </c>
      <c r="AZ420">
        <f t="shared" si="74"/>
        <v>-163.90211435447247</v>
      </c>
    </row>
    <row r="421" spans="1:52" x14ac:dyDescent="0.3">
      <c r="A421">
        <v>104.75</v>
      </c>
      <c r="B421" s="12">
        <v>250.85021188540532</v>
      </c>
      <c r="C421" s="9">
        <v>41.261436290122631</v>
      </c>
      <c r="D421" s="9">
        <v>0.15923717490579661</v>
      </c>
      <c r="E421" s="9">
        <v>3.0420043855344955E-2</v>
      </c>
      <c r="F421" s="9">
        <v>2.7242400063184093</v>
      </c>
      <c r="G421" s="12">
        <v>0</v>
      </c>
      <c r="H421" s="12">
        <v>16.700016867440368</v>
      </c>
      <c r="I421" s="12">
        <v>1.002001012046422</v>
      </c>
      <c r="J421">
        <v>1013.3874847159876</v>
      </c>
      <c r="K421">
        <v>112.09405365401335</v>
      </c>
      <c r="L421">
        <v>2.9198739590748889E-3</v>
      </c>
      <c r="M421">
        <v>2.4249873202626924E-2</v>
      </c>
      <c r="N421">
        <v>-1.8743836164784937E-4</v>
      </c>
      <c r="O421">
        <v>-9.0998841654501233E-5</v>
      </c>
      <c r="P421">
        <v>-8.1493204330232629E-3</v>
      </c>
      <c r="Q421">
        <v>5.8771958018980341E-3</v>
      </c>
      <c r="R421">
        <v>0</v>
      </c>
      <c r="S421">
        <v>1.2683760466919187E-5</v>
      </c>
      <c r="T421">
        <v>1001.9428045045578</v>
      </c>
      <c r="U421">
        <v>121.13048301943144</v>
      </c>
      <c r="V421">
        <v>726.41927171501334</v>
      </c>
      <c r="W421">
        <v>108.50835962673881</v>
      </c>
      <c r="X421">
        <v>192.79245691264475</v>
      </c>
      <c r="Y421">
        <v>527.88652275842298</v>
      </c>
      <c r="Z421">
        <v>8.8065696502355415</v>
      </c>
      <c r="AA421" s="12">
        <v>19.184000337348809</v>
      </c>
      <c r="AB421" s="12">
        <v>0.23400033734880735</v>
      </c>
      <c r="AC421" s="12">
        <v>-0.32105338316688187</v>
      </c>
      <c r="AD421" s="12">
        <v>374.55654900263823</v>
      </c>
      <c r="AE421">
        <v>3.617468121532097E-2</v>
      </c>
      <c r="AF421">
        <v>0</v>
      </c>
      <c r="AG421">
        <v>-4.8004878333184049</v>
      </c>
      <c r="AH421">
        <v>-50.696301008308993</v>
      </c>
      <c r="AI421">
        <v>9.9266374478295187</v>
      </c>
      <c r="AJ421">
        <v>2.4979176252985948</v>
      </c>
      <c r="AK421">
        <v>12.88078655745837</v>
      </c>
      <c r="AL421">
        <v>0</v>
      </c>
      <c r="AM421">
        <v>0</v>
      </c>
      <c r="AN421">
        <v>-1.3587489150209464</v>
      </c>
      <c r="AO421">
        <f t="shared" si="65"/>
        <v>23.627323611683771</v>
      </c>
      <c r="AP421">
        <f t="shared" si="66"/>
        <v>1.4176394167010262</v>
      </c>
      <c r="AQ421">
        <f t="shared" si="67"/>
        <v>0</v>
      </c>
      <c r="AR421">
        <f t="shared" si="68"/>
        <v>1.4167119510186066</v>
      </c>
      <c r="AS421" s="9">
        <f t="shared" si="69"/>
        <v>-30.929506906702823</v>
      </c>
      <c r="AT421" s="9">
        <f t="shared" si="70"/>
        <v>24.625244970922235</v>
      </c>
      <c r="AU421" s="9">
        <f t="shared" si="71"/>
        <v>12.484540262096873</v>
      </c>
      <c r="AV421">
        <f t="shared" si="72"/>
        <v>0</v>
      </c>
      <c r="AW421">
        <f t="shared" si="73"/>
        <v>0.42830851366708206</v>
      </c>
      <c r="AX421">
        <v>23.642791492646801</v>
      </c>
      <c r="AZ421">
        <f t="shared" si="74"/>
        <v>-198.53274895659035</v>
      </c>
    </row>
    <row r="422" spans="1:52" x14ac:dyDescent="0.3">
      <c r="A422">
        <v>105</v>
      </c>
      <c r="B422" s="12">
        <v>253.73037810990894</v>
      </c>
      <c r="C422" s="9">
        <v>42.517815984281356</v>
      </c>
      <c r="D422" s="9">
        <v>0.16082573220343849</v>
      </c>
      <c r="E422" s="9">
        <v>2.9855317272594637E-2</v>
      </c>
      <c r="F422" s="9">
        <v>2.7247257143254426</v>
      </c>
      <c r="G422" s="12">
        <v>0</v>
      </c>
      <c r="H422" s="12">
        <v>16.482814335613323</v>
      </c>
      <c r="I422" s="12">
        <v>0.9889688601367993</v>
      </c>
      <c r="J422">
        <v>1014.1857395190872</v>
      </c>
      <c r="K422">
        <v>111.93505098769748</v>
      </c>
      <c r="L422">
        <v>2.9708402723776484E-3</v>
      </c>
      <c r="M422">
        <v>2.3469328453622772E-2</v>
      </c>
      <c r="N422">
        <v>-1.9310058782887185E-4</v>
      </c>
      <c r="O422">
        <v>-8.9414046304146127E-5</v>
      </c>
      <c r="P422">
        <v>-8.1603135871019233E-3</v>
      </c>
      <c r="Q422">
        <v>5.8771958018980341E-3</v>
      </c>
      <c r="R422">
        <v>0</v>
      </c>
      <c r="S422">
        <v>1.2852783863009686E-5</v>
      </c>
      <c r="T422">
        <v>1008.0099440808756</v>
      </c>
      <c r="U422">
        <v>121.23134747546072</v>
      </c>
      <c r="V422">
        <v>758.74340879466058</v>
      </c>
      <c r="W422">
        <v>110.23087001021941</v>
      </c>
      <c r="X422">
        <v>199.75433886412759</v>
      </c>
      <c r="Y422">
        <v>533.63573051285073</v>
      </c>
      <c r="Z422">
        <v>8.8049945419829072</v>
      </c>
      <c r="AA422" s="12">
        <v>19.179656286712262</v>
      </c>
      <c r="AB422" s="12">
        <v>0.22965628671226643</v>
      </c>
      <c r="AC422" s="12">
        <v>-0.31589936228925569</v>
      </c>
      <c r="AD422" s="12">
        <v>374.80039823903229</v>
      </c>
      <c r="AE422">
        <v>3.5595134812208551E-2</v>
      </c>
      <c r="AF422">
        <v>0</v>
      </c>
      <c r="AG422">
        <v>-4.6759822814072036</v>
      </c>
      <c r="AH422">
        <v>-51.016422669168961</v>
      </c>
      <c r="AI422">
        <v>11.255383914090492</v>
      </c>
      <c r="AJ422">
        <v>2.4995438558561069</v>
      </c>
      <c r="AK422">
        <v>12.877869814961487</v>
      </c>
      <c r="AL422">
        <v>0</v>
      </c>
      <c r="AM422">
        <v>0</v>
      </c>
      <c r="AN422">
        <v>-1.3369362799806555</v>
      </c>
      <c r="AO422">
        <f t="shared" si="65"/>
        <v>24.96904319599307</v>
      </c>
      <c r="AP422">
        <f t="shared" si="66"/>
        <v>1.4981425917595841</v>
      </c>
      <c r="AQ422">
        <f t="shared" si="67"/>
        <v>0</v>
      </c>
      <c r="AR422">
        <f t="shared" si="68"/>
        <v>1.4971936084278796</v>
      </c>
      <c r="AS422" s="9">
        <f t="shared" si="69"/>
        <v>-31.056027653518591</v>
      </c>
      <c r="AT422" s="9">
        <f t="shared" si="70"/>
        <v>24.796634625504794</v>
      </c>
      <c r="AU422" s="9">
        <f t="shared" si="71"/>
        <v>13.191137343555265</v>
      </c>
      <c r="AV422">
        <f t="shared" si="72"/>
        <v>0</v>
      </c>
      <c r="AW422">
        <f t="shared" si="73"/>
        <v>0.42218550078315481</v>
      </c>
      <c r="AX422">
        <v>24.984869609937281</v>
      </c>
      <c r="AZ422">
        <f t="shared" si="74"/>
        <v>-225.10767828180985</v>
      </c>
    </row>
    <row r="423" spans="1:52" x14ac:dyDescent="0.3">
      <c r="A423">
        <v>105.25</v>
      </c>
      <c r="B423" s="12">
        <v>256.65872288928449</v>
      </c>
      <c r="C423" s="9">
        <v>43.774619444857848</v>
      </c>
      <c r="D423" s="9">
        <v>0.16242198275430034</v>
      </c>
      <c r="E423" s="9">
        <v>2.9299810315719776E-2</v>
      </c>
      <c r="F423" s="9">
        <v>2.7252194200456614</v>
      </c>
      <c r="G423" s="12">
        <v>0</v>
      </c>
      <c r="H423" s="12">
        <v>16.269157813738374</v>
      </c>
      <c r="I423" s="12">
        <v>0.97614946882430242</v>
      </c>
      <c r="J423">
        <v>1014.83781897812</v>
      </c>
      <c r="K423">
        <v>111.78378061576234</v>
      </c>
      <c r="L423">
        <v>3.0214119683444349E-3</v>
      </c>
      <c r="M423">
        <v>2.280285419646114E-2</v>
      </c>
      <c r="N423">
        <v>-1.9876443652194642E-4</v>
      </c>
      <c r="O423">
        <v>-8.7838084976979387E-5</v>
      </c>
      <c r="P423">
        <v>-8.169952379195284E-3</v>
      </c>
      <c r="Q423">
        <v>5.8771958018980341E-3</v>
      </c>
      <c r="R423">
        <v>0</v>
      </c>
      <c r="S423">
        <v>1.3021944781035039E-5</v>
      </c>
      <c r="T423">
        <v>1011.3446724762647</v>
      </c>
      <c r="U423">
        <v>121.26080575002038</v>
      </c>
      <c r="V423">
        <v>790.92120712508517</v>
      </c>
      <c r="W423">
        <v>111.85409941585817</v>
      </c>
      <c r="X423">
        <v>192.77418375785572</v>
      </c>
      <c r="Y423">
        <v>531.10043876317286</v>
      </c>
      <c r="Z423">
        <v>8.8034447541757963</v>
      </c>
      <c r="AA423" s="12">
        <v>19.175383156274766</v>
      </c>
      <c r="AB423" s="12">
        <v>0.22538315627476749</v>
      </c>
      <c r="AC423" s="12">
        <v>-0.3107420454149229</v>
      </c>
      <c r="AD423" s="12">
        <v>375.04008310147719</v>
      </c>
      <c r="AE423">
        <v>3.5014922416864325E-2</v>
      </c>
      <c r="AF423">
        <v>0</v>
      </c>
      <c r="AG423">
        <v>-4.6319824191163068</v>
      </c>
      <c r="AH423">
        <v>-51.198161534939274</v>
      </c>
      <c r="AI423">
        <v>12.991038418095615</v>
      </c>
      <c r="AJ423">
        <v>2.5011423142037521</v>
      </c>
      <c r="AK423">
        <v>12.875000690684502</v>
      </c>
      <c r="AL423">
        <v>0</v>
      </c>
      <c r="AM423">
        <v>0</v>
      </c>
      <c r="AN423">
        <v>-1.3151096957587523</v>
      </c>
      <c r="AO423">
        <f t="shared" si="65"/>
        <v>26.715530218045675</v>
      </c>
      <c r="AP423">
        <f t="shared" si="66"/>
        <v>1.6029318130827404</v>
      </c>
      <c r="AQ423">
        <f t="shared" si="67"/>
        <v>0</v>
      </c>
      <c r="AR423">
        <f t="shared" si="68"/>
        <v>1.601949280374086</v>
      </c>
      <c r="AS423" s="9">
        <f t="shared" si="69"/>
        <v>-31.219004445268414</v>
      </c>
      <c r="AT423" s="9">
        <f t="shared" si="70"/>
        <v>24.897979093402498</v>
      </c>
      <c r="AU423" s="9">
        <f t="shared" si="71"/>
        <v>14.111321661184748</v>
      </c>
      <c r="AV423">
        <f t="shared" si="72"/>
        <v>0</v>
      </c>
      <c r="AW423">
        <f t="shared" si="73"/>
        <v>0.41660988133813559</v>
      </c>
      <c r="AX423">
        <v>26.731915806896616</v>
      </c>
      <c r="AZ423">
        <f t="shared" si="74"/>
        <v>-259.82076836191231</v>
      </c>
    </row>
    <row r="424" spans="1:52" x14ac:dyDescent="0.3">
      <c r="A424">
        <v>105.5</v>
      </c>
      <c r="B424" s="12">
        <v>259.63523424441161</v>
      </c>
      <c r="C424" s="9">
        <v>45.03184423557552</v>
      </c>
      <c r="D424" s="9">
        <v>0.16402590601501277</v>
      </c>
      <c r="E424" s="9">
        <v>2.8753528774770498E-2</v>
      </c>
      <c r="F424" s="9">
        <v>2.7257211151987142</v>
      </c>
      <c r="G424" s="12">
        <v>0</v>
      </c>
      <c r="H424" s="12">
        <v>16.059049528757882</v>
      </c>
      <c r="I424" s="12">
        <v>0.96354297172547299</v>
      </c>
      <c r="J424">
        <v>1015.3321403200206</v>
      </c>
      <c r="K424">
        <v>111.63805654231743</v>
      </c>
      <c r="L424">
        <v>3.0715442838130341E-3</v>
      </c>
      <c r="M424">
        <v>2.2336534384959229E-2</v>
      </c>
      <c r="N424">
        <v>-2.0435953860122827E-4</v>
      </c>
      <c r="O424">
        <v>-8.6271196621341375E-5</v>
      </c>
      <c r="P424">
        <v>-8.1781691599043423E-3</v>
      </c>
      <c r="Q424">
        <v>5.8771958018980341E-3</v>
      </c>
      <c r="R424">
        <v>0</v>
      </c>
      <c r="S424">
        <v>1.3191096210797668E-5</v>
      </c>
      <c r="T424">
        <v>1012.8966726879809</v>
      </c>
      <c r="U424">
        <v>121.24571977971573</v>
      </c>
      <c r="V424">
        <v>822.67876281898725</v>
      </c>
      <c r="W424">
        <v>113.37513566521625</v>
      </c>
      <c r="X424">
        <v>199.79447978927513</v>
      </c>
      <c r="Y424">
        <v>536.73991795060101</v>
      </c>
      <c r="Z424">
        <v>8.8019203117303331</v>
      </c>
      <c r="AA424" s="12">
        <v>19.171180990575159</v>
      </c>
      <c r="AB424" s="12">
        <v>0.22118099057515767</v>
      </c>
      <c r="AC424" s="12">
        <v>-0.30558148967536186</v>
      </c>
      <c r="AD424" s="12">
        <v>375.27561338073218</v>
      </c>
      <c r="AE424">
        <v>3.4434054920979174E-2</v>
      </c>
      <c r="AF424">
        <v>0</v>
      </c>
      <c r="AG424">
        <v>-4.5095356901884234</v>
      </c>
      <c r="AH424">
        <v>-51.289498840647198</v>
      </c>
      <c r="AI424">
        <v>14.296942243419311</v>
      </c>
      <c r="AJ424">
        <v>2.5027130656361036</v>
      </c>
      <c r="AK424">
        <v>12.872179214532299</v>
      </c>
      <c r="AL424">
        <v>0</v>
      </c>
      <c r="AM424">
        <v>0</v>
      </c>
      <c r="AN424">
        <v>-1.2932694041447284</v>
      </c>
      <c r="AO424">
        <f t="shared" si="65"/>
        <v>28.020949430580878</v>
      </c>
      <c r="AP424">
        <f t="shared" si="66"/>
        <v>1.6812569658348526</v>
      </c>
      <c r="AQ424">
        <f t="shared" si="67"/>
        <v>0</v>
      </c>
      <c r="AR424">
        <f t="shared" si="68"/>
        <v>1.6802603276462242</v>
      </c>
      <c r="AS424" s="9">
        <f t="shared" si="69"/>
        <v>-31.231002028482415</v>
      </c>
      <c r="AT424" s="9">
        <f t="shared" si="70"/>
        <v>24.955023425854701</v>
      </c>
      <c r="AU424" s="9">
        <f t="shared" si="71"/>
        <v>14.798289836819899</v>
      </c>
      <c r="AV424">
        <f t="shared" si="72"/>
        <v>0</v>
      </c>
      <c r="AW424">
        <f t="shared" si="73"/>
        <v>0.40910135088150784</v>
      </c>
      <c r="AX424">
        <v>28.037569919575734</v>
      </c>
      <c r="AZ424">
        <f t="shared" si="74"/>
        <v>-285.93884486838624</v>
      </c>
    </row>
    <row r="425" spans="1:52" x14ac:dyDescent="0.3">
      <c r="A425">
        <v>105.75</v>
      </c>
      <c r="B425" s="12">
        <v>262.65989994890185</v>
      </c>
      <c r="C425" s="9">
        <v>46.289487894934354</v>
      </c>
      <c r="D425" s="9">
        <v>0.16563748129742895</v>
      </c>
      <c r="E425" s="9">
        <v>2.8216478337894431E-2</v>
      </c>
      <c r="F425" s="9">
        <v>2.7262307913667905</v>
      </c>
      <c r="G425" s="12">
        <v>0</v>
      </c>
      <c r="H425" s="12">
        <v>15.852491668420935</v>
      </c>
      <c r="I425" s="12">
        <v>0.95114950010525612</v>
      </c>
      <c r="J425">
        <v>1015.6653872766291</v>
      </c>
      <c r="K425">
        <v>111.4955509289926</v>
      </c>
      <c r="L425">
        <v>3.1212912437250883E-3</v>
      </c>
      <c r="M425">
        <v>2.2148430755527901E-2</v>
      </c>
      <c r="N425">
        <v>-2.0984851104077686E-4</v>
      </c>
      <c r="O425">
        <v>-8.4714414535482996E-5</v>
      </c>
      <c r="P425">
        <v>-8.1849705910705135E-3</v>
      </c>
      <c r="Q425">
        <v>5.8771958018980341E-3</v>
      </c>
      <c r="R425">
        <v>0</v>
      </c>
      <c r="S425">
        <v>1.3360236072679353E-5</v>
      </c>
      <c r="T425">
        <v>1013.6759397122917</v>
      </c>
      <c r="U425">
        <v>121.21361721154506</v>
      </c>
      <c r="V425">
        <v>853.72906096340841</v>
      </c>
      <c r="W425">
        <v>114.7918031045952</v>
      </c>
      <c r="X425">
        <v>192.75490319617194</v>
      </c>
      <c r="Y425">
        <v>534.06270398714389</v>
      </c>
      <c r="Z425">
        <v>8.800421239143235</v>
      </c>
      <c r="AA425" s="12">
        <v>19.16704983336842</v>
      </c>
      <c r="AB425" s="12">
        <v>0.21704983336841868</v>
      </c>
      <c r="AC425" s="12">
        <v>-0.30041775207405891</v>
      </c>
      <c r="AD425" s="12">
        <v>375.50699836675324</v>
      </c>
      <c r="AE425">
        <v>3.3852543226763787E-2</v>
      </c>
      <c r="AF425">
        <v>0</v>
      </c>
      <c r="AG425">
        <v>-4.4653145861696997</v>
      </c>
      <c r="AH425">
        <v>-51.341521125828187</v>
      </c>
      <c r="AI425">
        <v>15.983317848813225</v>
      </c>
      <c r="AJ425">
        <v>2.504256172107878</v>
      </c>
      <c r="AK425">
        <v>12.869405415883445</v>
      </c>
      <c r="AL425">
        <v>0</v>
      </c>
      <c r="AM425">
        <v>0</v>
      </c>
      <c r="AN425">
        <v>-1.2714156463863924</v>
      </c>
      <c r="AO425">
        <f t="shared" si="65"/>
        <v>29.71045651406882</v>
      </c>
      <c r="AP425">
        <f t="shared" si="66"/>
        <v>1.7826273908441292</v>
      </c>
      <c r="AQ425">
        <f t="shared" si="67"/>
        <v>0</v>
      </c>
      <c r="AR425">
        <f t="shared" si="68"/>
        <v>1.7816060476317752</v>
      </c>
      <c r="AS425" s="9">
        <f t="shared" si="69"/>
        <v>-31.325408608766615</v>
      </c>
      <c r="AT425" s="9">
        <f t="shared" si="70"/>
        <v>24.991617504476654</v>
      </c>
      <c r="AU425" s="9">
        <f t="shared" si="71"/>
        <v>15.687871951863164</v>
      </c>
      <c r="AV425">
        <f t="shared" si="72"/>
        <v>0</v>
      </c>
      <c r="AW425">
        <f t="shared" si="73"/>
        <v>0.40277237877384919</v>
      </c>
      <c r="AX425">
        <v>29.72748865938339</v>
      </c>
      <c r="AZ425">
        <f t="shared" si="74"/>
        <v>-319.66635697626452</v>
      </c>
    </row>
    <row r="426" spans="1:52" x14ac:dyDescent="0.3">
      <c r="A426">
        <v>106</v>
      </c>
      <c r="B426" s="12">
        <v>265.73270752670993</v>
      </c>
      <c r="C426" s="9">
        <v>47.547547936059253</v>
      </c>
      <c r="D426" s="9">
        <v>0.16725668776827102</v>
      </c>
      <c r="E426" s="9">
        <v>2.7688664591562918E-2</v>
      </c>
      <c r="F426" s="9">
        <v>2.7267484399946</v>
      </c>
      <c r="G426" s="12">
        <v>0</v>
      </c>
      <c r="H426" s="12">
        <v>15.649486381370354</v>
      </c>
      <c r="I426" s="12">
        <v>0.9389691828822212</v>
      </c>
      <c r="J426">
        <v>1015.8912036841334</v>
      </c>
      <c r="K426">
        <v>111.35574202894946</v>
      </c>
      <c r="L426">
        <v>3.1708365500127834E-3</v>
      </c>
      <c r="M426">
        <v>2.2166891942505856E-2</v>
      </c>
      <c r="N426">
        <v>-2.1537579167047087E-4</v>
      </c>
      <c r="O426">
        <v>-8.3173448701576272E-5</v>
      </c>
      <c r="P426">
        <v>-8.1908273599117769E-3</v>
      </c>
      <c r="Q426">
        <v>5.8771958018980341E-3</v>
      </c>
      <c r="R426">
        <v>0</v>
      </c>
      <c r="S426">
        <v>1.3530207223434808E-5</v>
      </c>
      <c r="T426">
        <v>1014.2690825429293</v>
      </c>
      <c r="U426">
        <v>121.18054172202221</v>
      </c>
      <c r="V426">
        <v>883.78941256915243</v>
      </c>
      <c r="W426">
        <v>116.10312329817441</v>
      </c>
      <c r="X426">
        <v>199.83612912413892</v>
      </c>
      <c r="Y426">
        <v>539.60527489315757</v>
      </c>
      <c r="Z426">
        <v>8.7989475604902587</v>
      </c>
      <c r="AA426" s="12">
        <v>19.162989727627405</v>
      </c>
      <c r="AB426" s="12">
        <v>0.21298972762740706</v>
      </c>
      <c r="AC426" s="12">
        <v>-0.29525088948636513</v>
      </c>
      <c r="AD426" s="12">
        <v>375.73424737709047</v>
      </c>
      <c r="AE426">
        <v>3.3270398246793009E-2</v>
      </c>
      <c r="AF426">
        <v>0</v>
      </c>
      <c r="AG426">
        <v>-4.3452837014874151</v>
      </c>
      <c r="AH426">
        <v>-51.383917247557122</v>
      </c>
      <c r="AI426">
        <v>17.209206883799745</v>
      </c>
      <c r="AJ426">
        <v>2.5057716957578169</v>
      </c>
      <c r="AK426">
        <v>12.866679323591375</v>
      </c>
      <c r="AL426">
        <v>0</v>
      </c>
      <c r="AM426">
        <v>0</v>
      </c>
      <c r="AN426">
        <v>-1.2495486631892645</v>
      </c>
      <c r="AO426">
        <f t="shared" si="65"/>
        <v>30.933062944933067</v>
      </c>
      <c r="AP426">
        <f t="shared" si="66"/>
        <v>1.8559837766959839</v>
      </c>
      <c r="AQ426">
        <f t="shared" si="67"/>
        <v>0</v>
      </c>
      <c r="AR426">
        <f t="shared" si="68"/>
        <v>1.8549566592221247</v>
      </c>
      <c r="AS426" s="9">
        <f t="shared" si="69"/>
        <v>-31.310343238434982</v>
      </c>
      <c r="AT426" s="9">
        <f t="shared" si="70"/>
        <v>25.024265706642417</v>
      </c>
      <c r="AU426" s="9">
        <f t="shared" si="71"/>
        <v>16.330703924268626</v>
      </c>
      <c r="AV426">
        <f t="shared" si="72"/>
        <v>0</v>
      </c>
      <c r="AW426">
        <f t="shared" si="73"/>
        <v>0.39514309237837264</v>
      </c>
      <c r="AX426">
        <v>30.950191048337945</v>
      </c>
      <c r="AZ426">
        <f t="shared" si="74"/>
        <v>-344.18413767599486</v>
      </c>
    </row>
    <row r="427" spans="1:52" x14ac:dyDescent="0.3">
      <c r="A427">
        <v>106.25</v>
      </c>
      <c r="B427" s="12">
        <v>268.85364424969981</v>
      </c>
      <c r="C427" s="9">
        <v>48.806021846548255</v>
      </c>
      <c r="D427" s="9">
        <v>0.16888350444877084</v>
      </c>
      <c r="E427" s="9">
        <v>2.7170093020796714E-2</v>
      </c>
      <c r="F427" s="9">
        <v>2.7272740523893546</v>
      </c>
      <c r="G427" s="12">
        <v>0</v>
      </c>
      <c r="H427" s="12">
        <v>15.450035777229505</v>
      </c>
      <c r="I427" s="12">
        <v>0.92700214663377034</v>
      </c>
      <c r="J427">
        <v>1016.0862642698452</v>
      </c>
      <c r="K427">
        <v>111.21973337045574</v>
      </c>
      <c r="L427">
        <v>3.2203057285351802E-3</v>
      </c>
      <c r="M427">
        <v>2.2222880539621952E-2</v>
      </c>
      <c r="N427">
        <v>-2.2115358557621602E-4</v>
      </c>
      <c r="O427">
        <v>-8.1655350138063186E-5</v>
      </c>
      <c r="P427">
        <v>-8.1963840719959762E-3</v>
      </c>
      <c r="Q427">
        <v>5.8771958018980341E-3</v>
      </c>
      <c r="R427">
        <v>0</v>
      </c>
      <c r="S427">
        <v>1.3702180164421092E-5</v>
      </c>
      <c r="T427">
        <v>1014.8513179645599</v>
      </c>
      <c r="U427">
        <v>121.15174624429068</v>
      </c>
      <c r="V427">
        <v>912.59384290635944</v>
      </c>
      <c r="W427">
        <v>117.30934042097681</v>
      </c>
      <c r="X427">
        <v>192.73715296121972</v>
      </c>
      <c r="Y427">
        <v>536.85892922386404</v>
      </c>
      <c r="Z427">
        <v>8.7974992994261054</v>
      </c>
      <c r="AA427" s="12">
        <v>19.159000715544586</v>
      </c>
      <c r="AB427" s="12">
        <v>0.2090007155445901</v>
      </c>
      <c r="AC427" s="12">
        <v>-0.29008095866218303</v>
      </c>
      <c r="AD427" s="12">
        <v>375.95736953437432</v>
      </c>
      <c r="AE427">
        <v>3.2687630903802445E-2</v>
      </c>
      <c r="AF427">
        <v>0</v>
      </c>
      <c r="AG427">
        <v>-4.3020138351626267</v>
      </c>
      <c r="AH427">
        <v>-51.425558656704041</v>
      </c>
      <c r="AI427">
        <v>18.786745684124771</v>
      </c>
      <c r="AJ427">
        <v>2.5072596974247428</v>
      </c>
      <c r="AK427">
        <v>12.864000965985539</v>
      </c>
      <c r="AL427">
        <v>0</v>
      </c>
      <c r="AM427">
        <v>0</v>
      </c>
      <c r="AN427">
        <v>-1.2276686947279467</v>
      </c>
      <c r="AO427">
        <f t="shared" si="65"/>
        <v>32.513088223964054</v>
      </c>
      <c r="AP427">
        <f t="shared" si="66"/>
        <v>1.9507852934378431</v>
      </c>
      <c r="AQ427">
        <f t="shared" si="67"/>
        <v>0</v>
      </c>
      <c r="AR427">
        <f t="shared" si="68"/>
        <v>1.9497431975117336</v>
      </c>
      <c r="AS427" s="9">
        <f t="shared" si="69"/>
        <v>-31.393847352681505</v>
      </c>
      <c r="AT427" s="9">
        <f t="shared" si="70"/>
        <v>25.055799641968953</v>
      </c>
      <c r="AU427" s="9">
        <f t="shared" si="71"/>
        <v>17.162032252350173</v>
      </c>
      <c r="AV427">
        <f t="shared" si="72"/>
        <v>0</v>
      </c>
      <c r="AW427">
        <f t="shared" si="73"/>
        <v>0.38886853034008356</v>
      </c>
      <c r="AX427">
        <v>32.530465772364622</v>
      </c>
      <c r="AZ427">
        <f t="shared" si="74"/>
        <v>-375.7349136824954</v>
      </c>
    </row>
    <row r="428" spans="1:52" x14ac:dyDescent="0.3">
      <c r="A428">
        <v>106.5</v>
      </c>
      <c r="B428" s="12">
        <v>272.02269713518365</v>
      </c>
      <c r="C428" s="9">
        <v>50.064907088320837</v>
      </c>
      <c r="D428" s="9">
        <v>0.17051791021432319</v>
      </c>
      <c r="E428" s="9">
        <v>2.6660769009388664E-2</v>
      </c>
      <c r="F428" s="9">
        <v>2.7278076197207515</v>
      </c>
      <c r="G428" s="12">
        <v>0</v>
      </c>
      <c r="H428" s="12">
        <v>15.254141926687947</v>
      </c>
      <c r="I428" s="12">
        <v>0.91524851560127685</v>
      </c>
      <c r="J428">
        <v>1016.2595784178001</v>
      </c>
      <c r="K428">
        <v>111.08741341139324</v>
      </c>
      <c r="L428">
        <v>3.2697661752966452E-3</v>
      </c>
      <c r="M428">
        <v>2.2300929418167147E-2</v>
      </c>
      <c r="N428">
        <v>-2.2719061016043208E-4</v>
      </c>
      <c r="O428">
        <v>-8.0161137431299489E-5</v>
      </c>
      <c r="P428">
        <v>-8.2017199659011296E-3</v>
      </c>
      <c r="Q428">
        <v>5.8771958018980341E-3</v>
      </c>
      <c r="R428">
        <v>0</v>
      </c>
      <c r="S428">
        <v>1.3876295530058689E-5</v>
      </c>
      <c r="T428">
        <v>1015.4148100036691</v>
      </c>
      <c r="U428">
        <v>121.12782837831895</v>
      </c>
      <c r="V428">
        <v>939.87678421723786</v>
      </c>
      <c r="W428">
        <v>118.4106811362999</v>
      </c>
      <c r="X428">
        <v>199.87824455383608</v>
      </c>
      <c r="Y428">
        <v>542.39175787073327</v>
      </c>
      <c r="Z428">
        <v>8.7960764791855404</v>
      </c>
      <c r="AA428" s="12">
        <v>19.155082838533755</v>
      </c>
      <c r="AB428" s="12">
        <v>0.20508283853375894</v>
      </c>
      <c r="AC428" s="12">
        <v>-0.28490801622764167</v>
      </c>
      <c r="AD428" s="12">
        <v>376.17637385922495</v>
      </c>
      <c r="AE428">
        <v>3.2104252130498834E-2</v>
      </c>
      <c r="AF428">
        <v>0</v>
      </c>
      <c r="AG428">
        <v>-4.1856450318699521</v>
      </c>
      <c r="AH428">
        <v>-51.466047298613915</v>
      </c>
      <c r="AI428">
        <v>19.874251317325232</v>
      </c>
      <c r="AJ428">
        <v>2.5087202372671715</v>
      </c>
      <c r="AK428">
        <v>12.861370370872557</v>
      </c>
      <c r="AL428">
        <v>0</v>
      </c>
      <c r="AM428">
        <v>0</v>
      </c>
      <c r="AN428">
        <v>-1.2057759806532118</v>
      </c>
      <c r="AO428">
        <f t="shared" si="65"/>
        <v>33.597222626332098</v>
      </c>
      <c r="AP428">
        <f t="shared" si="66"/>
        <v>2.0158333575799259</v>
      </c>
      <c r="AQ428">
        <f t="shared" si="67"/>
        <v>0</v>
      </c>
      <c r="AR428">
        <f t="shared" si="68"/>
        <v>2.0147946042121685</v>
      </c>
      <c r="AS428" s="9">
        <f t="shared" si="69"/>
        <v>-31.373118255845661</v>
      </c>
      <c r="AT428" s="9">
        <f t="shared" si="70"/>
        <v>25.087592698197167</v>
      </c>
      <c r="AU428" s="9">
        <f t="shared" si="71"/>
        <v>17.731424382566402</v>
      </c>
      <c r="AV428">
        <f t="shared" si="72"/>
        <v>0</v>
      </c>
      <c r="AW428">
        <f t="shared" si="73"/>
        <v>0.38141539027676408</v>
      </c>
      <c r="AX428">
        <v>33.614544108173192</v>
      </c>
      <c r="AZ428">
        <f t="shared" si="74"/>
        <v>-397.48502634650458</v>
      </c>
    </row>
    <row r="429" spans="1:52" x14ac:dyDescent="0.3">
      <c r="A429">
        <v>106.75</v>
      </c>
      <c r="B429" s="12">
        <v>275.23985294340963</v>
      </c>
      <c r="C429" s="9">
        <v>51.32420109746797</v>
      </c>
      <c r="D429" s="9">
        <v>0.17215988379413474</v>
      </c>
      <c r="E429" s="9">
        <v>2.6160697840120813E-2</v>
      </c>
      <c r="F429" s="9">
        <v>2.7283491330209451</v>
      </c>
      <c r="G429" s="12">
        <v>0</v>
      </c>
      <c r="H429" s="12">
        <v>15.061806861584929</v>
      </c>
      <c r="I429" s="12">
        <v>0.90370841169509575</v>
      </c>
      <c r="J429">
        <v>1016.4465571918855</v>
      </c>
      <c r="K429">
        <v>110.95979452723992</v>
      </c>
      <c r="L429">
        <v>3.3191724627489E-3</v>
      </c>
      <c r="M429">
        <v>2.2300947703077615E-2</v>
      </c>
      <c r="N429">
        <v>-2.3357540118452497E-4</v>
      </c>
      <c r="O429">
        <v>-7.869378309707857E-5</v>
      </c>
      <c r="P429">
        <v>-8.2071249092513145E-3</v>
      </c>
      <c r="Q429">
        <v>5.8771958018980341E-3</v>
      </c>
      <c r="R429">
        <v>0</v>
      </c>
      <c r="S429">
        <v>1.405308581909312E-5</v>
      </c>
      <c r="T429">
        <v>1016.0074630527575</v>
      </c>
      <c r="U429">
        <v>121.11101869915024</v>
      </c>
      <c r="V429">
        <v>965.34007883268953</v>
      </c>
      <c r="W429">
        <v>119.40577130655447</v>
      </c>
      <c r="X429">
        <v>192.7174445027259</v>
      </c>
      <c r="Y429">
        <v>539.62873804423373</v>
      </c>
      <c r="Z429">
        <v>8.7946791225825542</v>
      </c>
      <c r="AA429" s="12">
        <v>19.151236137231699</v>
      </c>
      <c r="AB429" s="12">
        <v>0.20123613723169856</v>
      </c>
      <c r="AC429" s="12">
        <v>-0.2797321186858312</v>
      </c>
      <c r="AD429" s="12">
        <v>376.39126924045695</v>
      </c>
      <c r="AE429">
        <v>3.1520272869409505E-2</v>
      </c>
      <c r="AF429">
        <v>0</v>
      </c>
      <c r="AG429">
        <v>-4.1441016190715256</v>
      </c>
      <c r="AH429">
        <v>-51.507810602816519</v>
      </c>
      <c r="AI429">
        <v>21.285567039422791</v>
      </c>
      <c r="AJ429">
        <v>2.5101533745646081</v>
      </c>
      <c r="AK429">
        <v>12.858787565537341</v>
      </c>
      <c r="AL429">
        <v>0</v>
      </c>
      <c r="AM429">
        <v>0</v>
      </c>
      <c r="AN429">
        <v>-1.1838707600951122</v>
      </c>
      <c r="AO429">
        <f t="shared" si="65"/>
        <v>35.010860879742552</v>
      </c>
      <c r="AP429">
        <f t="shared" si="66"/>
        <v>2.1006516527845531</v>
      </c>
      <c r="AQ429">
        <f t="shared" si="67"/>
        <v>0</v>
      </c>
      <c r="AR429">
        <f t="shared" si="68"/>
        <v>2.0996082114801253</v>
      </c>
      <c r="AS429" s="9">
        <f t="shared" si="69"/>
        <v>-31.448308299403489</v>
      </c>
      <c r="AT429" s="9">
        <f t="shared" si="70"/>
        <v>25.11934137386957</v>
      </c>
      <c r="AU429" s="9">
        <f t="shared" si="71"/>
        <v>18.474557234562845</v>
      </c>
      <c r="AV429">
        <f t="shared" si="72"/>
        <v>0</v>
      </c>
      <c r="AW429">
        <f t="shared" si="73"/>
        <v>0.37524363821543577</v>
      </c>
      <c r="AX429">
        <v>35.028260210791913</v>
      </c>
      <c r="AZ429">
        <f t="shared" si="74"/>
        <v>-425.7113407884558</v>
      </c>
    </row>
    <row r="430" spans="1:52" x14ac:dyDescent="0.3">
      <c r="A430">
        <v>107</v>
      </c>
      <c r="B430" s="12">
        <v>278.50509817503121</v>
      </c>
      <c r="C430" s="9">
        <v>52.583901284101898</v>
      </c>
      <c r="D430" s="9">
        <v>0.17380940377087792</v>
      </c>
      <c r="E430" s="9">
        <v>2.5669884694978516E-2</v>
      </c>
      <c r="F430" s="9">
        <v>2.7288985831845305</v>
      </c>
      <c r="G430" s="12">
        <v>0</v>
      </c>
      <c r="H430" s="12">
        <v>14.873032574991738</v>
      </c>
      <c r="I430" s="12">
        <v>0.89238195449950419</v>
      </c>
      <c r="J430">
        <v>1016.5844878304462</v>
      </c>
      <c r="K430">
        <v>110.83487037838364</v>
      </c>
      <c r="L430">
        <v>3.3686844880623391E-3</v>
      </c>
      <c r="M430">
        <v>2.2414692017856487E-2</v>
      </c>
      <c r="N430">
        <v>-2.4011165004426803E-4</v>
      </c>
      <c r="O430">
        <v>-7.7248506006702809E-5</v>
      </c>
      <c r="P430">
        <v>-8.2120874752526583E-3</v>
      </c>
      <c r="Q430">
        <v>5.8771958018980341E-3</v>
      </c>
      <c r="R430">
        <v>0</v>
      </c>
      <c r="S430">
        <v>1.4231579315493971E-5</v>
      </c>
      <c r="T430">
        <v>1016.4613627393115</v>
      </c>
      <c r="U430">
        <v>121.09854308126859</v>
      </c>
      <c r="V430">
        <v>988.60549998864792</v>
      </c>
      <c r="W430">
        <v>120.2898540576312</v>
      </c>
      <c r="X430">
        <v>199.92223809094398</v>
      </c>
      <c r="Y430">
        <v>545.16038561208995</v>
      </c>
      <c r="Z430">
        <v>8.793307252013177</v>
      </c>
      <c r="AA430" s="12">
        <v>19.147460651499834</v>
      </c>
      <c r="AB430" s="12">
        <v>0.19746065149983474</v>
      </c>
      <c r="AC430" s="12">
        <v>-0.27455332242113661</v>
      </c>
      <c r="AD430" s="12">
        <v>376.60206436858914</v>
      </c>
      <c r="AE430">
        <v>3.0935704072682091E-2</v>
      </c>
      <c r="AF430">
        <v>0</v>
      </c>
      <c r="AG430">
        <v>-4.0314664972220715</v>
      </c>
      <c r="AH430">
        <v>-51.542334539793949</v>
      </c>
      <c r="AI430">
        <v>22.172255718827898</v>
      </c>
      <c r="AJ430">
        <v>2.5115591672741213</v>
      </c>
      <c r="AK430">
        <v>12.856252576744195</v>
      </c>
      <c r="AL430">
        <v>0</v>
      </c>
      <c r="AM430">
        <v>0</v>
      </c>
      <c r="AN430">
        <v>-1.1619532716813219</v>
      </c>
      <c r="AO430">
        <f t="shared" si="65"/>
        <v>35.893632972246479</v>
      </c>
      <c r="AP430">
        <f t="shared" si="66"/>
        <v>2.1536179783347889</v>
      </c>
      <c r="AQ430">
        <f t="shared" si="67"/>
        <v>0</v>
      </c>
      <c r="AR430">
        <f t="shared" si="68"/>
        <v>2.1525875351628248</v>
      </c>
      <c r="AS430" s="9">
        <f t="shared" si="69"/>
        <v>-31.416153121614713</v>
      </c>
      <c r="AT430" s="9">
        <f t="shared" si="70"/>
        <v>25.148282178882805</v>
      </c>
      <c r="AU430" s="9">
        <f t="shared" si="71"/>
        <v>18.937424586957256</v>
      </c>
      <c r="AV430">
        <f t="shared" si="72"/>
        <v>0</v>
      </c>
      <c r="AW430">
        <f t="shared" si="73"/>
        <v>0.36790921542696076</v>
      </c>
      <c r="AX430">
        <v>35.910815246327815</v>
      </c>
      <c r="AZ430">
        <f t="shared" si="74"/>
        <v>-443.44511437655797</v>
      </c>
    </row>
    <row r="431" spans="1:52" x14ac:dyDescent="0.3">
      <c r="A431">
        <v>107.25</v>
      </c>
      <c r="B431" s="12">
        <v>281.81841906852867</v>
      </c>
      <c r="C431" s="9">
        <v>53.844005032206596</v>
      </c>
      <c r="D431" s="9">
        <v>0.17546644858034369</v>
      </c>
      <c r="E431" s="9">
        <v>2.5188334655360262E-2</v>
      </c>
      <c r="F431" s="9">
        <v>2.7294559609685298</v>
      </c>
      <c r="G431" s="12">
        <v>0</v>
      </c>
      <c r="H431" s="12">
        <v>14.687821021292409</v>
      </c>
      <c r="I431" s="12">
        <v>0.88126926127754457</v>
      </c>
      <c r="J431">
        <v>1016.8343063911041</v>
      </c>
      <c r="K431">
        <v>110.71778247389079</v>
      </c>
      <c r="L431">
        <v>3.417859338601832E-3</v>
      </c>
      <c r="M431">
        <v>2.2124459230543292E-2</v>
      </c>
      <c r="N431">
        <v>-2.4725216187684228E-4</v>
      </c>
      <c r="O431">
        <v>-7.5837715802584075E-5</v>
      </c>
      <c r="P431">
        <v>-8.2179194573925585E-3</v>
      </c>
      <c r="Q431">
        <v>5.8771958018980341E-3</v>
      </c>
      <c r="R431">
        <v>0</v>
      </c>
      <c r="S431">
        <v>1.4414270726959051E-5</v>
      </c>
      <c r="T431">
        <v>1017.4276552266816</v>
      </c>
      <c r="U431">
        <v>121.11026257620796</v>
      </c>
      <c r="V431">
        <v>1009.1204752515201</v>
      </c>
      <c r="W431">
        <v>121.05153141712691</v>
      </c>
      <c r="X431">
        <v>192.69999140556789</v>
      </c>
      <c r="Y431">
        <v>542.41114921358724</v>
      </c>
      <c r="Z431">
        <v>8.7919608894465373</v>
      </c>
      <c r="AA431" s="12">
        <v>19.143756420425852</v>
      </c>
      <c r="AB431" s="12">
        <v>0.19375642042584817</v>
      </c>
      <c r="AC431" s="12">
        <v>-0.26937168370030334</v>
      </c>
      <c r="AD431" s="12">
        <v>376.80876777899704</v>
      </c>
      <c r="AE431">
        <v>3.0350556701896458E-2</v>
      </c>
      <c r="AF431">
        <v>0</v>
      </c>
      <c r="AG431">
        <v>-3.9920328705426487</v>
      </c>
      <c r="AH431">
        <v>-51.602639291571812</v>
      </c>
      <c r="AI431">
        <v>23.335466301896645</v>
      </c>
      <c r="AJ431">
        <v>2.5129376723181318</v>
      </c>
      <c r="AK431">
        <v>12.853765430737917</v>
      </c>
      <c r="AL431">
        <v>0</v>
      </c>
      <c r="AM431">
        <v>0</v>
      </c>
      <c r="AN431">
        <v>-1.1400237535416453</v>
      </c>
      <c r="AO431">
        <f t="shared" si="65"/>
        <v>37.059851475145734</v>
      </c>
      <c r="AP431">
        <f t="shared" si="66"/>
        <v>2.2235910885087438</v>
      </c>
      <c r="AQ431">
        <f t="shared" si="67"/>
        <v>0</v>
      </c>
      <c r="AR431">
        <f t="shared" si="68"/>
        <v>2.2225670296610835</v>
      </c>
      <c r="AS431" s="9">
        <f t="shared" si="69"/>
        <v>-31.487722645281487</v>
      </c>
      <c r="AT431" s="9">
        <f t="shared" si="70"/>
        <v>25.189492792952418</v>
      </c>
      <c r="AU431" s="9">
        <f t="shared" si="71"/>
        <v>19.54972588429073</v>
      </c>
      <c r="AV431">
        <f t="shared" si="72"/>
        <v>0</v>
      </c>
      <c r="AW431">
        <f t="shared" si="73"/>
        <v>0.36190919359708595</v>
      </c>
      <c r="AX431">
        <v>37.076926986610459</v>
      </c>
      <c r="AZ431">
        <f t="shared" si="74"/>
        <v>-466.7093260379329</v>
      </c>
    </row>
    <row r="432" spans="1:52" x14ac:dyDescent="0.3">
      <c r="A432">
        <v>107.5</v>
      </c>
      <c r="B432" s="12">
        <v>285.17980159759668</v>
      </c>
      <c r="C432" s="9">
        <v>55.104509699490329</v>
      </c>
      <c r="D432" s="9">
        <v>0.17713099651110417</v>
      </c>
      <c r="E432" s="9">
        <v>2.4716052702285274E-2</v>
      </c>
      <c r="F432" s="9">
        <v>2.7300212569923685</v>
      </c>
      <c r="G432" s="12">
        <v>0</v>
      </c>
      <c r="H432" s="12">
        <v>14.506174116263566</v>
      </c>
      <c r="I432" s="12">
        <v>0.870370446975814</v>
      </c>
      <c r="J432">
        <v>1016.7690154834113</v>
      </c>
      <c r="K432">
        <v>110.5948162457546</v>
      </c>
      <c r="L432">
        <v>3.4689976588526579E-3</v>
      </c>
      <c r="M432">
        <v>2.2866791448795169E-2</v>
      </c>
      <c r="N432">
        <v>-2.5377269813935105E-4</v>
      </c>
      <c r="O432">
        <v>-7.4429488140551975E-5</v>
      </c>
      <c r="P432">
        <v>-8.2211381897555492E-3</v>
      </c>
      <c r="Q432">
        <v>5.8771958018980341E-3</v>
      </c>
      <c r="R432">
        <v>0</v>
      </c>
      <c r="S432">
        <v>1.4594424585844815E-5</v>
      </c>
      <c r="T432">
        <v>1015.7680306826893</v>
      </c>
      <c r="U432">
        <v>121.05003583755877</v>
      </c>
      <c r="V432">
        <v>1025.608030575092</v>
      </c>
      <c r="W432">
        <v>121.65323460677604</v>
      </c>
      <c r="X432">
        <v>199.96649670231903</v>
      </c>
      <c r="Y432">
        <v>547.86831685904326</v>
      </c>
      <c r="Z432">
        <v>8.7906400564437668</v>
      </c>
      <c r="AA432" s="12">
        <v>19.140123482325272</v>
      </c>
      <c r="AB432" s="12">
        <v>0.19012348232527132</v>
      </c>
      <c r="AC432" s="12">
        <v>-0.26418725867394888</v>
      </c>
      <c r="AD432" s="12">
        <v>377.01138791649487</v>
      </c>
      <c r="AE432">
        <v>2.9764841727907498E-2</v>
      </c>
      <c r="AF432">
        <v>0</v>
      </c>
      <c r="AG432">
        <v>-3.8823334810678523</v>
      </c>
      <c r="AH432">
        <v>-51.529535908337735</v>
      </c>
      <c r="AI432">
        <v>23.886985685802436</v>
      </c>
      <c r="AJ432">
        <v>2.5142889460151046</v>
      </c>
      <c r="AK432">
        <v>12.851326153244843</v>
      </c>
      <c r="AL432">
        <v>0</v>
      </c>
      <c r="AM432">
        <v>0</v>
      </c>
      <c r="AN432">
        <v>-1.1180824433144143</v>
      </c>
      <c r="AO432">
        <f t="shared" si="65"/>
        <v>37.600289134010886</v>
      </c>
      <c r="AP432">
        <f t="shared" si="66"/>
        <v>2.2560173480406531</v>
      </c>
      <c r="AQ432">
        <f t="shared" si="67"/>
        <v>0</v>
      </c>
      <c r="AR432">
        <f t="shared" si="68"/>
        <v>2.2550180672690439</v>
      </c>
      <c r="AS432" s="9">
        <f t="shared" si="69"/>
        <v>-31.383971920940624</v>
      </c>
      <c r="AT432" s="9">
        <f t="shared" si="70"/>
        <v>25.164833092419592</v>
      </c>
      <c r="AU432" s="9">
        <f t="shared" si="71"/>
        <v>19.831836467718205</v>
      </c>
      <c r="AV432">
        <f t="shared" si="72"/>
        <v>0</v>
      </c>
      <c r="AW432">
        <f t="shared" si="73"/>
        <v>0.35402932990495645</v>
      </c>
      <c r="AX432">
        <v>37.616951193833785</v>
      </c>
      <c r="AZ432">
        <f t="shared" si="74"/>
        <v>-477.73971371604875</v>
      </c>
    </row>
    <row r="433" spans="1:52" x14ac:dyDescent="0.3">
      <c r="A433">
        <v>107.75</v>
      </c>
      <c r="B433" s="12">
        <v>288.58923146850168</v>
      </c>
      <c r="C433" s="9">
        <v>56.365412617236423</v>
      </c>
      <c r="D433" s="9">
        <v>0.17880302570417131</v>
      </c>
      <c r="E433" s="9">
        <v>2.4253043716600229E-2</v>
      </c>
      <c r="F433" s="9">
        <v>2.7305944617378533</v>
      </c>
      <c r="G433" s="12">
        <v>0</v>
      </c>
      <c r="H433" s="12">
        <v>14.328093737153933</v>
      </c>
      <c r="I433" s="12">
        <v>0.859685624229236</v>
      </c>
      <c r="J433">
        <v>1018.1739457758831</v>
      </c>
      <c r="K433">
        <v>110.53256362080214</v>
      </c>
      <c r="L433">
        <v>3.5122145872505789E-3</v>
      </c>
      <c r="M433">
        <v>1.7795585194264062E-2</v>
      </c>
      <c r="N433">
        <v>-2.6463956997473548E-4</v>
      </c>
      <c r="O433">
        <v>-7.3153244048233712E-5</v>
      </c>
      <c r="P433">
        <v>-8.2361556508283723E-3</v>
      </c>
      <c r="Q433">
        <v>5.8771958018980341E-3</v>
      </c>
      <c r="R433">
        <v>0</v>
      </c>
      <c r="S433">
        <v>1.4799903498366417E-5</v>
      </c>
      <c r="T433">
        <v>1022.6326768480527</v>
      </c>
      <c r="U433">
        <v>121.24055562859002</v>
      </c>
      <c r="V433">
        <v>1032.7769822156536</v>
      </c>
      <c r="W433">
        <v>121.91275412859807</v>
      </c>
      <c r="X433">
        <v>192.68004715732604</v>
      </c>
      <c r="Y433">
        <v>545.59870014669571</v>
      </c>
      <c r="Z433">
        <v>8.789344774139872</v>
      </c>
      <c r="AA433" s="12">
        <v>19.13656187474308</v>
      </c>
      <c r="AB433" s="12">
        <v>0.18656187474307867</v>
      </c>
      <c r="AC433" s="12">
        <v>-0.25900010337704948</v>
      </c>
      <c r="AD433" s="12">
        <v>377.20993319052354</v>
      </c>
      <c r="AE433">
        <v>2.9178570130649062E-2</v>
      </c>
      <c r="AF433">
        <v>0</v>
      </c>
      <c r="AG433">
        <v>-3.8501422328812733</v>
      </c>
      <c r="AH433">
        <v>-51.888703514206185</v>
      </c>
      <c r="AI433">
        <v>24.358914103447894</v>
      </c>
      <c r="AJ433">
        <v>2.5156130444476021</v>
      </c>
      <c r="AK433">
        <v>12.848934769473944</v>
      </c>
      <c r="AL433">
        <v>0</v>
      </c>
      <c r="AM433">
        <v>0</v>
      </c>
      <c r="AN433">
        <v>-1.0961295781485498</v>
      </c>
      <c r="AO433">
        <f t="shared" si="65"/>
        <v>38.091649205399015</v>
      </c>
      <c r="AP433">
        <f t="shared" si="66"/>
        <v>2.2854989523239406</v>
      </c>
      <c r="AQ433">
        <f t="shared" si="67"/>
        <v>0</v>
      </c>
      <c r="AR433">
        <f t="shared" si="68"/>
        <v>2.2845260970678769</v>
      </c>
      <c r="AS433" s="9">
        <f t="shared" si="69"/>
        <v>-31.571343440736175</v>
      </c>
      <c r="AT433" s="9">
        <f t="shared" si="70"/>
        <v>25.355898825270611</v>
      </c>
      <c r="AU433" s="9">
        <f t="shared" si="71"/>
        <v>20.08803827291058</v>
      </c>
      <c r="AV433">
        <f t="shared" si="72"/>
        <v>0</v>
      </c>
      <c r="AW433">
        <f t="shared" si="73"/>
        <v>0.34954492324483516</v>
      </c>
      <c r="AX433">
        <v>38.107870364434653</v>
      </c>
      <c r="AZ433">
        <f t="shared" si="74"/>
        <v>-487.17828206895786</v>
      </c>
    </row>
    <row r="434" spans="1:52" x14ac:dyDescent="0.3">
      <c r="A434">
        <v>108</v>
      </c>
      <c r="B434" s="12">
        <v>292.04669411739417</v>
      </c>
      <c r="C434" s="9">
        <v>57.626711090157279</v>
      </c>
      <c r="D434" s="9">
        <v>0.18048251415265992</v>
      </c>
      <c r="E434" s="9">
        <v>2.3799312479173745E-2</v>
      </c>
      <c r="F434" s="9">
        <v>2.7311755655491687</v>
      </c>
      <c r="G434" s="12">
        <v>0</v>
      </c>
      <c r="H434" s="12">
        <v>14.153581722759133</v>
      </c>
      <c r="I434" s="12">
        <v>0.84921490336554795</v>
      </c>
      <c r="J434">
        <v>1013.4977996155701</v>
      </c>
      <c r="K434">
        <v>110.26854487541624</v>
      </c>
      <c r="L434">
        <v>3.5729796142286979E-3</v>
      </c>
      <c r="M434">
        <v>3.3591279143371018E-2</v>
      </c>
      <c r="N434">
        <v>-2.5881915079875389E-4</v>
      </c>
      <c r="O434">
        <v>-7.146878187251629E-5</v>
      </c>
      <c r="P434">
        <v>-8.2016567041837719E-3</v>
      </c>
      <c r="Q434">
        <v>5.8771958018980341E-3</v>
      </c>
      <c r="R434">
        <v>0</v>
      </c>
      <c r="S434">
        <v>1.4909865548668726E-5</v>
      </c>
      <c r="T434">
        <v>1013.7404844205491</v>
      </c>
      <c r="U434">
        <v>120.91587002337468</v>
      </c>
      <c r="V434">
        <v>1037.8173794758554</v>
      </c>
      <c r="W434">
        <v>122.09415212763173</v>
      </c>
      <c r="X434">
        <v>200.01286255786101</v>
      </c>
      <c r="Y434">
        <v>549.09238286004086</v>
      </c>
      <c r="Z434">
        <v>8.7880750632471898</v>
      </c>
      <c r="AA434" s="12">
        <v>19.133071634455181</v>
      </c>
      <c r="AB434" s="12">
        <v>0.18307163445518265</v>
      </c>
      <c r="AC434" s="12">
        <v>-0.25381027373579845</v>
      </c>
      <c r="AD434" s="12">
        <v>377.40441151177566</v>
      </c>
      <c r="AE434">
        <v>2.8591752898956768E-2</v>
      </c>
      <c r="AF434">
        <v>0</v>
      </c>
      <c r="AG434">
        <v>-3.7231504257956547</v>
      </c>
      <c r="AH434">
        <v>-51.448125468585403</v>
      </c>
      <c r="AI434">
        <v>24.436249830790729</v>
      </c>
      <c r="AJ434">
        <v>2.5169100203720323</v>
      </c>
      <c r="AK434">
        <v>12.846591304117808</v>
      </c>
      <c r="AL434">
        <v>0</v>
      </c>
      <c r="AM434">
        <v>0</v>
      </c>
      <c r="AN434">
        <v>-1.0741653947325851</v>
      </c>
      <c r="AO434">
        <f t="shared" si="65"/>
        <v>38.133389727314416</v>
      </c>
      <c r="AP434">
        <f t="shared" si="66"/>
        <v>2.2880033836388649</v>
      </c>
      <c r="AQ434">
        <f t="shared" si="67"/>
        <v>0</v>
      </c>
      <c r="AR434">
        <f t="shared" si="68"/>
        <v>2.2870682393103174</v>
      </c>
      <c r="AS434" s="9">
        <f t="shared" si="69"/>
        <v>-31.236282294280119</v>
      </c>
      <c r="AT434" s="9">
        <f t="shared" si="70"/>
        <v>25.147896444678665</v>
      </c>
      <c r="AU434" s="9">
        <f t="shared" si="71"/>
        <v>20.107145480381902</v>
      </c>
      <c r="AV434">
        <f t="shared" si="72"/>
        <v>0</v>
      </c>
      <c r="AW434">
        <f t="shared" si="73"/>
        <v>0.33943533355970928</v>
      </c>
      <c r="AX434">
        <v>38.148981838874036</v>
      </c>
      <c r="AZ434">
        <f t="shared" si="74"/>
        <v>-488.72499661581458</v>
      </c>
    </row>
    <row r="435" spans="1:52" x14ac:dyDescent="0.3">
      <c r="A435">
        <v>108.25</v>
      </c>
      <c r="B435" s="12">
        <v>295.55217470759334</v>
      </c>
      <c r="C435" s="9">
        <v>58.888402396247066</v>
      </c>
      <c r="D435" s="9">
        <v>0.18216943970145541</v>
      </c>
      <c r="E435" s="9">
        <v>2.3354863671096338E-2</v>
      </c>
      <c r="F435" s="9">
        <v>2.7317645586328423</v>
      </c>
      <c r="G435" s="12">
        <v>0</v>
      </c>
      <c r="H435" s="12">
        <v>13.982639873498591</v>
      </c>
      <c r="I435" s="12">
        <v>0.83895839240991543</v>
      </c>
      <c r="J435">
        <v>1025.0127682182647</v>
      </c>
      <c r="K435">
        <v>110.5499943567425</v>
      </c>
      <c r="L435">
        <v>3.5612392009525644E-3</v>
      </c>
      <c r="M435">
        <v>-2.9288390799155788E-2</v>
      </c>
      <c r="N435">
        <v>-2.9702662660914704E-4</v>
      </c>
      <c r="O435">
        <v>-7.0951316400703359E-5</v>
      </c>
      <c r="P435">
        <v>-8.2990119001062033E-3</v>
      </c>
      <c r="Q435">
        <v>5.8771958018980341E-3</v>
      </c>
      <c r="R435">
        <v>0</v>
      </c>
      <c r="S435">
        <v>1.5286351568207908E-5</v>
      </c>
      <c r="T435">
        <v>1027.1074968781863</v>
      </c>
      <c r="U435">
        <v>121.27337419055124</v>
      </c>
      <c r="V435">
        <v>1043.1699634373222</v>
      </c>
      <c r="W435">
        <v>122.2861918078811</v>
      </c>
      <c r="X435">
        <v>192.6620060971793</v>
      </c>
      <c r="Y435">
        <v>551.16135190490434</v>
      </c>
      <c r="Z435">
        <v>8.7868309440692531</v>
      </c>
      <c r="AA435" s="12">
        <v>19.129652797469969</v>
      </c>
      <c r="AB435" s="12">
        <v>0.17965279746997181</v>
      </c>
      <c r="AC435" s="12">
        <v>-0.24861782556453216</v>
      </c>
      <c r="AD435" s="12">
        <v>377.59483101448529</v>
      </c>
      <c r="AE435">
        <v>2.8004401030388815E-2</v>
      </c>
      <c r="AF435">
        <v>0</v>
      </c>
      <c r="AG435">
        <v>-3.7383535722829011</v>
      </c>
      <c r="AH435">
        <v>-52.137046384501325</v>
      </c>
      <c r="AI435">
        <v>24.600430576620894</v>
      </c>
      <c r="AJ435">
        <v>2.518179928035603</v>
      </c>
      <c r="AK435">
        <v>12.84429578135369</v>
      </c>
      <c r="AL435">
        <v>0</v>
      </c>
      <c r="AM435">
        <v>0</v>
      </c>
      <c r="AN435">
        <v>-1.0521901292816576</v>
      </c>
      <c r="AO435">
        <f t="shared" si="65"/>
        <v>38.338866346648565</v>
      </c>
      <c r="AP435">
        <f t="shared" si="66"/>
        <v>2.300331980798914</v>
      </c>
      <c r="AQ435">
        <f t="shared" si="67"/>
        <v>0</v>
      </c>
      <c r="AR435">
        <f t="shared" si="68"/>
        <v>2.2994300261214393</v>
      </c>
      <c r="AS435" s="9">
        <f t="shared" si="69"/>
        <v>-31.618886312146767</v>
      </c>
      <c r="AT435" s="9">
        <f t="shared" si="70"/>
        <v>25.503753541477245</v>
      </c>
      <c r="AU435" s="9">
        <f t="shared" si="71"/>
        <v>20.212628230516017</v>
      </c>
      <c r="AV435">
        <f t="shared" si="72"/>
        <v>0</v>
      </c>
      <c r="AW435">
        <f t="shared" si="73"/>
        <v>0.33724456837551658</v>
      </c>
      <c r="AX435">
        <v>38.353904821156419</v>
      </c>
      <c r="AZ435">
        <f t="shared" si="74"/>
        <v>-492.00861153241783</v>
      </c>
    </row>
    <row r="436" spans="1:52" x14ac:dyDescent="0.3">
      <c r="A436">
        <v>108.5</v>
      </c>
      <c r="B436" s="12">
        <v>299.10565812683484</v>
      </c>
      <c r="C436" s="9">
        <v>60.150483786636343</v>
      </c>
      <c r="D436" s="9">
        <v>0.18386378004688131</v>
      </c>
      <c r="E436" s="9">
        <v>2.2919701873875029E-2</v>
      </c>
      <c r="F436" s="9">
        <v>2.7323614310577367</v>
      </c>
      <c r="G436" s="12">
        <v>0</v>
      </c>
      <c r="H436" s="12">
        <v>13.815269951490396</v>
      </c>
      <c r="I436" s="12">
        <v>0.82891619708942377</v>
      </c>
      <c r="J436">
        <v>979.35240296506845</v>
      </c>
      <c r="K436">
        <v>108.82047160571915</v>
      </c>
      <c r="L436">
        <v>3.6273228153745818E-3</v>
      </c>
      <c r="M436">
        <v>8.4723646213295603E-2</v>
      </c>
      <c r="N436">
        <v>-1.4913199317317819E-4</v>
      </c>
      <c r="O436">
        <v>-6.65352130224261E-5</v>
      </c>
      <c r="P436">
        <v>-7.9319639875817874E-3</v>
      </c>
      <c r="Q436">
        <v>5.8771958018980341E-3</v>
      </c>
      <c r="R436">
        <v>0</v>
      </c>
      <c r="S436">
        <v>1.4728047983193062E-5</v>
      </c>
      <c r="T436">
        <v>1005.6017072280176</v>
      </c>
      <c r="U436">
        <v>120.48316186442327</v>
      </c>
      <c r="V436">
        <v>1045.9719068018462</v>
      </c>
      <c r="W436">
        <v>122.38586888219533</v>
      </c>
      <c r="X436">
        <v>200.06001439440806</v>
      </c>
      <c r="Y436">
        <v>536.94573103863422</v>
      </c>
      <c r="Z436">
        <v>8.78561243648433</v>
      </c>
      <c r="AA436" s="12">
        <v>19.126305399029807</v>
      </c>
      <c r="AB436" s="12">
        <v>0.17630539902980444</v>
      </c>
      <c r="AC436" s="12">
        <v>-0.24342281456897161</v>
      </c>
      <c r="AD436" s="12">
        <v>377.7811995971627</v>
      </c>
      <c r="AE436">
        <v>2.7416525531044345E-2</v>
      </c>
      <c r="AF436">
        <v>0</v>
      </c>
      <c r="AG436">
        <v>-3.4348363881959925</v>
      </c>
      <c r="AH436">
        <v>-51.05548855002364</v>
      </c>
      <c r="AI436">
        <v>25.451308788160603</v>
      </c>
      <c r="AJ436">
        <v>2.5194228201134785</v>
      </c>
      <c r="AK436">
        <v>12.8420482248445</v>
      </c>
      <c r="AL436">
        <v>0</v>
      </c>
      <c r="AM436">
        <v>0</v>
      </c>
      <c r="AN436">
        <v>-1.030204017551227</v>
      </c>
      <c r="AO436">
        <f t="shared" si="65"/>
        <v>39.107573283978937</v>
      </c>
      <c r="AP436">
        <f t="shared" si="66"/>
        <v>2.3464543970387362</v>
      </c>
      <c r="AQ436">
        <f t="shared" si="67"/>
        <v>0</v>
      </c>
      <c r="AR436">
        <f t="shared" si="68"/>
        <v>2.3455725774314971</v>
      </c>
      <c r="AS436" s="9">
        <f t="shared" si="69"/>
        <v>-30.830011952248878</v>
      </c>
      <c r="AT436" s="9">
        <f t="shared" si="70"/>
        <v>24.975681545851021</v>
      </c>
      <c r="AU436" s="9">
        <f t="shared" si="71"/>
        <v>20.615038932266859</v>
      </c>
      <c r="AV436">
        <f t="shared" si="72"/>
        <v>0</v>
      </c>
      <c r="AW436">
        <f t="shared" si="73"/>
        <v>0.32276737087193813</v>
      </c>
      <c r="AX436">
        <v>39.122275802777615</v>
      </c>
      <c r="AZ436">
        <f t="shared" si="74"/>
        <v>-509.026175763212</v>
      </c>
    </row>
    <row r="437" spans="1:52" x14ac:dyDescent="0.3">
      <c r="A437">
        <v>108.75</v>
      </c>
      <c r="B437" s="12">
        <v>302.70712898447982</v>
      </c>
      <c r="C437" s="9">
        <v>61.412952485447207</v>
      </c>
      <c r="D437" s="9">
        <v>0.18556551273637273</v>
      </c>
      <c r="E437" s="9">
        <v>2.2493831569615225E-2</v>
      </c>
      <c r="F437" s="9">
        <v>2.7329661727550434</v>
      </c>
      <c r="G437" s="12">
        <v>0</v>
      </c>
      <c r="H437" s="12">
        <v>13.65147368062124</v>
      </c>
      <c r="I437" s="12">
        <v>0.8190884208372744</v>
      </c>
      <c r="J437">
        <v>1035.0039301840511</v>
      </c>
      <c r="K437">
        <v>110.56447633903412</v>
      </c>
      <c r="L437">
        <v>3.656722496055326E-3</v>
      </c>
      <c r="M437">
        <v>-5.3090063138901709E-2</v>
      </c>
      <c r="N437">
        <v>-3.3594544159361273E-4</v>
      </c>
      <c r="O437">
        <v>-6.9051847530179826E-5</v>
      </c>
      <c r="P437">
        <v>-8.389693987090191E-3</v>
      </c>
      <c r="Q437">
        <v>5.8771958018980341E-3</v>
      </c>
      <c r="R437">
        <v>0</v>
      </c>
      <c r="S437">
        <v>1.5851958944160222E-5</v>
      </c>
      <c r="T437">
        <v>1026.1689227412937</v>
      </c>
      <c r="U437">
        <v>121.02868554624558</v>
      </c>
      <c r="V437">
        <v>1050.4316168641619</v>
      </c>
      <c r="W437">
        <v>122.54488496677311</v>
      </c>
      <c r="X437">
        <v>192.64038447449812</v>
      </c>
      <c r="Y437">
        <v>558.12994451550287</v>
      </c>
      <c r="Z437">
        <v>8.7844195599538484</v>
      </c>
      <c r="AA437" s="12">
        <v>19.12302947361243</v>
      </c>
      <c r="AB437" s="12">
        <v>0.17302947361243193</v>
      </c>
      <c r="AC437" s="12">
        <v>-0.23822529635158127</v>
      </c>
      <c r="AD437" s="12">
        <v>377.96352475027794</v>
      </c>
      <c r="AE437">
        <v>2.6828137415384701E-2</v>
      </c>
      <c r="AF437">
        <v>0</v>
      </c>
      <c r="AG437">
        <v>-3.6438430226106426</v>
      </c>
      <c r="AH437">
        <v>-52.10979333101028</v>
      </c>
      <c r="AI437">
        <v>24.615083617432951</v>
      </c>
      <c r="AJ437">
        <v>2.5206387465596043</v>
      </c>
      <c r="AK437">
        <v>12.839848657739759</v>
      </c>
      <c r="AL437">
        <v>0</v>
      </c>
      <c r="AM437">
        <v>0</v>
      </c>
      <c r="AN437">
        <v>-1.0082072948597554</v>
      </c>
      <c r="AO437">
        <f t="shared" si="65"/>
        <v>38.343202248442076</v>
      </c>
      <c r="AP437">
        <f t="shared" si="66"/>
        <v>2.3005921349065246</v>
      </c>
      <c r="AQ437">
        <f t="shared" si="67"/>
        <v>0</v>
      </c>
      <c r="AR437">
        <f t="shared" si="68"/>
        <v>2.2997642601684802</v>
      </c>
      <c r="AS437" s="9">
        <f t="shared" si="69"/>
        <v>-31.53137964867668</v>
      </c>
      <c r="AT437" s="9">
        <f t="shared" si="70"/>
        <v>25.513813670252965</v>
      </c>
      <c r="AU437" s="9">
        <f t="shared" si="71"/>
        <v>20.209366549348857</v>
      </c>
      <c r="AV437">
        <f t="shared" si="72"/>
        <v>0</v>
      </c>
      <c r="AW437">
        <f t="shared" si="73"/>
        <v>0.32403911561234133</v>
      </c>
      <c r="AX437">
        <v>38.357005127748884</v>
      </c>
      <c r="AZ437">
        <f t="shared" si="74"/>
        <v>-492.30167234865905</v>
      </c>
    </row>
    <row r="438" spans="1:52" x14ac:dyDescent="0.3">
      <c r="A438">
        <v>109</v>
      </c>
      <c r="B438" s="12">
        <v>306.35657160869187</v>
      </c>
      <c r="C438" s="9">
        <v>62.675805689648641</v>
      </c>
      <c r="D438" s="9">
        <v>0.18727461516815264</v>
      </c>
      <c r="E438" s="9">
        <v>2.2077257141215213E-2</v>
      </c>
      <c r="F438" s="9">
        <v>2.7335787735182437</v>
      </c>
      <c r="G438" s="12">
        <v>0</v>
      </c>
      <c r="H438" s="12">
        <v>13.491252746621235</v>
      </c>
      <c r="I438" s="12">
        <v>0.8094751647972741</v>
      </c>
      <c r="J438">
        <v>968.98564992058493</v>
      </c>
      <c r="K438">
        <v>108.0422661879046</v>
      </c>
      <c r="L438">
        <v>3.7033417461899117E-3</v>
      </c>
      <c r="M438">
        <v>9.8020191816518776E-2</v>
      </c>
      <c r="N438">
        <v>-1.1487897982576992E-4</v>
      </c>
      <c r="O438">
        <v>-6.3462575994072395E-5</v>
      </c>
      <c r="P438">
        <v>-7.8578579549323391E-3</v>
      </c>
      <c r="Q438">
        <v>5.8771958018980341E-3</v>
      </c>
      <c r="R438">
        <v>0</v>
      </c>
      <c r="S438">
        <v>1.4942709329714024E-5</v>
      </c>
      <c r="T438">
        <v>1002.896792423202</v>
      </c>
      <c r="U438">
        <v>120.17238377575438</v>
      </c>
      <c r="V438">
        <v>1051.0514814867643</v>
      </c>
      <c r="W438">
        <v>122.56584475489575</v>
      </c>
      <c r="X438">
        <v>200.11001099652279</v>
      </c>
      <c r="Y438">
        <v>534.93499517982286</v>
      </c>
      <c r="Z438">
        <v>8.7832523335219239</v>
      </c>
      <c r="AA438" s="12">
        <v>19.119825054932424</v>
      </c>
      <c r="AB438" s="12">
        <v>0.1698250549324247</v>
      </c>
      <c r="AC438" s="12">
        <v>-0.23302532641012588</v>
      </c>
      <c r="AD438" s="12">
        <v>378.14181414263527</v>
      </c>
      <c r="AE438">
        <v>2.6239247706075108E-2</v>
      </c>
      <c r="AF438">
        <v>0</v>
      </c>
      <c r="AG438">
        <v>-3.2643586904120498</v>
      </c>
      <c r="AH438">
        <v>-50.937654442715804</v>
      </c>
      <c r="AI438">
        <v>25.805824315347071</v>
      </c>
      <c r="AJ438">
        <v>2.5218277585172353</v>
      </c>
      <c r="AK438">
        <v>12.837697102676577</v>
      </c>
      <c r="AL438">
        <v>0</v>
      </c>
      <c r="AM438">
        <v>0</v>
      </c>
      <c r="AN438">
        <v>-0.98620019608259823</v>
      </c>
      <c r="AO438">
        <f t="shared" si="65"/>
        <v>39.44300626533915</v>
      </c>
      <c r="AP438">
        <f t="shared" si="66"/>
        <v>2.366580375920349</v>
      </c>
      <c r="AQ438">
        <f t="shared" si="67"/>
        <v>0</v>
      </c>
      <c r="AR438">
        <f t="shared" si="68"/>
        <v>2.3657657295921246</v>
      </c>
      <c r="AS438" s="9">
        <f t="shared" si="69"/>
        <v>-30.641008326557728</v>
      </c>
      <c r="AT438" s="9">
        <f t="shared" si="70"/>
        <v>24.940570340079656</v>
      </c>
      <c r="AU438" s="9">
        <f t="shared" si="71"/>
        <v>20.786272609269599</v>
      </c>
      <c r="AV438">
        <f t="shared" si="72"/>
        <v>0</v>
      </c>
      <c r="AW438">
        <f t="shared" si="73"/>
        <v>0.30911594126186237</v>
      </c>
      <c r="AX438">
        <v>39.456588379504666</v>
      </c>
      <c r="AZ438">
        <f t="shared" si="74"/>
        <v>-516.1164863069414</v>
      </c>
    </row>
    <row r="439" spans="1:52" x14ac:dyDescent="0.3">
      <c r="A439">
        <v>109.25</v>
      </c>
      <c r="B439" s="12">
        <v>310.05397004358298</v>
      </c>
      <c r="C439" s="9">
        <v>63.939040568913256</v>
      </c>
      <c r="D439" s="9">
        <v>0.18899106459090551</v>
      </c>
      <c r="E439" s="9">
        <v>2.1669982872538712E-2</v>
      </c>
      <c r="F439" s="9">
        <v>2.734199223003118</v>
      </c>
      <c r="G439" s="12">
        <v>0</v>
      </c>
      <c r="H439" s="12">
        <v>13.334608797130274</v>
      </c>
      <c r="I439" s="12">
        <v>0.80007652782781635</v>
      </c>
      <c r="J439">
        <v>1034.229211232984</v>
      </c>
      <c r="K439">
        <v>110.15029092415909</v>
      </c>
      <c r="L439">
        <v>3.751174834799541E-3</v>
      </c>
      <c r="M439">
        <v>-5.3884684753324738E-2</v>
      </c>
      <c r="N439">
        <v>-3.5028131497037658E-4</v>
      </c>
      <c r="O439">
        <v>-6.6526602875893772E-5</v>
      </c>
      <c r="P439">
        <v>-8.3939607595543923E-3</v>
      </c>
      <c r="Q439">
        <v>5.8771958018980341E-3</v>
      </c>
      <c r="R439">
        <v>0</v>
      </c>
      <c r="S439">
        <v>1.6257084790772165E-5</v>
      </c>
      <c r="T439">
        <v>1024.1048206852656</v>
      </c>
      <c r="U439">
        <v>120.73412567190127</v>
      </c>
      <c r="V439">
        <v>1054.2507286287957</v>
      </c>
      <c r="W439">
        <v>122.67927980807303</v>
      </c>
      <c r="X439">
        <v>192.61716083731062</v>
      </c>
      <c r="Y439">
        <v>560.45225742499701</v>
      </c>
      <c r="Z439">
        <v>8.7821107758165162</v>
      </c>
      <c r="AA439" s="12">
        <v>19.116692175942607</v>
      </c>
      <c r="AB439" s="12">
        <v>0.16669217594260546</v>
      </c>
      <c r="AC439" s="12">
        <v>-0.22782296013965458</v>
      </c>
      <c r="AD439" s="12">
        <v>378.31607518867435</v>
      </c>
      <c r="AE439">
        <v>2.5649867433758633E-2</v>
      </c>
      <c r="AF439">
        <v>0</v>
      </c>
      <c r="AG439">
        <v>-3.5072535994993133</v>
      </c>
      <c r="AH439">
        <v>-52.024446518294113</v>
      </c>
      <c r="AI439">
        <v>24.689923560189936</v>
      </c>
      <c r="AJ439">
        <v>2.5229899054332696</v>
      </c>
      <c r="AK439">
        <v>12.835593581780593</v>
      </c>
      <c r="AL439">
        <v>0</v>
      </c>
      <c r="AM439">
        <v>0</v>
      </c>
      <c r="AN439">
        <v>-0.96418295566040291</v>
      </c>
      <c r="AO439">
        <f t="shared" si="65"/>
        <v>38.402144360005323</v>
      </c>
      <c r="AP439">
        <f t="shared" si="66"/>
        <v>2.3041286616003194</v>
      </c>
      <c r="AQ439">
        <f t="shared" si="67"/>
        <v>0</v>
      </c>
      <c r="AR439">
        <f t="shared" si="68"/>
        <v>2.3033707419457059</v>
      </c>
      <c r="AS439" s="9">
        <f t="shared" si="69"/>
        <v>-31.375947644511065</v>
      </c>
      <c r="AT439" s="9">
        <f t="shared" si="70"/>
        <v>25.494940259567667</v>
      </c>
      <c r="AU439" s="9">
        <f t="shared" si="71"/>
        <v>20.235113147907853</v>
      </c>
      <c r="AV439">
        <f t="shared" si="72"/>
        <v>0</v>
      </c>
      <c r="AW439">
        <f t="shared" si="73"/>
        <v>0.31074847835583197</v>
      </c>
      <c r="AX439">
        <v>38.414780510781974</v>
      </c>
      <c r="AZ439">
        <f t="shared" si="74"/>
        <v>-493.79847120379873</v>
      </c>
    </row>
    <row r="440" spans="1:52" x14ac:dyDescent="0.3">
      <c r="A440">
        <v>109.5</v>
      </c>
      <c r="B440" s="12">
        <v>313.79930804630811</v>
      </c>
      <c r="C440" s="9">
        <v>65.202654265474422</v>
      </c>
      <c r="D440" s="9">
        <v>0.19071483810346457</v>
      </c>
      <c r="E440" s="9">
        <v>2.1272012948601829E-2</v>
      </c>
      <c r="F440" s="9">
        <v>2.7348275107277269</v>
      </c>
      <c r="G440" s="12">
        <v>0</v>
      </c>
      <c r="H440" s="12">
        <v>13.181543441769934</v>
      </c>
      <c r="I440" s="12">
        <v>0.79089260650619608</v>
      </c>
      <c r="J440">
        <v>968.88764074147616</v>
      </c>
      <c r="K440">
        <v>107.65097405951803</v>
      </c>
      <c r="L440">
        <v>3.8011454350886341E-3</v>
      </c>
      <c r="M440">
        <v>0.1020612872348885</v>
      </c>
      <c r="N440">
        <v>-1.4749666767157455E-4</v>
      </c>
      <c r="O440">
        <v>-6.1190350561720551E-5</v>
      </c>
      <c r="P440">
        <v>-7.8669120083563349E-3</v>
      </c>
      <c r="Q440">
        <v>5.8771958018980341E-3</v>
      </c>
      <c r="R440">
        <v>0</v>
      </c>
      <c r="S440">
        <v>1.5334863493749278E-5</v>
      </c>
      <c r="T440">
        <v>1001.3979377400019</v>
      </c>
      <c r="U440">
        <v>119.89821007039296</v>
      </c>
      <c r="V440">
        <v>1053.9139411320032</v>
      </c>
      <c r="W440">
        <v>122.66595048517678</v>
      </c>
      <c r="X440">
        <v>200.16292856491501</v>
      </c>
      <c r="Y440">
        <v>537.36067913271904</v>
      </c>
      <c r="Z440">
        <v>8.7809949050405418</v>
      </c>
      <c r="AA440" s="12">
        <v>19.113630868835397</v>
      </c>
      <c r="AB440" s="12">
        <v>0.16363086883539868</v>
      </c>
      <c r="AC440" s="12">
        <v>-0.22261825283607736</v>
      </c>
      <c r="AD440" s="12">
        <v>378.48631511613451</v>
      </c>
      <c r="AE440">
        <v>2.5060007636904746E-2</v>
      </c>
      <c r="AF440">
        <v>0</v>
      </c>
      <c r="AG440">
        <v>-3.1446773137173123</v>
      </c>
      <c r="AH440">
        <v>-50.88013536225499</v>
      </c>
      <c r="AI440">
        <v>25.827663099964209</v>
      </c>
      <c r="AJ440">
        <v>2.5241252355095014</v>
      </c>
      <c r="AK440">
        <v>12.833538116666885</v>
      </c>
      <c r="AL440">
        <v>0</v>
      </c>
      <c r="AM440">
        <v>0</v>
      </c>
      <c r="AN440">
        <v>-0.94215580761424378</v>
      </c>
      <c r="AO440">
        <f t="shared" si="65"/>
        <v>39.451625519704905</v>
      </c>
      <c r="AP440">
        <f t="shared" si="66"/>
        <v>2.3670975311822944</v>
      </c>
      <c r="AQ440">
        <f t="shared" si="67"/>
        <v>0</v>
      </c>
      <c r="AR440">
        <f t="shared" si="68"/>
        <v>2.3663542967411142</v>
      </c>
      <c r="AS440" s="9">
        <f t="shared" si="69"/>
        <v>-30.513523778934186</v>
      </c>
      <c r="AT440" s="9">
        <f t="shared" si="70"/>
        <v>24.935487386164983</v>
      </c>
      <c r="AU440" s="9">
        <f t="shared" si="71"/>
        <v>20.785471361045772</v>
      </c>
      <c r="AV440">
        <f t="shared" si="72"/>
        <v>0</v>
      </c>
      <c r="AW440">
        <f t="shared" si="73"/>
        <v>0.29671059261409821</v>
      </c>
      <c r="AX440">
        <v>39.464016651027535</v>
      </c>
      <c r="AZ440">
        <f t="shared" si="74"/>
        <v>-516.55326199928413</v>
      </c>
    </row>
    <row r="441" spans="1:52" x14ac:dyDescent="0.3">
      <c r="A441">
        <v>109.75</v>
      </c>
      <c r="B441" s="12">
        <v>317.59256908415057</v>
      </c>
      <c r="C441" s="9">
        <v>66.4666438939839</v>
      </c>
      <c r="D441" s="9">
        <v>0.1924459126544904</v>
      </c>
      <c r="E441" s="9">
        <v>2.0883351455738799E-2</v>
      </c>
      <c r="F441" s="9">
        <v>2.735463626072375</v>
      </c>
      <c r="G441" s="12">
        <v>0</v>
      </c>
      <c r="H441" s="12">
        <v>13.03205825220723</v>
      </c>
      <c r="I441" s="12">
        <v>0.78192349513243387</v>
      </c>
      <c r="J441">
        <v>1035.2694141869995</v>
      </c>
      <c r="K441">
        <v>109.82797955840022</v>
      </c>
      <c r="L441">
        <v>3.8472099593204272E-3</v>
      </c>
      <c r="M441">
        <v>-5.8079397706045616E-2</v>
      </c>
      <c r="N441">
        <v>-3.6958957866700236E-4</v>
      </c>
      <c r="O441">
        <v>-6.4224630336169586E-5</v>
      </c>
      <c r="P441">
        <v>-8.4126410722383301E-3</v>
      </c>
      <c r="Q441">
        <v>5.8771958018980341E-3</v>
      </c>
      <c r="R441">
        <v>0</v>
      </c>
      <c r="S441">
        <v>1.6703005807237814E-5</v>
      </c>
      <c r="T441">
        <v>1023.3182455019601</v>
      </c>
      <c r="U441">
        <v>120.47703461284755</v>
      </c>
      <c r="V441">
        <v>1056.1015633972247</v>
      </c>
      <c r="W441">
        <v>122.74305887648751</v>
      </c>
      <c r="X441">
        <v>192.55595363893485</v>
      </c>
      <c r="Y441">
        <v>563.54367096939211</v>
      </c>
      <c r="Z441">
        <v>8.7799047389909504</v>
      </c>
      <c r="AA441" s="12">
        <v>19.110641165044139</v>
      </c>
      <c r="AB441" s="12">
        <v>0.16064116504414461</v>
      </c>
      <c r="AC441" s="12">
        <v>-0.21741125969999617</v>
      </c>
      <c r="AD441" s="12">
        <v>378.65254085582529</v>
      </c>
      <c r="AE441">
        <v>2.446967936165656E-2</v>
      </c>
      <c r="AF441">
        <v>0</v>
      </c>
      <c r="AG441">
        <v>-3.3843618025205973</v>
      </c>
      <c r="AH441">
        <v>-52.003064888745463</v>
      </c>
      <c r="AI441">
        <v>24.627894621391633</v>
      </c>
      <c r="AJ441">
        <v>2.5252337949674994</v>
      </c>
      <c r="AK441">
        <v>12.831530728440862</v>
      </c>
      <c r="AL441">
        <v>0</v>
      </c>
      <c r="AM441">
        <v>0</v>
      </c>
      <c r="AN441">
        <v>-0.92011898556183669</v>
      </c>
      <c r="AO441">
        <f t="shared" si="65"/>
        <v>38.328694200783403</v>
      </c>
      <c r="AP441">
        <f t="shared" si="66"/>
        <v>2.2997216520470043</v>
      </c>
      <c r="AQ441">
        <f t="shared" si="67"/>
        <v>0</v>
      </c>
      <c r="AR441">
        <f t="shared" si="68"/>
        <v>2.299033189743569</v>
      </c>
      <c r="AS441" s="9">
        <f t="shared" si="69"/>
        <v>-31.258354972151224</v>
      </c>
      <c r="AT441" s="9">
        <f t="shared" si="70"/>
        <v>25.507985923296566</v>
      </c>
      <c r="AU441" s="9">
        <f t="shared" si="71"/>
        <v>20.191337031167592</v>
      </c>
      <c r="AV441">
        <f t="shared" si="72"/>
        <v>0</v>
      </c>
      <c r="AW441">
        <f t="shared" si="73"/>
        <v>0.29845239745794777</v>
      </c>
      <c r="AX441">
        <v>38.340172008591857</v>
      </c>
      <c r="AZ441">
        <f t="shared" si="74"/>
        <v>-492.5578924278326</v>
      </c>
    </row>
    <row r="442" spans="1:52" x14ac:dyDescent="0.3">
      <c r="A442">
        <v>110</v>
      </c>
      <c r="B442" s="12">
        <v>321.43373633155414</v>
      </c>
      <c r="C442" s="9">
        <v>67.731006541371542</v>
      </c>
      <c r="D442" s="9">
        <v>0.19418426504216232</v>
      </c>
      <c r="E442" s="9">
        <v>2.0504002381778175E-2</v>
      </c>
      <c r="F442" s="9">
        <v>2.7361075582796399</v>
      </c>
      <c r="G442" s="12">
        <v>0</v>
      </c>
      <c r="H442" s="12">
        <v>12.886154762222375</v>
      </c>
      <c r="I442" s="12">
        <v>0.77316928573334254</v>
      </c>
      <c r="J442">
        <v>967.87687522330225</v>
      </c>
      <c r="K442">
        <v>107.24573830373043</v>
      </c>
      <c r="L442">
        <v>3.8967390343321285E-3</v>
      </c>
      <c r="M442">
        <v>0.10696893110172499</v>
      </c>
      <c r="N442">
        <v>-1.7348088707591698E-4</v>
      </c>
      <c r="O442">
        <v>-5.8964209094013317E-5</v>
      </c>
      <c r="P442">
        <v>-7.8683378574656432E-3</v>
      </c>
      <c r="Q442">
        <v>5.8771958018980341E-3</v>
      </c>
      <c r="R442">
        <v>0</v>
      </c>
      <c r="S442">
        <v>1.5720257489748323E-5</v>
      </c>
      <c r="T442">
        <v>1000.6141046725774</v>
      </c>
      <c r="U442">
        <v>119.64097117891066</v>
      </c>
      <c r="V442">
        <v>1055.1428584841594</v>
      </c>
      <c r="W442">
        <v>122.70752702556564</v>
      </c>
      <c r="X442">
        <v>200.24473549639228</v>
      </c>
      <c r="Y442">
        <v>539.39465241560265</v>
      </c>
      <c r="Z442">
        <v>8.7788402950423023</v>
      </c>
      <c r="AA442" s="12">
        <v>19.107723095244449</v>
      </c>
      <c r="AB442" s="12">
        <v>0.15772309524445099</v>
      </c>
      <c r="AC442" s="12">
        <v>-0.21220203583371949</v>
      </c>
      <c r="AD442" s="12">
        <v>378.81475955563934</v>
      </c>
      <c r="AE442">
        <v>2.3878893661580358E-2</v>
      </c>
      <c r="AF442">
        <v>0</v>
      </c>
      <c r="AG442">
        <v>-3.0268329271712284</v>
      </c>
      <c r="AH442">
        <v>-50.858043708500574</v>
      </c>
      <c r="AI442">
        <v>25.787410303427837</v>
      </c>
      <c r="AJ442">
        <v>2.5263156314765594</v>
      </c>
      <c r="AK442">
        <v>12.829571437699171</v>
      </c>
      <c r="AL442">
        <v>0</v>
      </c>
      <c r="AM442">
        <v>0</v>
      </c>
      <c r="AN442">
        <v>-0.8980727227049039</v>
      </c>
      <c r="AO442">
        <f t="shared" si="65"/>
        <v>39.400439724642716</v>
      </c>
      <c r="AP442">
        <f t="shared" si="66"/>
        <v>2.3640263834785631</v>
      </c>
      <c r="AQ442">
        <f t="shared" si="67"/>
        <v>0</v>
      </c>
      <c r="AR442">
        <f t="shared" si="68"/>
        <v>2.3633524297347726</v>
      </c>
      <c r="AS442" s="9">
        <f t="shared" si="69"/>
        <v>-30.402081117098565</v>
      </c>
      <c r="AT442" s="9">
        <f t="shared" si="70"/>
        <v>24.948075225603109</v>
      </c>
      <c r="AU442" s="9">
        <f t="shared" si="71"/>
        <v>20.753410073824735</v>
      </c>
      <c r="AV442">
        <f t="shared" si="72"/>
        <v>0</v>
      </c>
      <c r="AW442">
        <f t="shared" si="73"/>
        <v>0.28505293717766739</v>
      </c>
      <c r="AX442">
        <v>39.411675490212559</v>
      </c>
      <c r="AZ442">
        <f t="shared" si="74"/>
        <v>-515.74820606855678</v>
      </c>
    </row>
    <row r="443" spans="1:52" x14ac:dyDescent="0.3">
      <c r="A443">
        <v>110.25</v>
      </c>
      <c r="B443" s="12">
        <v>325.32279266712362</v>
      </c>
      <c r="C443" s="9">
        <v>68.995739266703552</v>
      </c>
      <c r="D443" s="9">
        <v>0.19592987191386807</v>
      </c>
      <c r="E443" s="9">
        <v>2.0133969616207757E-2</v>
      </c>
      <c r="F443" s="9">
        <v>2.7367592964543235</v>
      </c>
      <c r="G443" s="12">
        <v>0</v>
      </c>
      <c r="H443" s="12">
        <v>12.743834467772214</v>
      </c>
      <c r="I443" s="12">
        <v>0.76463006806633282</v>
      </c>
      <c r="J443">
        <v>1036.0740568793697</v>
      </c>
      <c r="K443">
        <v>109.51662804867414</v>
      </c>
      <c r="L443">
        <v>3.9431911386112834E-3</v>
      </c>
      <c r="M443">
        <v>-6.1910618604377889E-2</v>
      </c>
      <c r="N443">
        <v>-3.8925151088589735E-4</v>
      </c>
      <c r="O443">
        <v>-6.2012543548488827E-5</v>
      </c>
      <c r="P443">
        <v>-8.4292073688482603E-3</v>
      </c>
      <c r="Q443">
        <v>5.8771958018980341E-3</v>
      </c>
      <c r="R443">
        <v>0</v>
      </c>
      <c r="S443">
        <v>1.7155686564720296E-5</v>
      </c>
      <c r="T443">
        <v>1022.9179582168138</v>
      </c>
      <c r="U443">
        <v>120.22803939132308</v>
      </c>
      <c r="V443">
        <v>1056.7508728690548</v>
      </c>
      <c r="W443">
        <v>122.76390973028009</v>
      </c>
      <c r="X443">
        <v>192.439451480716</v>
      </c>
      <c r="Y443">
        <v>566.50277688363167</v>
      </c>
      <c r="Z443">
        <v>8.7778015901466286</v>
      </c>
      <c r="AA443" s="12">
        <v>19.104876689355446</v>
      </c>
      <c r="AB443" s="12">
        <v>0.15487668935544427</v>
      </c>
      <c r="AC443" s="12">
        <v>-0.20699063624831479</v>
      </c>
      <c r="AD443" s="12">
        <v>378.97297786912446</v>
      </c>
      <c r="AE443">
        <v>2.3287661597575005E-2</v>
      </c>
      <c r="AF443">
        <v>0</v>
      </c>
      <c r="AG443">
        <v>-3.2664833677457521</v>
      </c>
      <c r="AH443">
        <v>-52.000412815970002</v>
      </c>
      <c r="AI443">
        <v>24.512404799271156</v>
      </c>
      <c r="AJ443">
        <v>2.5273707894091917</v>
      </c>
      <c r="AK443">
        <v>12.827660264530518</v>
      </c>
      <c r="AL443">
        <v>0</v>
      </c>
      <c r="AM443">
        <v>0</v>
      </c>
      <c r="AN443">
        <v>-0.87601725185902091</v>
      </c>
      <c r="AO443">
        <f t="shared" si="65"/>
        <v>38.203280076755732</v>
      </c>
      <c r="AP443">
        <f t="shared" si="66"/>
        <v>2.2921968046053438</v>
      </c>
      <c r="AQ443">
        <f t="shared" si="67"/>
        <v>0</v>
      </c>
      <c r="AR443">
        <f t="shared" si="68"/>
        <v>2.2915752861299299</v>
      </c>
      <c r="AS443" s="9">
        <f t="shared" si="69"/>
        <v>-31.15212550662762</v>
      </c>
      <c r="AT443" s="9">
        <f t="shared" si="70"/>
        <v>25.530328711359036</v>
      </c>
      <c r="AU443" s="9">
        <f t="shared" si="71"/>
        <v>20.120448756393809</v>
      </c>
      <c r="AV443">
        <f t="shared" si="72"/>
        <v>0</v>
      </c>
      <c r="AW443">
        <f t="shared" si="73"/>
        <v>0.28686239105429462</v>
      </c>
      <c r="AX443">
        <v>38.21364152747168</v>
      </c>
      <c r="AZ443">
        <f t="shared" si="74"/>
        <v>-490.24809598542311</v>
      </c>
    </row>
    <row r="444" spans="1:52" x14ac:dyDescent="0.3">
      <c r="A444">
        <v>110.5</v>
      </c>
      <c r="B444" s="12">
        <v>329.25972067059519</v>
      </c>
      <c r="C444" s="9">
        <v>70.26083910104407</v>
      </c>
      <c r="D444" s="9">
        <v>0.19768270976589658</v>
      </c>
      <c r="E444" s="9">
        <v>1.9773256950336215E-2</v>
      </c>
      <c r="F444" s="9">
        <v>2.7374188295634605</v>
      </c>
      <c r="G444" s="12">
        <v>0</v>
      </c>
      <c r="H444" s="12">
        <v>12.605098827052391</v>
      </c>
      <c r="I444" s="12">
        <v>0.75630592962314347</v>
      </c>
      <c r="J444">
        <v>967.10768031988641</v>
      </c>
      <c r="K444">
        <v>106.87006586731843</v>
      </c>
      <c r="L444">
        <v>3.9927010961421346E-3</v>
      </c>
      <c r="M444">
        <v>0.11170611105907308</v>
      </c>
      <c r="N444">
        <v>-2.0069198098137365E-4</v>
      </c>
      <c r="O444">
        <v>-5.685830473182089E-5</v>
      </c>
      <c r="P444">
        <v>-7.8714899816894959E-3</v>
      </c>
      <c r="Q444">
        <v>5.8771958018980341E-3</v>
      </c>
      <c r="R444">
        <v>0</v>
      </c>
      <c r="S444">
        <v>1.61183353121868E-5</v>
      </c>
      <c r="T444">
        <v>1000.1393960451866</v>
      </c>
      <c r="U444">
        <v>119.38901799000934</v>
      </c>
      <c r="V444">
        <v>1055.3407009632792</v>
      </c>
      <c r="W444">
        <v>122.71228835098941</v>
      </c>
      <c r="X444">
        <v>200.35677223768531</v>
      </c>
      <c r="Y444">
        <v>541.54218924328052</v>
      </c>
      <c r="Z444">
        <v>8.7767886408500235</v>
      </c>
      <c r="AA444" s="12">
        <v>19.102101976541043</v>
      </c>
      <c r="AB444" s="12">
        <v>0.15210197654104782</v>
      </c>
      <c r="AC444" s="12">
        <v>-0.20177711586290997</v>
      </c>
      <c r="AD444" s="12">
        <v>379.12720244513145</v>
      </c>
      <c r="AE444">
        <v>2.2695994237610595E-2</v>
      </c>
      <c r="AF444">
        <v>0</v>
      </c>
      <c r="AG444">
        <v>-2.9156082158486516</v>
      </c>
      <c r="AH444">
        <v>-50.850781480252948</v>
      </c>
      <c r="AI444">
        <v>25.689925585999937</v>
      </c>
      <c r="AJ444">
        <v>2.5283993131065823</v>
      </c>
      <c r="AK444">
        <v>12.825797228516544</v>
      </c>
      <c r="AL444">
        <v>0</v>
      </c>
      <c r="AM444">
        <v>0</v>
      </c>
      <c r="AN444">
        <v>-0.85395280545066077</v>
      </c>
      <c r="AO444">
        <f t="shared" si="65"/>
        <v>39.293367065823283</v>
      </c>
      <c r="AP444">
        <f t="shared" si="66"/>
        <v>2.3576020239493967</v>
      </c>
      <c r="AQ444">
        <f t="shared" si="67"/>
        <v>0</v>
      </c>
      <c r="AR444">
        <f t="shared" si="68"/>
        <v>2.3569948400001288</v>
      </c>
      <c r="AS444" s="9">
        <f t="shared" si="69"/>
        <v>-30.301422019509879</v>
      </c>
      <c r="AT444" s="9">
        <f t="shared" si="70"/>
        <v>24.968009711141185</v>
      </c>
      <c r="AU444" s="9">
        <f t="shared" si="71"/>
        <v>20.692174663444089</v>
      </c>
      <c r="AV444">
        <f t="shared" si="72"/>
        <v>0</v>
      </c>
      <c r="AW444">
        <f t="shared" si="73"/>
        <v>0.27407463844979185</v>
      </c>
      <c r="AX444">
        <v>39.303489405248961</v>
      </c>
      <c r="AZ444">
        <f t="shared" si="74"/>
        <v>-513.79851171999871</v>
      </c>
    </row>
    <row r="445" spans="1:52" x14ac:dyDescent="0.3">
      <c r="A445">
        <v>110.75</v>
      </c>
      <c r="B445" s="12">
        <v>333.24450261977461</v>
      </c>
      <c r="C445" s="9">
        <v>71.526303047315395</v>
      </c>
      <c r="D445" s="9">
        <v>0.19944275494313748</v>
      </c>
      <c r="E445" s="9">
        <v>1.9421868077453469E-2</v>
      </c>
      <c r="F445" s="9">
        <v>2.7380861464363098</v>
      </c>
      <c r="G445" s="12">
        <v>0</v>
      </c>
      <c r="H445" s="12">
        <v>12.469949260559027</v>
      </c>
      <c r="I445" s="12">
        <v>0.7481969556335416</v>
      </c>
      <c r="J445">
        <v>1036.8670149400862</v>
      </c>
      <c r="K445">
        <v>109.22544201625573</v>
      </c>
      <c r="L445">
        <v>4.0392474162663956E-3</v>
      </c>
      <c r="M445">
        <v>-6.5797524974271451E-2</v>
      </c>
      <c r="N445">
        <v>-4.0975084770748847E-4</v>
      </c>
      <c r="O445">
        <v>-5.9905522071932008E-5</v>
      </c>
      <c r="P445">
        <v>-8.4454533120121075E-3</v>
      </c>
      <c r="Q445">
        <v>5.8771958018980341E-3</v>
      </c>
      <c r="R445">
        <v>0</v>
      </c>
      <c r="S445">
        <v>1.7618771620164753E-5</v>
      </c>
      <c r="T445">
        <v>1022.7080683843557</v>
      </c>
      <c r="U445">
        <v>119.98133904887032</v>
      </c>
      <c r="V445">
        <v>1056.5422011468349</v>
      </c>
      <c r="W445">
        <v>122.75418900544747</v>
      </c>
      <c r="X445">
        <v>192.4277326922963</v>
      </c>
      <c r="Y445">
        <v>569.51621404728678</v>
      </c>
      <c r="Z445">
        <v>8.775801463275819</v>
      </c>
      <c r="AA445" s="12">
        <v>19.099398985211177</v>
      </c>
      <c r="AB445" s="12">
        <v>0.14939898521118053</v>
      </c>
      <c r="AC445" s="12">
        <v>-0.1965615295079492</v>
      </c>
      <c r="AD445" s="12">
        <v>379.27743973274772</v>
      </c>
      <c r="AE445">
        <v>2.2103902656599894E-2</v>
      </c>
      <c r="AF445">
        <v>0</v>
      </c>
      <c r="AG445">
        <v>-3.1539592960069367</v>
      </c>
      <c r="AH445">
        <v>-52.00654926536572</v>
      </c>
      <c r="AI445">
        <v>24.351299354977407</v>
      </c>
      <c r="AJ445">
        <v>2.5294012455776951</v>
      </c>
      <c r="AK445">
        <v>12.82398234873264</v>
      </c>
      <c r="AL445">
        <v>0</v>
      </c>
      <c r="AM445">
        <v>0</v>
      </c>
      <c r="AN445">
        <v>-0.83187961553097256</v>
      </c>
      <c r="AO445">
        <f t="shared" si="65"/>
        <v>38.033191168327477</v>
      </c>
      <c r="AP445">
        <f t="shared" si="66"/>
        <v>2.2819914700996486</v>
      </c>
      <c r="AQ445">
        <f t="shared" si="67"/>
        <v>0</v>
      </c>
      <c r="AR445">
        <f t="shared" si="68"/>
        <v>2.2814340222336535</v>
      </c>
      <c r="AS445" s="9">
        <f t="shared" si="69"/>
        <v>-31.053069374198717</v>
      </c>
      <c r="AT445" s="9">
        <f t="shared" si="70"/>
        <v>25.556993593876623</v>
      </c>
      <c r="AU445" s="9">
        <f t="shared" si="71"/>
        <v>20.026304082483435</v>
      </c>
      <c r="AV445">
        <f t="shared" si="72"/>
        <v>0</v>
      </c>
      <c r="AW445">
        <f t="shared" si="73"/>
        <v>0.27592587130136392</v>
      </c>
      <c r="AX445">
        <v>38.042484236216865</v>
      </c>
      <c r="AZ445">
        <f t="shared" si="74"/>
        <v>-487.02598709954816</v>
      </c>
    </row>
    <row r="446" spans="1:52" x14ac:dyDescent="0.3">
      <c r="A446">
        <v>111</v>
      </c>
      <c r="B446" s="12">
        <v>337.27712048743717</v>
      </c>
      <c r="C446" s="9">
        <v>72.792128080160253</v>
      </c>
      <c r="D446" s="9">
        <v>0.20120998363878217</v>
      </c>
      <c r="E446" s="9">
        <v>1.9079806592985398E-2</v>
      </c>
      <c r="F446" s="9">
        <v>2.7387612357643327</v>
      </c>
      <c r="G446" s="12">
        <v>0</v>
      </c>
      <c r="H446" s="12">
        <v>12.338387151148231</v>
      </c>
      <c r="I446" s="12">
        <v>0.74030322906889379</v>
      </c>
      <c r="J446">
        <v>966.42094777861905</v>
      </c>
      <c r="K446">
        <v>106.51828692607421</v>
      </c>
      <c r="L446">
        <v>4.0886534644065508E-3</v>
      </c>
      <c r="M446">
        <v>0.11641057018231708</v>
      </c>
      <c r="N446">
        <v>-2.2840123859243217E-4</v>
      </c>
      <c r="O446">
        <v>-5.4862340927073408E-5</v>
      </c>
      <c r="P446">
        <v>-7.8750721031730052E-3</v>
      </c>
      <c r="Q446">
        <v>5.8771958018980341E-3</v>
      </c>
      <c r="R446">
        <v>0</v>
      </c>
      <c r="S446">
        <v>1.652634522110382E-5</v>
      </c>
      <c r="T446">
        <v>999.80546678248345</v>
      </c>
      <c r="U446">
        <v>119.13748886422388</v>
      </c>
      <c r="V446">
        <v>1054.7678462585263</v>
      </c>
      <c r="W446">
        <v>122.68958430833203</v>
      </c>
      <c r="X446">
        <v>200.40623185782079</v>
      </c>
      <c r="Y446">
        <v>543.68260453033577</v>
      </c>
      <c r="Z446">
        <v>8.7748400731320615</v>
      </c>
      <c r="AA446" s="12">
        <v>19.096767743022966</v>
      </c>
      <c r="AB446" s="12">
        <v>0.14676774302296461</v>
      </c>
      <c r="AC446" s="12">
        <v>-0.19134393192706178</v>
      </c>
      <c r="AD446" s="12">
        <v>379.42369608213312</v>
      </c>
      <c r="AE446">
        <v>2.1511397936225141E-2</v>
      </c>
      <c r="AF446">
        <v>0</v>
      </c>
      <c r="AG446">
        <v>-2.8106562744518238</v>
      </c>
      <c r="AH446">
        <v>-50.849802870476346</v>
      </c>
      <c r="AI446">
        <v>25.55426208640953</v>
      </c>
      <c r="AJ446">
        <v>2.5303766291717462</v>
      </c>
      <c r="AK446">
        <v>12.822215643748731</v>
      </c>
      <c r="AL446">
        <v>0</v>
      </c>
      <c r="AM446">
        <v>0</v>
      </c>
      <c r="AN446">
        <v>-0.80979791378369137</v>
      </c>
      <c r="AO446">
        <f t="shared" si="65"/>
        <v>39.148984861035728</v>
      </c>
      <c r="AP446">
        <f t="shared" si="66"/>
        <v>2.3489390916621438</v>
      </c>
      <c r="AQ446">
        <f t="shared" si="67"/>
        <v>0</v>
      </c>
      <c r="AR446">
        <f t="shared" si="68"/>
        <v>2.3483956382982214</v>
      </c>
      <c r="AS446" s="9">
        <f t="shared" si="69"/>
        <v>-30.208045880917297</v>
      </c>
      <c r="AT446" s="9">
        <f t="shared" si="70"/>
        <v>24.991010988525403</v>
      </c>
      <c r="AU446" s="9">
        <f t="shared" si="71"/>
        <v>20.611564870863404</v>
      </c>
      <c r="AV446">
        <f t="shared" si="72"/>
        <v>0</v>
      </c>
      <c r="AW446">
        <f t="shared" si="73"/>
        <v>0.26373082893857136</v>
      </c>
      <c r="AX446">
        <v>39.158044513153072</v>
      </c>
      <c r="AZ446">
        <f t="shared" si="74"/>
        <v>-511.08524172819057</v>
      </c>
    </row>
    <row r="447" spans="1:52" x14ac:dyDescent="0.3">
      <c r="A447">
        <v>111.25</v>
      </c>
      <c r="B447" s="12">
        <v>341.35755593818789</v>
      </c>
      <c r="C447" s="9">
        <v>74.058311145805135</v>
      </c>
      <c r="D447" s="9">
        <v>0.20298437189402813</v>
      </c>
      <c r="E447" s="9">
        <v>1.8747075994646204E-2</v>
      </c>
      <c r="F447" s="9">
        <v>2.7394440861011988</v>
      </c>
      <c r="G447" s="12">
        <v>0</v>
      </c>
      <c r="H447" s="12">
        <v>12.210413844094694</v>
      </c>
      <c r="I447" s="12">
        <v>0.73262483064568162</v>
      </c>
      <c r="J447">
        <v>1037.6070603862088</v>
      </c>
      <c r="K447">
        <v>108.95260479529912</v>
      </c>
      <c r="L447">
        <v>4.1353192699628309E-3</v>
      </c>
      <c r="M447">
        <v>-6.965642150341482E-2</v>
      </c>
      <c r="N447">
        <v>-4.3098707776356124E-4</v>
      </c>
      <c r="O447">
        <v>-5.7902189039186583E-5</v>
      </c>
      <c r="P447">
        <v>-8.4610426383832892E-3</v>
      </c>
      <c r="Q447">
        <v>5.8771958018980341E-3</v>
      </c>
      <c r="R447">
        <v>0</v>
      </c>
      <c r="S447">
        <v>1.8091399251467905E-5</v>
      </c>
      <c r="T447">
        <v>1022.5679580555234</v>
      </c>
      <c r="U447">
        <v>119.73348980551481</v>
      </c>
      <c r="V447">
        <v>1055.6664271082486</v>
      </c>
      <c r="W447">
        <v>122.7207282886954</v>
      </c>
      <c r="X447">
        <v>192.66318009500523</v>
      </c>
      <c r="Y447">
        <v>572.64247407933374</v>
      </c>
      <c r="Z447">
        <v>8.7739044857132082</v>
      </c>
      <c r="AA447" s="12">
        <v>19.094208276881901</v>
      </c>
      <c r="AB447" s="12">
        <v>0.14420827688189386</v>
      </c>
      <c r="AC447" s="12">
        <v>-0.18612437777866486</v>
      </c>
      <c r="AD447" s="12">
        <v>379.5659776714246</v>
      </c>
      <c r="AE447">
        <v>2.0918491164713116E-2</v>
      </c>
      <c r="AF447">
        <v>0</v>
      </c>
      <c r="AG447">
        <v>-3.0461975259673917</v>
      </c>
      <c r="AH447">
        <v>-52.015347958570885</v>
      </c>
      <c r="AI447">
        <v>24.151197651445745</v>
      </c>
      <c r="AJ447">
        <v>2.5313255050907313</v>
      </c>
      <c r="AK447">
        <v>12.820497131630072</v>
      </c>
      <c r="AL447">
        <v>0</v>
      </c>
      <c r="AM447">
        <v>0</v>
      </c>
      <c r="AN447">
        <v>-0.78770793153192054</v>
      </c>
      <c r="AO447">
        <f t="shared" si="65"/>
        <v>37.824661291624309</v>
      </c>
      <c r="AP447">
        <f t="shared" si="66"/>
        <v>2.2694796774974586</v>
      </c>
      <c r="AQ447">
        <f t="shared" si="67"/>
        <v>0</v>
      </c>
      <c r="AR447">
        <f t="shared" si="68"/>
        <v>2.268983152431578</v>
      </c>
      <c r="AS447" s="9">
        <f t="shared" si="69"/>
        <v>-30.957902473980489</v>
      </c>
      <c r="AT447" s="9">
        <f t="shared" si="70"/>
        <v>25.584918231457451</v>
      </c>
      <c r="AU447" s="9">
        <f t="shared" si="71"/>
        <v>19.912197922629918</v>
      </c>
      <c r="AV447">
        <f t="shared" si="72"/>
        <v>0</v>
      </c>
      <c r="AW447">
        <f t="shared" si="73"/>
        <v>0.26560419409037489</v>
      </c>
      <c r="AX447">
        <v>37.832938520311352</v>
      </c>
      <c r="AZ447">
        <f t="shared" si="74"/>
        <v>-483.02395302891489</v>
      </c>
    </row>
    <row r="448" spans="1:52" x14ac:dyDescent="0.3">
      <c r="A448">
        <v>111.5</v>
      </c>
      <c r="B448" s="12">
        <v>345.48579032530529</v>
      </c>
      <c r="C448" s="9">
        <v>75.324849161922671</v>
      </c>
      <c r="D448" s="9">
        <v>0.20476589559778544</v>
      </c>
      <c r="E448" s="9">
        <v>1.8423679682583866E-2</v>
      </c>
      <c r="F448" s="9">
        <v>2.7401346858627731</v>
      </c>
      <c r="G448" s="12">
        <v>0</v>
      </c>
      <c r="H448" s="12">
        <v>12.086030647147641</v>
      </c>
      <c r="I448" s="12">
        <v>0.72516183882885854</v>
      </c>
      <c r="J448">
        <v>965.82534300035195</v>
      </c>
      <c r="K448">
        <v>106.19055023450494</v>
      </c>
      <c r="L448">
        <v>4.1846158395938294E-3</v>
      </c>
      <c r="M448">
        <v>0.12106652788508275</v>
      </c>
      <c r="N448">
        <v>-2.5673947094184154E-4</v>
      </c>
      <c r="O448">
        <v>-5.2976619057771695E-5</v>
      </c>
      <c r="P448">
        <v>-7.8791573627478712E-3</v>
      </c>
      <c r="Q448">
        <v>5.8771958018980341E-3</v>
      </c>
      <c r="R448">
        <v>0</v>
      </c>
      <c r="S448">
        <v>1.6944462908626913E-5</v>
      </c>
      <c r="T448">
        <v>999.52845574189337</v>
      </c>
      <c r="U448">
        <v>118.88426424676038</v>
      </c>
      <c r="V448">
        <v>1053.578813244412</v>
      </c>
      <c r="W448">
        <v>122.64493292741219</v>
      </c>
      <c r="X448">
        <v>200.29540177625282</v>
      </c>
      <c r="Y448">
        <v>545.767393662073</v>
      </c>
      <c r="Z448">
        <v>8.7729947158905546</v>
      </c>
      <c r="AA448" s="12">
        <v>19.09172061294295</v>
      </c>
      <c r="AB448" s="12">
        <v>0.14172061294295282</v>
      </c>
      <c r="AC448" s="12">
        <v>-0.18090292163979221</v>
      </c>
      <c r="AD448" s="12">
        <v>379.7042904001766</v>
      </c>
      <c r="AE448">
        <v>2.032519343667949E-2</v>
      </c>
      <c r="AF448">
        <v>0</v>
      </c>
      <c r="AG448">
        <v>-2.7122843124115494</v>
      </c>
      <c r="AH448">
        <v>-50.850848423354144</v>
      </c>
      <c r="AI448">
        <v>25.390570979116951</v>
      </c>
      <c r="AJ448">
        <v>2.5322479126787782</v>
      </c>
      <c r="AK448">
        <v>12.818826829937992</v>
      </c>
      <c r="AL448">
        <v>0</v>
      </c>
      <c r="AM448">
        <v>0</v>
      </c>
      <c r="AN448">
        <v>-0.76560989975433635</v>
      </c>
      <c r="AO448">
        <f t="shared" si="65"/>
        <v>38.977237943066022</v>
      </c>
      <c r="AP448">
        <f t="shared" si="66"/>
        <v>2.3386342765839614</v>
      </c>
      <c r="AQ448">
        <f t="shared" si="67"/>
        <v>0</v>
      </c>
      <c r="AR448">
        <f t="shared" si="68"/>
        <v>2.3381512325317826</v>
      </c>
      <c r="AS448" s="9">
        <f t="shared" si="69"/>
        <v>-30.120728968761526</v>
      </c>
      <c r="AT448" s="9">
        <f t="shared" si="70"/>
        <v>25.014945099781613</v>
      </c>
      <c r="AU448" s="9">
        <f t="shared" si="71"/>
        <v>20.516826150871623</v>
      </c>
      <c r="AV448">
        <f t="shared" si="72"/>
        <v>0</v>
      </c>
      <c r="AW448">
        <f t="shared" si="73"/>
        <v>0.25400099987295632</v>
      </c>
      <c r="AX448">
        <v>38.985290340488739</v>
      </c>
      <c r="AZ448">
        <f t="shared" si="74"/>
        <v>-507.811419582339</v>
      </c>
    </row>
    <row r="449" spans="1:52" x14ac:dyDescent="0.3">
      <c r="A449">
        <v>111.75</v>
      </c>
      <c r="B449" s="12">
        <v>349.66180468753885</v>
      </c>
      <c r="C449" s="9">
        <v>76.591739017497687</v>
      </c>
      <c r="D449" s="9">
        <v>0.20655453048639222</v>
      </c>
      <c r="E449" s="9">
        <v>1.8109620959526458E-2</v>
      </c>
      <c r="F449" s="9">
        <v>2.7408330233271121</v>
      </c>
      <c r="G449" s="12">
        <v>0</v>
      </c>
      <c r="H449" s="12">
        <v>11.965238830587099</v>
      </c>
      <c r="I449" s="12">
        <v>0.71791432983522596</v>
      </c>
      <c r="J449">
        <v>1038.2941243262258</v>
      </c>
      <c r="K449">
        <v>108.69764005790637</v>
      </c>
      <c r="L449">
        <v>4.2313906785832736E-3</v>
      </c>
      <c r="M449">
        <v>-7.3481412039398827E-2</v>
      </c>
      <c r="N449">
        <v>-4.5294066382118122E-4</v>
      </c>
      <c r="O449">
        <v>-5.6003677627259967E-5</v>
      </c>
      <c r="P449">
        <v>-8.4759769081645987E-3</v>
      </c>
      <c r="Q449">
        <v>5.8771958018980341E-3</v>
      </c>
      <c r="R449">
        <v>0</v>
      </c>
      <c r="S449">
        <v>1.8573439886327406E-5</v>
      </c>
      <c r="T449">
        <v>1022.4429129663546</v>
      </c>
      <c r="U449">
        <v>119.48321485592317</v>
      </c>
      <c r="V449">
        <v>1054.2420177876056</v>
      </c>
      <c r="W449">
        <v>122.66774189906778</v>
      </c>
      <c r="X449">
        <v>192.73327055044339</v>
      </c>
      <c r="Y449">
        <v>575.65276632053701</v>
      </c>
      <c r="Z449">
        <v>8.7721107781306422</v>
      </c>
      <c r="AA449" s="12">
        <v>19.089304776611744</v>
      </c>
      <c r="AB449" s="12">
        <v>0.13930477661174198</v>
      </c>
      <c r="AC449" s="12">
        <v>-0.17567961800565238</v>
      </c>
      <c r="AD449" s="12">
        <v>379.83864027465029</v>
      </c>
      <c r="AE449">
        <v>1.973151585298405E-2</v>
      </c>
      <c r="AF449">
        <v>0</v>
      </c>
      <c r="AG449">
        <v>-2.9447666461717299</v>
      </c>
      <c r="AH449">
        <v>-52.024027890406884</v>
      </c>
      <c r="AI449">
        <v>23.92946257335343</v>
      </c>
      <c r="AJ449">
        <v>2.5331438919916431</v>
      </c>
      <c r="AK449">
        <v>12.817204755730694</v>
      </c>
      <c r="AL449">
        <v>0</v>
      </c>
      <c r="AM449">
        <v>0</v>
      </c>
      <c r="AN449">
        <v>-0.74350404908331758</v>
      </c>
      <c r="AO449">
        <f t="shared" si="65"/>
        <v>37.595036977385476</v>
      </c>
      <c r="AP449">
        <f t="shared" si="66"/>
        <v>2.2557022186431284</v>
      </c>
      <c r="AQ449">
        <f t="shared" si="67"/>
        <v>0</v>
      </c>
      <c r="AR449">
        <f t="shared" si="68"/>
        <v>2.2552631235518499</v>
      </c>
      <c r="AS449" s="9">
        <f t="shared" si="69"/>
        <v>-30.867854954546733</v>
      </c>
      <c r="AT449" s="9">
        <f t="shared" si="70"/>
        <v>25.612698656500413</v>
      </c>
      <c r="AU449" s="9">
        <f t="shared" si="71"/>
        <v>19.78726974441259</v>
      </c>
      <c r="AV449">
        <f t="shared" si="72"/>
        <v>0</v>
      </c>
      <c r="AW449">
        <f t="shared" si="73"/>
        <v>0.25590056759412527</v>
      </c>
      <c r="AX449">
        <v>37.602356653755301</v>
      </c>
      <c r="AZ449">
        <f t="shared" si="74"/>
        <v>-478.58925146706861</v>
      </c>
    </row>
    <row r="450" spans="1:52" x14ac:dyDescent="0.3">
      <c r="A450">
        <v>112</v>
      </c>
      <c r="B450" s="12">
        <v>353.88557974587144</v>
      </c>
      <c r="C450" s="9">
        <v>77.858977572691032</v>
      </c>
      <c r="D450" s="9">
        <v>0.20835025214332523</v>
      </c>
      <c r="E450" s="9">
        <v>1.7804903030919073E-2</v>
      </c>
      <c r="F450" s="9">
        <v>2.7415390866344507</v>
      </c>
      <c r="G450" s="12">
        <v>0</v>
      </c>
      <c r="H450" s="12">
        <v>11.848039627276567</v>
      </c>
      <c r="I450" s="12">
        <v>0.71088237763659401</v>
      </c>
      <c r="J450">
        <v>965.31194850933286</v>
      </c>
      <c r="K450">
        <v>105.88605702948087</v>
      </c>
      <c r="L450">
        <v>4.2805700267432804E-3</v>
      </c>
      <c r="M450">
        <v>0.12567549999759078</v>
      </c>
      <c r="N450">
        <v>-2.857080814108901E-4</v>
      </c>
      <c r="O450">
        <v>-5.1200497272413816E-5</v>
      </c>
      <c r="P450">
        <v>-7.8836803707207481E-3</v>
      </c>
      <c r="Q450">
        <v>5.8771958018980341E-3</v>
      </c>
      <c r="R450">
        <v>0</v>
      </c>
      <c r="S450">
        <v>1.7372564290196041E-5</v>
      </c>
      <c r="T450">
        <v>999.26783748332127</v>
      </c>
      <c r="U450">
        <v>118.62857619378917</v>
      </c>
      <c r="V450">
        <v>1051.8735046367285</v>
      </c>
      <c r="W450">
        <v>122.58187756255228</v>
      </c>
      <c r="X450">
        <v>200.27572781979791</v>
      </c>
      <c r="Y450">
        <v>547.93188682291782</v>
      </c>
      <c r="Z450">
        <v>8.7712526864794107</v>
      </c>
      <c r="AA450" s="12">
        <v>19.086960792545526</v>
      </c>
      <c r="AB450" s="12">
        <v>0.13696079254553134</v>
      </c>
      <c r="AC450" s="12">
        <v>-0.17045452129483785</v>
      </c>
      <c r="AD450" s="12">
        <v>379.96903281043149</v>
      </c>
      <c r="AE450">
        <v>1.9137469520490447E-2</v>
      </c>
      <c r="AF450">
        <v>0</v>
      </c>
      <c r="AG450">
        <v>-2.6194991777919183</v>
      </c>
      <c r="AH450">
        <v>-50.851858517933458</v>
      </c>
      <c r="AI450">
        <v>25.197080890690533</v>
      </c>
      <c r="AJ450">
        <v>2.534013479812768</v>
      </c>
      <c r="AK450">
        <v>12.815630925563882</v>
      </c>
      <c r="AL450">
        <v>0</v>
      </c>
      <c r="AM450">
        <v>0</v>
      </c>
      <c r="AN450">
        <v>-0.72139060982699166</v>
      </c>
      <c r="AO450">
        <f t="shared" si="65"/>
        <v>38.776163159212786</v>
      </c>
      <c r="AP450">
        <f t="shared" si="66"/>
        <v>2.3265697895527668</v>
      </c>
      <c r="AQ450">
        <f t="shared" si="67"/>
        <v>0</v>
      </c>
      <c r="AR450">
        <f t="shared" si="68"/>
        <v>2.3261437579087345</v>
      </c>
      <c r="AS450" s="9">
        <f t="shared" si="69"/>
        <v>-30.037321073138418</v>
      </c>
      <c r="AT450" s="9">
        <f t="shared" si="70"/>
        <v>25.038789770668696</v>
      </c>
      <c r="AU450" s="9">
        <f t="shared" si="71"/>
        <v>20.406931516896542</v>
      </c>
      <c r="AV450">
        <f t="shared" si="72"/>
        <v>0</v>
      </c>
      <c r="AW450">
        <f t="shared" si="73"/>
        <v>0.24485910804524258</v>
      </c>
      <c r="AX450">
        <v>38.783264987070083</v>
      </c>
      <c r="AZ450">
        <f t="shared" si="74"/>
        <v>-503.94161781381069</v>
      </c>
    </row>
    <row r="451" spans="1:52" x14ac:dyDescent="0.3">
      <c r="A451">
        <v>112.25</v>
      </c>
      <c r="B451" s="12">
        <v>358.15709590026029</v>
      </c>
      <c r="C451" s="9">
        <v>79.126561658706834</v>
      </c>
      <c r="D451" s="9">
        <v>0.21015303599892535</v>
      </c>
      <c r="E451" s="9">
        <v>1.7509529005060573E-2</v>
      </c>
      <c r="F451" s="9">
        <v>2.7422528637872201</v>
      </c>
      <c r="G451" s="12">
        <v>0</v>
      </c>
      <c r="H451" s="12">
        <v>11.734434232715605</v>
      </c>
      <c r="I451" s="12">
        <v>0.70406605396293631</v>
      </c>
      <c r="J451">
        <v>1038.9272359053766</v>
      </c>
      <c r="K451">
        <v>108.45983780022323</v>
      </c>
      <c r="L451">
        <v>4.3274486733175486E-3</v>
      </c>
      <c r="M451">
        <v>-7.7264466877833185E-2</v>
      </c>
      <c r="N451">
        <v>-4.7558666710659155E-4</v>
      </c>
      <c r="O451">
        <v>-5.4211030619497728E-5</v>
      </c>
      <c r="P451">
        <v>-8.4902543022264496E-3</v>
      </c>
      <c r="Q451">
        <v>5.8771958018980341E-3</v>
      </c>
      <c r="R451">
        <v>0</v>
      </c>
      <c r="S451">
        <v>1.9064760981502712E-5</v>
      </c>
      <c r="T451">
        <v>1022.3066195275288</v>
      </c>
      <c r="U451">
        <v>119.23015313756969</v>
      </c>
      <c r="V451">
        <v>1052.3523526151391</v>
      </c>
      <c r="W451">
        <v>122.59817560743318</v>
      </c>
      <c r="X451">
        <v>192.70438575130137</v>
      </c>
      <c r="Y451">
        <v>578.58360800470643</v>
      </c>
      <c r="Z451">
        <v>8.7704204545619202</v>
      </c>
      <c r="AA451" s="12">
        <v>19.084688684654306</v>
      </c>
      <c r="AB451" s="12">
        <v>0.13468868465431211</v>
      </c>
      <c r="AC451" s="12">
        <v>-0.16522768584946262</v>
      </c>
      <c r="AD451" s="12">
        <v>380.09547358768776</v>
      </c>
      <c r="AE451">
        <v>1.8543065551961391E-2</v>
      </c>
      <c r="AF451">
        <v>0</v>
      </c>
      <c r="AG451">
        <v>-2.8494160652918863</v>
      </c>
      <c r="AH451">
        <v>-52.031250180069556</v>
      </c>
      <c r="AI451">
        <v>23.688437230521636</v>
      </c>
      <c r="AJ451">
        <v>2.53485671335629</v>
      </c>
      <c r="AK451">
        <v>12.814105355491549</v>
      </c>
      <c r="AL451">
        <v>0</v>
      </c>
      <c r="AM451">
        <v>0</v>
      </c>
      <c r="AN451">
        <v>-0.69926981196981708</v>
      </c>
      <c r="AO451">
        <f t="shared" ref="AO451:AO514" si="75">AX451*COS(AE451)</f>
        <v>37.34657256458879</v>
      </c>
      <c r="AP451">
        <f t="shared" ref="AP451:AP514" si="76">AO451*f_tip</f>
        <v>2.2407943538753274</v>
      </c>
      <c r="AQ451">
        <f t="shared" ref="AQ451:AQ514" si="77">IF(uhel_zkoseni_lamely=0,0,IF(uhel_zkoseni_lamely&gt;0,AP451*SIN(AE451),-AP451*SIN(AE451)))</f>
        <v>0</v>
      </c>
      <c r="AR451">
        <f t="shared" ref="AR451:AR514" si="78">AP451*COS(AE451)</f>
        <v>2.240409121632787</v>
      </c>
      <c r="AS451" s="9">
        <f t="shared" ref="AS451:AS514" si="79">(-AR451*sirka_lamely+AG451*(sirka_lamely-0.5*AB451)-(AL451+AN451)*sirka_lamely*0.5+AH451*(sirka_lamely-AB451)*0.5)/(sirka_lamely-AB451)</f>
        <v>-30.782137195238001</v>
      </c>
      <c r="AT451" s="9">
        <f t="shared" ref="AT451:AT514" si="80">-AG451-AH451+AR451+AS451+AL451+AN451</f>
        <v>25.639668359786409</v>
      </c>
      <c r="AU451" s="9">
        <f t="shared" ref="AU451:AU514" si="81">AP451*Z451</f>
        <v>19.652708635695035</v>
      </c>
      <c r="AV451">
        <f t="shared" ref="AV451:AV514" si="82">AK451-AJ451+AI451-AM451-AQ451+IF(AC451&gt;0,-(ABS(AS451)+ABS(AT451))*f_side,(ABS(AS451)+ABS(AT451))*f_side)-AX451</f>
        <v>0</v>
      </c>
      <c r="AW451">
        <f t="shared" ref="AW451:AW514" si="83">(ABS(AS451)*AB451*(sirka_lamely-AB451)/sirka_lamely)/(delka_rotoru*tloustka_lamely^2/6)</f>
        <v>0.24680096563051446</v>
      </c>
      <c r="AX451">
        <v>37.352994205958368</v>
      </c>
      <c r="AZ451">
        <f t="shared" ref="AZ451:AZ514" si="84">Y451-V451</f>
        <v>-473.76874461043269</v>
      </c>
    </row>
    <row r="452" spans="1:52" x14ac:dyDescent="0.3">
      <c r="A452">
        <v>112.5</v>
      </c>
      <c r="B452" s="12">
        <v>362.47633322633385</v>
      </c>
      <c r="C452" s="9">
        <v>80.394488077659332</v>
      </c>
      <c r="D452" s="9">
        <v>0.21196285733011727</v>
      </c>
      <c r="E452" s="9">
        <v>1.722350189323809E-2</v>
      </c>
      <c r="F452" s="9">
        <v>2.7429743426500215</v>
      </c>
      <c r="G452" s="12">
        <v>0</v>
      </c>
      <c r="H452" s="12">
        <v>11.624423805091572</v>
      </c>
      <c r="I452" s="12">
        <v>0.69746542830549441</v>
      </c>
      <c r="J452">
        <v>964.87498500729157</v>
      </c>
      <c r="K452">
        <v>105.60392914691045</v>
      </c>
      <c r="L452">
        <v>4.3765072492631526E-3</v>
      </c>
      <c r="M452">
        <v>0.13023654736955073</v>
      </c>
      <c r="N452">
        <v>-3.1516509552407005E-4</v>
      </c>
      <c r="O452">
        <v>-4.9533599276548078E-5</v>
      </c>
      <c r="P452">
        <v>-7.8886043475294119E-3</v>
      </c>
      <c r="Q452">
        <v>5.8771958018980341E-3</v>
      </c>
      <c r="R452">
        <v>0</v>
      </c>
      <c r="S452">
        <v>1.7810592050075944E-5</v>
      </c>
      <c r="T452">
        <v>999.00383244220052</v>
      </c>
      <c r="U452">
        <v>118.37029793831584</v>
      </c>
      <c r="V452">
        <v>1049.7254071549839</v>
      </c>
      <c r="W452">
        <v>122.50300577031567</v>
      </c>
      <c r="X452">
        <v>200.3259974769575</v>
      </c>
      <c r="Y452">
        <v>550.16167406479769</v>
      </c>
      <c r="Z452">
        <v>8.7696140955992412</v>
      </c>
      <c r="AA452" s="12">
        <v>19.082488476101833</v>
      </c>
      <c r="AB452" s="12">
        <v>0.13248847610183145</v>
      </c>
      <c r="AC452" s="12">
        <v>-0.15999916593639313</v>
      </c>
      <c r="AD452" s="12">
        <v>380.21796807841213</v>
      </c>
      <c r="AE452">
        <v>1.7948315065799081E-2</v>
      </c>
      <c r="AF452">
        <v>0</v>
      </c>
      <c r="AG452">
        <v>-2.5323482565773023</v>
      </c>
      <c r="AH452">
        <v>-50.851827118144421</v>
      </c>
      <c r="AI452">
        <v>24.978186654509312</v>
      </c>
      <c r="AJ452">
        <v>2.5356736291149309</v>
      </c>
      <c r="AK452">
        <v>12.812628061066613</v>
      </c>
      <c r="AL452">
        <v>0</v>
      </c>
      <c r="AM452">
        <v>0</v>
      </c>
      <c r="AN452">
        <v>-0.6771418851777925</v>
      </c>
      <c r="AO452">
        <f t="shared" si="75"/>
        <v>38.55011100379668</v>
      </c>
      <c r="AP452">
        <f t="shared" si="76"/>
        <v>2.3130066602278005</v>
      </c>
      <c r="AQ452">
        <f t="shared" si="77"/>
        <v>0</v>
      </c>
      <c r="AR452">
        <f t="shared" si="78"/>
        <v>2.3126341119174687</v>
      </c>
      <c r="AS452" s="9">
        <f t="shared" si="79"/>
        <v>-29.957625931505511</v>
      </c>
      <c r="AT452" s="9">
        <f t="shared" si="80"/>
        <v>25.062041669955885</v>
      </c>
      <c r="AU452" s="9">
        <f t="shared" si="81"/>
        <v>20.284175810748646</v>
      </c>
      <c r="AV452">
        <f t="shared" si="82"/>
        <v>0</v>
      </c>
      <c r="AW452">
        <f t="shared" si="83"/>
        <v>0.23629731738973328</v>
      </c>
      <c r="AX452">
        <v>38.556321142548661</v>
      </c>
      <c r="AZ452">
        <f t="shared" si="84"/>
        <v>-499.56373309018625</v>
      </c>
    </row>
    <row r="453" spans="1:52" x14ac:dyDescent="0.3">
      <c r="A453">
        <v>112.75</v>
      </c>
      <c r="B453" s="12">
        <v>366.84327147206415</v>
      </c>
      <c r="C453" s="9">
        <v>81.662753602440432</v>
      </c>
      <c r="D453" s="9">
        <v>0.21377969126013718</v>
      </c>
      <c r="E453" s="9">
        <v>1.6946824609850638E-2</v>
      </c>
      <c r="F453" s="9">
        <v>2.7437035109496364</v>
      </c>
      <c r="G453" s="12">
        <v>0</v>
      </c>
      <c r="H453" s="12">
        <v>11.518009465327168</v>
      </c>
      <c r="I453" s="12">
        <v>0.69108056791963013</v>
      </c>
      <c r="J453">
        <v>1039.5074921400383</v>
      </c>
      <c r="K453">
        <v>108.23843541932177</v>
      </c>
      <c r="L453">
        <v>4.4234843051725392E-3</v>
      </c>
      <c r="M453">
        <v>-8.1001447232889365E-2</v>
      </c>
      <c r="N453">
        <v>-4.9893534572361873E-4</v>
      </c>
      <c r="O453">
        <v>-5.2525346376635513E-5</v>
      </c>
      <c r="P453">
        <v>-8.5038926515857045E-3</v>
      </c>
      <c r="Q453">
        <v>5.8771958018980341E-3</v>
      </c>
      <c r="R453">
        <v>0</v>
      </c>
      <c r="S453">
        <v>1.9565281542023425E-5</v>
      </c>
      <c r="T453">
        <v>1022.1471169234293</v>
      </c>
      <c r="U453">
        <v>118.97439338606932</v>
      </c>
      <c r="V453">
        <v>1050.0636118949353</v>
      </c>
      <c r="W453">
        <v>122.51435326153597</v>
      </c>
      <c r="X453">
        <v>192.68251614998357</v>
      </c>
      <c r="Y453">
        <v>581.49303924586093</v>
      </c>
      <c r="Z453">
        <v>8.7688336223920622</v>
      </c>
      <c r="AA453" s="12">
        <v>19.080360189306543</v>
      </c>
      <c r="AB453" s="12">
        <v>0.13036018930654336</v>
      </c>
      <c r="AC453" s="12">
        <v>-0.15476901575335009</v>
      </c>
      <c r="AD453" s="12">
        <v>380.33652131089076</v>
      </c>
      <c r="AE453">
        <v>1.7353229185913532E-2</v>
      </c>
      <c r="AF453">
        <v>0</v>
      </c>
      <c r="AG453">
        <v>-2.7598066044893144</v>
      </c>
      <c r="AH453">
        <v>-52.036405223188098</v>
      </c>
      <c r="AI453">
        <v>23.42852863245372</v>
      </c>
      <c r="AJ453">
        <v>2.5364642606223309</v>
      </c>
      <c r="AK453">
        <v>12.811199057341577</v>
      </c>
      <c r="AL453">
        <v>0</v>
      </c>
      <c r="AM453">
        <v>0</v>
      </c>
      <c r="AN453">
        <v>-0.6550070588242809</v>
      </c>
      <c r="AO453">
        <f t="shared" si="75"/>
        <v>37.079618565960367</v>
      </c>
      <c r="AP453">
        <f t="shared" si="76"/>
        <v>2.224777113957622</v>
      </c>
      <c r="AQ453">
        <f t="shared" si="77"/>
        <v>0</v>
      </c>
      <c r="AR453">
        <f t="shared" si="78"/>
        <v>2.2244421437214839</v>
      </c>
      <c r="AS453" s="9">
        <f t="shared" si="79"/>
        <v>-30.700120417279344</v>
      </c>
      <c r="AT453" s="9">
        <f t="shared" si="80"/>
        <v>25.665526495295268</v>
      </c>
      <c r="AU453" s="9">
        <f t="shared" si="81"/>
        <v>19.508700359199974</v>
      </c>
      <c r="AV453">
        <f t="shared" si="82"/>
        <v>0</v>
      </c>
      <c r="AW453">
        <f t="shared" si="83"/>
        <v>0.23829384543597065</v>
      </c>
      <c r="AX453">
        <v>37.085202243927448</v>
      </c>
      <c r="AZ453">
        <f t="shared" si="84"/>
        <v>-468.57057264907439</v>
      </c>
    </row>
    <row r="454" spans="1:52" x14ac:dyDescent="0.3">
      <c r="A454">
        <v>113</v>
      </c>
      <c r="B454" s="12">
        <v>371.25789005439754</v>
      </c>
      <c r="C454" s="9">
        <v>82.931354976589304</v>
      </c>
      <c r="D454" s="9">
        <v>0.21560351275826309</v>
      </c>
      <c r="E454" s="9">
        <v>1.667949997253736E-2</v>
      </c>
      <c r="F454" s="9">
        <v>2.7444403562750326</v>
      </c>
      <c r="G454" s="12">
        <v>0</v>
      </c>
      <c r="H454" s="12">
        <v>11.415192297129755</v>
      </c>
      <c r="I454" s="12">
        <v>0.68491153782778524</v>
      </c>
      <c r="J454">
        <v>964.50903733982636</v>
      </c>
      <c r="K454">
        <v>105.34316534736769</v>
      </c>
      <c r="L454">
        <v>4.4724195972730878E-3</v>
      </c>
      <c r="M454">
        <v>0.13474889808500054</v>
      </c>
      <c r="N454">
        <v>-3.4530627731772302E-4</v>
      </c>
      <c r="O454">
        <v>-4.7975633723894793E-5</v>
      </c>
      <c r="P454">
        <v>-7.8938976304153939E-3</v>
      </c>
      <c r="Q454">
        <v>5.8771958018980341E-3</v>
      </c>
      <c r="R454">
        <v>0</v>
      </c>
      <c r="S454">
        <v>1.8258502838794099E-5</v>
      </c>
      <c r="T454">
        <v>998.72685411267651</v>
      </c>
      <c r="U454">
        <v>118.10960213874029</v>
      </c>
      <c r="V454">
        <v>1047.1951089932538</v>
      </c>
      <c r="W454">
        <v>122.41043854088485</v>
      </c>
      <c r="X454">
        <v>200.37447326597126</v>
      </c>
      <c r="Y454">
        <v>552.41545998312461</v>
      </c>
      <c r="Z454">
        <v>8.7680790473211605</v>
      </c>
      <c r="AA454" s="12">
        <v>19.078303845942592</v>
      </c>
      <c r="AB454" s="12">
        <v>0.12830384594259509</v>
      </c>
      <c r="AC454" s="12">
        <v>-0.14953728942631866</v>
      </c>
      <c r="AD454" s="12">
        <v>380.45113850172459</v>
      </c>
      <c r="AE454">
        <v>1.6757819041556044E-2</v>
      </c>
      <c r="AF454">
        <v>0</v>
      </c>
      <c r="AG454">
        <v>-2.4510350847085989</v>
      </c>
      <c r="AH454">
        <v>-50.850266126693896</v>
      </c>
      <c r="AI454">
        <v>24.738982450506462</v>
      </c>
      <c r="AJ454">
        <v>2.5372286426680017</v>
      </c>
      <c r="AK454">
        <v>12.809818358869197</v>
      </c>
      <c r="AL454">
        <v>0</v>
      </c>
      <c r="AM454">
        <v>0</v>
      </c>
      <c r="AN454">
        <v>-0.63286556197904931</v>
      </c>
      <c r="AO454">
        <f t="shared" si="75"/>
        <v>38.304174969093637</v>
      </c>
      <c r="AP454">
        <f t="shared" si="76"/>
        <v>2.298250498145618</v>
      </c>
      <c r="AQ454">
        <f t="shared" si="77"/>
        <v>0</v>
      </c>
      <c r="AR454">
        <f t="shared" si="78"/>
        <v>2.2979278031750523</v>
      </c>
      <c r="AS454" s="9">
        <f t="shared" si="79"/>
        <v>-29.881907773861222</v>
      </c>
      <c r="AT454" s="9">
        <f t="shared" si="80"/>
        <v>25.084455678737275</v>
      </c>
      <c r="AU454" s="9">
        <f t="shared" si="81"/>
        <v>20.151242038286014</v>
      </c>
      <c r="AV454">
        <f t="shared" si="82"/>
        <v>0</v>
      </c>
      <c r="AW454">
        <f t="shared" si="83"/>
        <v>0.22831181346536186</v>
      </c>
      <c r="AX454">
        <v>38.309553973863551</v>
      </c>
      <c r="AZ454">
        <f t="shared" si="84"/>
        <v>-494.77964901012922</v>
      </c>
    </row>
    <row r="455" spans="1:52" x14ac:dyDescent="0.3">
      <c r="A455">
        <v>113.25</v>
      </c>
      <c r="B455" s="12">
        <v>375.72016805586691</v>
      </c>
      <c r="C455" s="9">
        <v>84.200288914161632</v>
      </c>
      <c r="D455" s="9">
        <v>0.21743429663955396</v>
      </c>
      <c r="E455" s="9">
        <v>1.6421530702293217E-2</v>
      </c>
      <c r="F455" s="9">
        <v>2.745184866077353</v>
      </c>
      <c r="G455" s="12">
        <v>0</v>
      </c>
      <c r="H455" s="12">
        <v>11.315973347035852</v>
      </c>
      <c r="I455" s="12">
        <v>0.6789584008221512</v>
      </c>
      <c r="J455">
        <v>1040.0364418079885</v>
      </c>
      <c r="K455">
        <v>108.0326009600995</v>
      </c>
      <c r="L455">
        <v>4.5194903538026132E-3</v>
      </c>
      <c r="M455">
        <v>-8.4689090800642713E-2</v>
      </c>
      <c r="N455">
        <v>-5.228519435764834E-4</v>
      </c>
      <c r="O455">
        <v>-5.0947676332190351E-5</v>
      </c>
      <c r="P455">
        <v>-8.5169155399992744E-3</v>
      </c>
      <c r="Q455">
        <v>5.8771958018980341E-3</v>
      </c>
      <c r="R455">
        <v>0</v>
      </c>
      <c r="S455">
        <v>2.0074941244936912E-5</v>
      </c>
      <c r="T455">
        <v>1021.9593541088374</v>
      </c>
      <c r="U455">
        <v>118.71622463402173</v>
      </c>
      <c r="V455">
        <v>1047.4344142004306</v>
      </c>
      <c r="W455">
        <v>122.41832620600735</v>
      </c>
      <c r="X455">
        <v>192.6597154521817</v>
      </c>
      <c r="Y455">
        <v>584.3767262212707</v>
      </c>
      <c r="Z455">
        <v>8.7673503823635777</v>
      </c>
      <c r="AA455" s="12">
        <v>19.076319466940713</v>
      </c>
      <c r="AB455" s="12">
        <v>0.12631946694071705</v>
      </c>
      <c r="AC455" s="12">
        <v>-0.14430404101657063</v>
      </c>
      <c r="AD455" s="12">
        <v>380.56182435687759</v>
      </c>
      <c r="AE455">
        <v>1.616209576709382E-2</v>
      </c>
      <c r="AF455">
        <v>0</v>
      </c>
      <c r="AG455">
        <v>-2.6760044092808846</v>
      </c>
      <c r="AH455">
        <v>-52.039234783245043</v>
      </c>
      <c r="AI455">
        <v>23.152884398957998</v>
      </c>
      <c r="AJ455">
        <v>2.537966806636017</v>
      </c>
      <c r="AK455">
        <v>12.808485979703079</v>
      </c>
      <c r="AL455">
        <v>0</v>
      </c>
      <c r="AM455">
        <v>0</v>
      </c>
      <c r="AN455">
        <v>-0.61071762343798697</v>
      </c>
      <c r="AO455">
        <f t="shared" si="75"/>
        <v>36.79732142341804</v>
      </c>
      <c r="AP455">
        <f t="shared" si="76"/>
        <v>2.2078392854050821</v>
      </c>
      <c r="AQ455">
        <f t="shared" si="77"/>
        <v>0</v>
      </c>
      <c r="AR455">
        <f t="shared" si="78"/>
        <v>2.2075509331454488</v>
      </c>
      <c r="AS455" s="9">
        <f t="shared" si="79"/>
        <v>-30.621927703619424</v>
      </c>
      <c r="AT455" s="9">
        <f t="shared" si="80"/>
        <v>25.690144798613964</v>
      </c>
      <c r="AU455" s="9">
        <f t="shared" si="81"/>
        <v>19.356900603093575</v>
      </c>
      <c r="AV455">
        <f t="shared" si="82"/>
        <v>0</v>
      </c>
      <c r="AW455">
        <f t="shared" si="83"/>
        <v>0.23037427158556756</v>
      </c>
      <c r="AX455">
        <v>36.802127922159059</v>
      </c>
      <c r="AZ455">
        <f t="shared" si="84"/>
        <v>-463.05768797915994</v>
      </c>
    </row>
    <row r="456" spans="1:52" x14ac:dyDescent="0.3">
      <c r="A456">
        <v>113.5</v>
      </c>
      <c r="B456" s="12">
        <v>380.2300842211576</v>
      </c>
      <c r="C456" s="9">
        <v>85.469552099600193</v>
      </c>
      <c r="D456" s="9">
        <v>0.21927201756458589</v>
      </c>
      <c r="E456" s="9">
        <v>1.6172919423590677E-2</v>
      </c>
      <c r="F456" s="9">
        <v>2.7459370276699211</v>
      </c>
      <c r="G456" s="12">
        <v>0</v>
      </c>
      <c r="H456" s="12">
        <v>11.220353624457953</v>
      </c>
      <c r="I456" s="12">
        <v>0.6732212174674771</v>
      </c>
      <c r="J456">
        <v>964.20939698857649</v>
      </c>
      <c r="K456">
        <v>105.10270116207056</v>
      </c>
      <c r="L456">
        <v>4.5683019074340345E-3</v>
      </c>
      <c r="M456">
        <v>0.13921152034887441</v>
      </c>
      <c r="N456">
        <v>-3.7565057739875326E-4</v>
      </c>
      <c r="O456">
        <v>-4.6526396657357034E-5</v>
      </c>
      <c r="P456">
        <v>-7.8995357609424142E-3</v>
      </c>
      <c r="Q456">
        <v>5.8771958018980341E-3</v>
      </c>
      <c r="R456">
        <v>0</v>
      </c>
      <c r="S456">
        <v>1.8716272386477633E-5</v>
      </c>
      <c r="T456">
        <v>998.43219280038875</v>
      </c>
      <c r="U456">
        <v>117.84678743213442</v>
      </c>
      <c r="V456">
        <v>1044.3378068891873</v>
      </c>
      <c r="W456">
        <v>122.30610323733538</v>
      </c>
      <c r="X456">
        <v>200.42511539946952</v>
      </c>
      <c r="Y456">
        <v>554.69369387259542</v>
      </c>
      <c r="Z456">
        <v>8.7666476390765311</v>
      </c>
      <c r="AA456" s="12">
        <v>19.074407072489155</v>
      </c>
      <c r="AB456" s="12">
        <v>0.12440707248915904</v>
      </c>
      <c r="AC456" s="12">
        <v>-0.13906932451729856</v>
      </c>
      <c r="AD456" s="12">
        <v>380.6685838270642</v>
      </c>
      <c r="AE456">
        <v>1.5566070501900509E-2</v>
      </c>
      <c r="AF456">
        <v>0</v>
      </c>
      <c r="AG456">
        <v>-2.3755041621434074</v>
      </c>
      <c r="AH456">
        <v>-50.846935412104266</v>
      </c>
      <c r="AI456">
        <v>24.482205650829595</v>
      </c>
      <c r="AJ456">
        <v>2.5386787855426918</v>
      </c>
      <c r="AK456">
        <v>12.807201933398293</v>
      </c>
      <c r="AL456">
        <v>0</v>
      </c>
      <c r="AM456">
        <v>0</v>
      </c>
      <c r="AN456">
        <v>-0.58856347170886136</v>
      </c>
      <c r="AO456">
        <f t="shared" si="75"/>
        <v>38.041083483176209</v>
      </c>
      <c r="AP456">
        <f t="shared" si="76"/>
        <v>2.2824650089905725</v>
      </c>
      <c r="AQ456">
        <f t="shared" si="77"/>
        <v>0</v>
      </c>
      <c r="AR456">
        <f t="shared" si="78"/>
        <v>2.2821884910270822</v>
      </c>
      <c r="AS456" s="9">
        <f t="shared" si="79"/>
        <v>-29.810151708480948</v>
      </c>
      <c r="AT456" s="9">
        <f t="shared" si="80"/>
        <v>25.105912885084948</v>
      </c>
      <c r="AU456" s="9">
        <f t="shared" si="81"/>
        <v>20.009566482341995</v>
      </c>
      <c r="AV456">
        <f t="shared" si="82"/>
        <v>0</v>
      </c>
      <c r="AW456">
        <f t="shared" si="83"/>
        <v>0.22089676161855468</v>
      </c>
      <c r="AX456">
        <v>38.045692674299154</v>
      </c>
      <c r="AZ456">
        <f t="shared" si="84"/>
        <v>-489.64411301659186</v>
      </c>
    </row>
    <row r="457" spans="1:52" x14ac:dyDescent="0.3">
      <c r="A457">
        <v>113.75</v>
      </c>
      <c r="B457" s="12">
        <v>384.78761695364676</v>
      </c>
      <c r="C457" s="9">
        <v>86.739141187607572</v>
      </c>
      <c r="D457" s="9">
        <v>0.22111665003919648</v>
      </c>
      <c r="E457" s="9">
        <v>1.5933668664486374E-2</v>
      </c>
      <c r="F457" s="9">
        <v>2.7466968282282633</v>
      </c>
      <c r="G457" s="12">
        <v>0</v>
      </c>
      <c r="H457" s="12">
        <v>11.128334101725528</v>
      </c>
      <c r="I457" s="12">
        <v>0.66770004610353173</v>
      </c>
      <c r="J457">
        <v>1040.5164823750979</v>
      </c>
      <c r="K457">
        <v>107.84148201273484</v>
      </c>
      <c r="L457">
        <v>4.615462286234993E-3</v>
      </c>
      <c r="M457">
        <v>-8.8325986093953104E-2</v>
      </c>
      <c r="N457">
        <v>-5.464888104890225E-4</v>
      </c>
      <c r="O457">
        <v>-4.9479037654868737E-5</v>
      </c>
      <c r="P457">
        <v>-8.5293549559821765E-3</v>
      </c>
      <c r="Q457">
        <v>5.8771958018980341E-3</v>
      </c>
      <c r="R457">
        <v>0</v>
      </c>
      <c r="S457">
        <v>2.0593708400388321E-5</v>
      </c>
      <c r="T457">
        <v>1021.7417313136779</v>
      </c>
      <c r="U457">
        <v>118.45601756059631</v>
      </c>
      <c r="V457">
        <v>1044.5215562687004</v>
      </c>
      <c r="W457">
        <v>122.31208287697388</v>
      </c>
      <c r="X457">
        <v>192.63508647286096</v>
      </c>
      <c r="Y457">
        <v>587.23461935032287</v>
      </c>
      <c r="Z457">
        <v>8.7659708285977977</v>
      </c>
      <c r="AA457" s="12">
        <v>19.072566682034513</v>
      </c>
      <c r="AB457" s="12">
        <v>0.12256668203451057</v>
      </c>
      <c r="AC457" s="12">
        <v>-0.13383319386203668</v>
      </c>
      <c r="AD457" s="12">
        <v>380.77142125064535</v>
      </c>
      <c r="AE457">
        <v>1.4969754390099732E-2</v>
      </c>
      <c r="AF457">
        <v>0</v>
      </c>
      <c r="AG457">
        <v>-2.5980502363631612</v>
      </c>
      <c r="AH457">
        <v>-52.039656334681744</v>
      </c>
      <c r="AI457">
        <v>22.864346845918874</v>
      </c>
      <c r="AJ457">
        <v>2.5393646083205543</v>
      </c>
      <c r="AK457">
        <v>12.80596623301194</v>
      </c>
      <c r="AL457">
        <v>0</v>
      </c>
      <c r="AM457">
        <v>0</v>
      </c>
      <c r="AN457">
        <v>-0.56640333504695661</v>
      </c>
      <c r="AO457">
        <f t="shared" si="75"/>
        <v>36.502530678817337</v>
      </c>
      <c r="AP457">
        <f t="shared" si="76"/>
        <v>2.1901518407290399</v>
      </c>
      <c r="AQ457">
        <f t="shared" si="77"/>
        <v>0</v>
      </c>
      <c r="AR457">
        <f t="shared" si="78"/>
        <v>2.1899064458650273</v>
      </c>
      <c r="AS457" s="9">
        <f t="shared" si="79"/>
        <v>-30.54772659068438</v>
      </c>
      <c r="AT457" s="9">
        <f t="shared" si="80"/>
        <v>25.713483091178599</v>
      </c>
      <c r="AU457" s="9">
        <f t="shared" si="81"/>
        <v>19.198807146030536</v>
      </c>
      <c r="AV457">
        <f t="shared" si="82"/>
        <v>0</v>
      </c>
      <c r="AW457">
        <f t="shared" si="83"/>
        <v>0.22303781295646291</v>
      </c>
      <c r="AX457">
        <v>36.506621051522053</v>
      </c>
      <c r="AZ457">
        <f t="shared" si="84"/>
        <v>-457.28693691837748</v>
      </c>
    </row>
    <row r="458" spans="1:52" x14ac:dyDescent="0.3">
      <c r="A458">
        <v>114</v>
      </c>
      <c r="B458" s="12">
        <v>389.39274431191632</v>
      </c>
      <c r="C458" s="9">
        <v>88.009052803017312</v>
      </c>
      <c r="D458" s="9">
        <v>0.22296816841423417</v>
      </c>
      <c r="E458" s="9">
        <v>1.5703780856734618E-2</v>
      </c>
      <c r="F458" s="9">
        <v>2.7474642547900774</v>
      </c>
      <c r="G458" s="12">
        <v>0</v>
      </c>
      <c r="H458" s="12">
        <v>11.039915714128698</v>
      </c>
      <c r="I458" s="12">
        <v>0.66239494284772193</v>
      </c>
      <c r="J458">
        <v>963.9719615533329</v>
      </c>
      <c r="K458">
        <v>104.8814391252057</v>
      </c>
      <c r="L458">
        <v>4.6641520877900404E-3</v>
      </c>
      <c r="M458">
        <v>0.14362314523395769</v>
      </c>
      <c r="N458">
        <v>-4.0450803872032419E-4</v>
      </c>
      <c r="O458">
        <v>-4.5185753288489205E-5</v>
      </c>
      <c r="P458">
        <v>-7.9055001542922554E-3</v>
      </c>
      <c r="Q458">
        <v>5.8771958018980341E-3</v>
      </c>
      <c r="R458">
        <v>0</v>
      </c>
      <c r="S458">
        <v>1.9183892855799514E-5</v>
      </c>
      <c r="T458">
        <v>998.11743759990065</v>
      </c>
      <c r="U458">
        <v>117.58219073510332</v>
      </c>
      <c r="V458">
        <v>1041.2078391141526</v>
      </c>
      <c r="W458">
        <v>122.19189994881185</v>
      </c>
      <c r="X458">
        <v>200.47876500596115</v>
      </c>
      <c r="Y458">
        <v>556.99533516200131</v>
      </c>
      <c r="Z458">
        <v>8.7653199616618345</v>
      </c>
      <c r="AA458" s="12">
        <v>19.07079831428257</v>
      </c>
      <c r="AB458" s="12">
        <v>0.12079831428257397</v>
      </c>
      <c r="AC458" s="12">
        <v>-0.12859570292082978</v>
      </c>
      <c r="AD458" s="12">
        <v>380.8703412445646</v>
      </c>
      <c r="AE458">
        <v>1.4373158580458512E-2</v>
      </c>
      <c r="AF458">
        <v>0</v>
      </c>
      <c r="AG458">
        <v>-2.305717277728411</v>
      </c>
      <c r="AH458">
        <v>-50.841711837120577</v>
      </c>
      <c r="AI458">
        <v>24.210625197607566</v>
      </c>
      <c r="AJ458">
        <v>2.5400243057600016</v>
      </c>
      <c r="AK458">
        <v>12.804778891103719</v>
      </c>
      <c r="AL458">
        <v>0</v>
      </c>
      <c r="AM458">
        <v>0</v>
      </c>
      <c r="AN458">
        <v>-0.54423744143885899</v>
      </c>
      <c r="AO458">
        <f t="shared" si="75"/>
        <v>37.763605135666097</v>
      </c>
      <c r="AP458">
        <f t="shared" si="76"/>
        <v>2.2658163081399656</v>
      </c>
      <c r="AQ458">
        <f t="shared" si="77"/>
        <v>0</v>
      </c>
      <c r="AR458">
        <f t="shared" si="78"/>
        <v>2.2655822672933814</v>
      </c>
      <c r="AS458" s="9">
        <f t="shared" si="79"/>
        <v>-29.742421212004714</v>
      </c>
      <c r="AT458" s="9">
        <f t="shared" si="80"/>
        <v>25.126352728698798</v>
      </c>
      <c r="AU458" s="9">
        <f t="shared" si="81"/>
        <v>19.860604915198163</v>
      </c>
      <c r="AV458">
        <f t="shared" si="82"/>
        <v>0</v>
      </c>
      <c r="AW458">
        <f t="shared" si="83"/>
        <v>0.21404722445156849</v>
      </c>
      <c r="AX458">
        <v>37.767506219393496</v>
      </c>
      <c r="AZ458">
        <f t="shared" si="84"/>
        <v>-484.21250395215134</v>
      </c>
    </row>
    <row r="459" spans="1:52" x14ac:dyDescent="0.3">
      <c r="A459">
        <v>114.25</v>
      </c>
      <c r="B459" s="12">
        <v>394.04544400622666</v>
      </c>
      <c r="C459" s="9">
        <v>89.279283540668658</v>
      </c>
      <c r="D459" s="9">
        <v>0.22482654688530757</v>
      </c>
      <c r="E459" s="9">
        <v>1.5483258335884306E-2</v>
      </c>
      <c r="F459" s="9">
        <v>2.7482392942552796</v>
      </c>
      <c r="G459" s="12">
        <v>0</v>
      </c>
      <c r="H459" s="12">
        <v>10.955099359955502</v>
      </c>
      <c r="I459" s="12">
        <v>0.65730596159733012</v>
      </c>
      <c r="J459">
        <v>1040.95094094721</v>
      </c>
      <c r="K459">
        <v>107.66423387118272</v>
      </c>
      <c r="L459">
        <v>4.7113967288008787E-3</v>
      </c>
      <c r="M459">
        <v>-9.1912954643197181E-2</v>
      </c>
      <c r="N459">
        <v>-5.6935861873823215E-4</v>
      </c>
      <c r="O459">
        <v>-4.8120410785659727E-5</v>
      </c>
      <c r="P459">
        <v>-8.5412515187684203E-3</v>
      </c>
      <c r="Q459">
        <v>5.8771958018980341E-3</v>
      </c>
      <c r="R459">
        <v>0</v>
      </c>
      <c r="S459">
        <v>2.1121582733545869E-5</v>
      </c>
      <c r="T459">
        <v>1021.4944138108222</v>
      </c>
      <c r="U459">
        <v>118.19416427176219</v>
      </c>
      <c r="V459">
        <v>1041.3840050190624</v>
      </c>
      <c r="W459">
        <v>122.19769612538823</v>
      </c>
      <c r="X459">
        <v>192.60324679377214</v>
      </c>
      <c r="Y459">
        <v>590.06476372468637</v>
      </c>
      <c r="Z459">
        <v>8.7646950485837785</v>
      </c>
      <c r="AA459" s="12">
        <v>19.069101987199108</v>
      </c>
      <c r="AB459" s="12">
        <v>0.11910198719911004</v>
      </c>
      <c r="AC459" s="12">
        <v>-0.12335690550949682</v>
      </c>
      <c r="AD459" s="12">
        <v>380.96534775213269</v>
      </c>
      <c r="AE459">
        <v>1.3776294226137464E-2</v>
      </c>
      <c r="AF459">
        <v>0</v>
      </c>
      <c r="AG459">
        <v>-2.5259974052364322</v>
      </c>
      <c r="AH459">
        <v>-52.037677384702199</v>
      </c>
      <c r="AI459">
        <v>22.565962064718804</v>
      </c>
      <c r="AJ459">
        <v>2.5406579041589734</v>
      </c>
      <c r="AK459">
        <v>12.803639919736462</v>
      </c>
      <c r="AL459">
        <v>0</v>
      </c>
      <c r="AM459">
        <v>0</v>
      </c>
      <c r="AN459">
        <v>-0.52206601864166269</v>
      </c>
      <c r="AO459">
        <f t="shared" si="75"/>
        <v>36.198306903022619</v>
      </c>
      <c r="AP459">
        <f t="shared" si="76"/>
        <v>2.1718984141813569</v>
      </c>
      <c r="AQ459">
        <f t="shared" si="77"/>
        <v>0</v>
      </c>
      <c r="AR459">
        <f t="shared" si="78"/>
        <v>2.1716923191777764</v>
      </c>
      <c r="AS459" s="9">
        <f t="shared" si="79"/>
        <v>-30.477755065072198</v>
      </c>
      <c r="AT459" s="9">
        <f t="shared" si="80"/>
        <v>25.735546025402549</v>
      </c>
      <c r="AU459" s="9">
        <f t="shared" si="81"/>
        <v>19.036027276802297</v>
      </c>
      <c r="AV459">
        <f t="shared" si="82"/>
        <v>0</v>
      </c>
      <c r="AW459">
        <f t="shared" si="83"/>
        <v>0.21628070462894572</v>
      </c>
      <c r="AX459">
        <v>36.201742145724772</v>
      </c>
      <c r="AZ459">
        <f t="shared" si="84"/>
        <v>-451.31924129437607</v>
      </c>
    </row>
    <row r="460" spans="1:52" x14ac:dyDescent="0.3">
      <c r="A460">
        <v>114.5</v>
      </c>
      <c r="B460" s="12">
        <v>398.74569339496264</v>
      </c>
      <c r="C460" s="9">
        <v>90.549829965280324</v>
      </c>
      <c r="D460" s="9">
        <v>0.2266917594925448</v>
      </c>
      <c r="E460" s="9">
        <v>1.5272103341388638E-2</v>
      </c>
      <c r="F460" s="9">
        <v>2.7490219333859933</v>
      </c>
      <c r="G460" s="12">
        <v>0</v>
      </c>
      <c r="H460" s="12">
        <v>10.873885900534091</v>
      </c>
      <c r="I460" s="12">
        <v>0.65243315403204549</v>
      </c>
      <c r="J460">
        <v>963.79235633042379</v>
      </c>
      <c r="K460">
        <v>104.67823869444157</v>
      </c>
      <c r="L460">
        <v>4.7599643095690676E-3</v>
      </c>
      <c r="M460">
        <v>0.14798322837544664</v>
      </c>
      <c r="N460">
        <v>-4.3193423844625805E-4</v>
      </c>
      <c r="O460">
        <v>-4.3953587955988818E-5</v>
      </c>
      <c r="P460">
        <v>-7.9117705427363284E-3</v>
      </c>
      <c r="Q460">
        <v>5.8771958018980341E-3</v>
      </c>
      <c r="R460">
        <v>0</v>
      </c>
      <c r="S460">
        <v>1.966135334693806E-5</v>
      </c>
      <c r="T460">
        <v>997.78095575134103</v>
      </c>
      <c r="U460">
        <v>117.3161315360706</v>
      </c>
      <c r="V460">
        <v>1037.8618590282845</v>
      </c>
      <c r="W460">
        <v>122.06981947097955</v>
      </c>
      <c r="X460">
        <v>200.53975888938541</v>
      </c>
      <c r="Y460">
        <v>559.32100430437686</v>
      </c>
      <c r="Z460">
        <v>8.7640960992599162</v>
      </c>
      <c r="AA460" s="12">
        <v>19.067477718010682</v>
      </c>
      <c r="AB460" s="12">
        <v>0.11747771801068178</v>
      </c>
      <c r="AC460" s="12">
        <v>-0.11811685538250284</v>
      </c>
      <c r="AD460" s="12">
        <v>381.05644523500308</v>
      </c>
      <c r="AE460">
        <v>1.3179172484578894E-2</v>
      </c>
      <c r="AF460">
        <v>0</v>
      </c>
      <c r="AG460">
        <v>-2.2416293353274681</v>
      </c>
      <c r="AH460">
        <v>-50.834511940775243</v>
      </c>
      <c r="AI460">
        <v>23.927042736195382</v>
      </c>
      <c r="AJ460">
        <v>2.541265433272236</v>
      </c>
      <c r="AK460">
        <v>12.802549330476658</v>
      </c>
      <c r="AL460">
        <v>0</v>
      </c>
      <c r="AM460">
        <v>0</v>
      </c>
      <c r="AN460">
        <v>-0.49988929415280237</v>
      </c>
      <c r="AO460">
        <f t="shared" si="75"/>
        <v>37.474543670245019</v>
      </c>
      <c r="AP460">
        <f t="shared" si="76"/>
        <v>2.248472620214701</v>
      </c>
      <c r="AQ460">
        <f t="shared" si="77"/>
        <v>0</v>
      </c>
      <c r="AR460">
        <f t="shared" si="78"/>
        <v>2.2482773537759995</v>
      </c>
      <c r="AS460" s="9">
        <f t="shared" si="79"/>
        <v>-29.678794920108068</v>
      </c>
      <c r="AT460" s="9">
        <f t="shared" si="80"/>
        <v>25.145734415617838</v>
      </c>
      <c r="AU460" s="9">
        <f t="shared" si="81"/>
        <v>19.705830120116385</v>
      </c>
      <c r="AV460">
        <f t="shared" si="82"/>
        <v>0</v>
      </c>
      <c r="AW460">
        <f t="shared" si="83"/>
        <v>0.20775864192253507</v>
      </c>
      <c r="AX460">
        <v>37.477798393543353</v>
      </c>
      <c r="AZ460">
        <f t="shared" si="84"/>
        <v>-478.54085472390761</v>
      </c>
    </row>
    <row r="461" spans="1:52" x14ac:dyDescent="0.3">
      <c r="A461">
        <v>114.75</v>
      </c>
      <c r="B461" s="12">
        <v>403.49346948104824</v>
      </c>
      <c r="C461" s="9">
        <v>91.820688611326261</v>
      </c>
      <c r="D461" s="9">
        <v>0.22856378012035491</v>
      </c>
      <c r="E461" s="9">
        <v>1.5070318016693049E-2</v>
      </c>
      <c r="F461" s="9">
        <v>2.7498121588065438</v>
      </c>
      <c r="G461" s="12">
        <v>0</v>
      </c>
      <c r="H461" s="12">
        <v>10.796276160266558</v>
      </c>
      <c r="I461" s="12">
        <v>0.64777656961599339</v>
      </c>
      <c r="J461">
        <v>1041.3419310759239</v>
      </c>
      <c r="K461">
        <v>107.49996028391388</v>
      </c>
      <c r="L461">
        <v>4.8072881430971442E-3</v>
      </c>
      <c r="M461">
        <v>-9.5448526213476076E-2</v>
      </c>
      <c r="N461">
        <v>-5.9154557738165189E-4</v>
      </c>
      <c r="O461">
        <v>-4.6872622982292084E-5</v>
      </c>
      <c r="P461">
        <v>-8.5526336238619712E-3</v>
      </c>
      <c r="Q461">
        <v>5.8771958018980341E-3</v>
      </c>
      <c r="R461">
        <v>0</v>
      </c>
      <c r="S461">
        <v>2.1658548039197463E-5</v>
      </c>
      <c r="T461">
        <v>1021.2178367734621</v>
      </c>
      <c r="U461">
        <v>117.93102677149511</v>
      </c>
      <c r="V461">
        <v>1038.0863701918336</v>
      </c>
      <c r="W461">
        <v>122.07745259593395</v>
      </c>
      <c r="X461">
        <v>192.53529852552975</v>
      </c>
      <c r="Y461">
        <v>592.85231732453065</v>
      </c>
      <c r="Z461">
        <v>8.7635231231833277</v>
      </c>
      <c r="AA461" s="12">
        <v>19.065925523205333</v>
      </c>
      <c r="AB461" s="12">
        <v>0.11592552320533114</v>
      </c>
      <c r="AC461" s="12">
        <v>-0.11287560624509856</v>
      </c>
      <c r="AD461" s="12">
        <v>381.1436372720392</v>
      </c>
      <c r="AE461">
        <v>1.2581804517324047E-2</v>
      </c>
      <c r="AF461">
        <v>0</v>
      </c>
      <c r="AG461">
        <v>-2.4599588244639925</v>
      </c>
      <c r="AH461">
        <v>-52.033319390374871</v>
      </c>
      <c r="AI461">
        <v>22.261702643365144</v>
      </c>
      <c r="AJ461">
        <v>2.5418469169672298</v>
      </c>
      <c r="AK461">
        <v>12.801507134394939</v>
      </c>
      <c r="AL461">
        <v>0</v>
      </c>
      <c r="AM461">
        <v>0</v>
      </c>
      <c r="AN461">
        <v>-0.4777074952614298</v>
      </c>
      <c r="AO461">
        <f t="shared" si="75"/>
        <v>35.888645194543841</v>
      </c>
      <c r="AP461">
        <f t="shared" si="76"/>
        <v>2.1533187116726302</v>
      </c>
      <c r="AQ461">
        <f t="shared" si="77"/>
        <v>0</v>
      </c>
      <c r="AR461">
        <f t="shared" si="78"/>
        <v>2.1531482768016894</v>
      </c>
      <c r="AS461" s="9">
        <f t="shared" si="79"/>
        <v>-30.412374424433775</v>
      </c>
      <c r="AT461" s="9">
        <f t="shared" si="80"/>
        <v>25.756344571945348</v>
      </c>
      <c r="AU461" s="9">
        <f t="shared" si="81"/>
        <v>18.870658321326427</v>
      </c>
      <c r="AV461">
        <f t="shared" si="82"/>
        <v>0</v>
      </c>
      <c r="AW461">
        <f t="shared" si="83"/>
        <v>0.21010017732169306</v>
      </c>
      <c r="AX461">
        <v>35.891486000575583</v>
      </c>
      <c r="AZ461">
        <f t="shared" si="84"/>
        <v>-445.23405286730292</v>
      </c>
    </row>
    <row r="462" spans="1:52" x14ac:dyDescent="0.3">
      <c r="A462">
        <v>115</v>
      </c>
      <c r="B462" s="12">
        <v>408.28874890833117</v>
      </c>
      <c r="C462" s="9">
        <v>93.091855982912421</v>
      </c>
      <c r="D462" s="9">
        <v>0.23044258249719363</v>
      </c>
      <c r="E462" s="9">
        <v>1.4877904409332558E-2</v>
      </c>
      <c r="F462" s="9">
        <v>2.7506099570035065</v>
      </c>
      <c r="G462" s="12">
        <v>0</v>
      </c>
      <c r="H462" s="12">
        <v>10.722270926666368</v>
      </c>
      <c r="I462" s="12">
        <v>0.64333625559998209</v>
      </c>
      <c r="J462">
        <v>963.66662619224519</v>
      </c>
      <c r="K462">
        <v>104.49196829593598</v>
      </c>
      <c r="L462">
        <v>4.8557330773589483E-3</v>
      </c>
      <c r="M462">
        <v>0.15229115777996782</v>
      </c>
      <c r="N462">
        <v>-4.5817531320195283E-4</v>
      </c>
      <c r="O462">
        <v>-4.282983121735482E-5</v>
      </c>
      <c r="P462">
        <v>-7.9183302272958205E-3</v>
      </c>
      <c r="Q462">
        <v>5.8771958018980341E-3</v>
      </c>
      <c r="R462">
        <v>0</v>
      </c>
      <c r="S462">
        <v>2.014865260712985E-5</v>
      </c>
      <c r="T462">
        <v>997.42065920279981</v>
      </c>
      <c r="U462">
        <v>117.04886788901899</v>
      </c>
      <c r="V462">
        <v>1034.3615301950288</v>
      </c>
      <c r="W462">
        <v>121.94204466992352</v>
      </c>
      <c r="X462">
        <v>200.63039707263624</v>
      </c>
      <c r="Y462">
        <v>561.68087367718056</v>
      </c>
      <c r="Z462">
        <v>8.7629761294267858</v>
      </c>
      <c r="AA462" s="12">
        <v>19.064445418533321</v>
      </c>
      <c r="AB462" s="12">
        <v>0.11444541853332378</v>
      </c>
      <c r="AC462" s="12">
        <v>-0.1076332117483754</v>
      </c>
      <c r="AD462" s="12">
        <v>381.22692780192818</v>
      </c>
      <c r="AE462">
        <v>1.1984201489745328E-2</v>
      </c>
      <c r="AF462">
        <v>0</v>
      </c>
      <c r="AG462">
        <v>-2.1831500149420697</v>
      </c>
      <c r="AH462">
        <v>-50.825229142714889</v>
      </c>
      <c r="AI462">
        <v>23.634032825892408</v>
      </c>
      <c r="AJ462">
        <v>2.5424023815110597</v>
      </c>
      <c r="AK462">
        <v>12.800513342066559</v>
      </c>
      <c r="AL462">
        <v>0</v>
      </c>
      <c r="AM462">
        <v>0</v>
      </c>
      <c r="AN462">
        <v>-0.45552084902748613</v>
      </c>
      <c r="AO462">
        <f t="shared" si="75"/>
        <v>37.176471148093157</v>
      </c>
      <c r="AP462">
        <f t="shared" si="76"/>
        <v>2.2305882688855894</v>
      </c>
      <c r="AQ462">
        <f t="shared" si="77"/>
        <v>0</v>
      </c>
      <c r="AR462">
        <f t="shared" si="78"/>
        <v>2.2304280910486098</v>
      </c>
      <c r="AS462" s="9">
        <f t="shared" si="79"/>
        <v>-29.619280668243597</v>
      </c>
      <c r="AT462" s="9">
        <f t="shared" si="80"/>
        <v>25.164005731434486</v>
      </c>
      <c r="AU462" s="9">
        <f t="shared" si="81"/>
        <v>19.546591754823837</v>
      </c>
      <c r="AV462">
        <f t="shared" si="82"/>
        <v>0</v>
      </c>
      <c r="AW462">
        <f t="shared" si="83"/>
        <v>0.20202624416533857</v>
      </c>
      <c r="AX462">
        <v>37.179140970428577</v>
      </c>
      <c r="AZ462">
        <f t="shared" si="84"/>
        <v>-472.68065651784821</v>
      </c>
    </row>
    <row r="463" spans="1:52" x14ac:dyDescent="0.3">
      <c r="A463">
        <v>115.25</v>
      </c>
      <c r="B463" s="12">
        <v>413.13150795793069</v>
      </c>
      <c r="C463" s="9">
        <v>94.363328553653716</v>
      </c>
      <c r="D463" s="9">
        <v>0.23232814019532802</v>
      </c>
      <c r="E463" s="9">
        <v>1.4694864471015159E-2</v>
      </c>
      <c r="F463" s="9">
        <v>2.7514153143256954</v>
      </c>
      <c r="G463" s="12">
        <v>0</v>
      </c>
      <c r="H463" s="12">
        <v>10.651870950390446</v>
      </c>
      <c r="I463" s="12">
        <v>0.63911225702342678</v>
      </c>
      <c r="J463">
        <v>1041.691487902033</v>
      </c>
      <c r="K463">
        <v>107.34777372152968</v>
      </c>
      <c r="L463">
        <v>4.9031309323200305E-3</v>
      </c>
      <c r="M463">
        <v>-9.8931320257729952E-2</v>
      </c>
      <c r="N463">
        <v>-6.1311993424981355E-4</v>
      </c>
      <c r="O463">
        <v>-4.5736473677185167E-5</v>
      </c>
      <c r="P463">
        <v>-8.5635382583401243E-3</v>
      </c>
      <c r="Q463">
        <v>5.8771958018980341E-3</v>
      </c>
      <c r="R463">
        <v>0</v>
      </c>
      <c r="S463">
        <v>2.2204593939231764E-5</v>
      </c>
      <c r="T463">
        <v>1020.912216099451</v>
      </c>
      <c r="U463">
        <v>117.66691638847277</v>
      </c>
      <c r="V463">
        <v>1034.7027782474186</v>
      </c>
      <c r="W463">
        <v>121.95399746216879</v>
      </c>
      <c r="X463">
        <v>192.51217421049304</v>
      </c>
      <c r="Y463">
        <v>595.64047849351323</v>
      </c>
      <c r="Z463">
        <v>8.7624551266511777</v>
      </c>
      <c r="AA463" s="12">
        <v>19.063037419007806</v>
      </c>
      <c r="AB463" s="12">
        <v>0.11303741900780892</v>
      </c>
      <c r="AC463" s="12">
        <v>-0.10238972549544069</v>
      </c>
      <c r="AD463" s="12">
        <v>381.3063203134123</v>
      </c>
      <c r="AE463">
        <v>1.1386374571008107E-2</v>
      </c>
      <c r="AF463">
        <v>0</v>
      </c>
      <c r="AG463">
        <v>-2.3997259473628554</v>
      </c>
      <c r="AH463">
        <v>-52.026592840077569</v>
      </c>
      <c r="AI463">
        <v>21.953114987695265</v>
      </c>
      <c r="AJ463">
        <v>2.542931850170147</v>
      </c>
      <c r="AK463">
        <v>12.799567963571864</v>
      </c>
      <c r="AL463">
        <v>0</v>
      </c>
      <c r="AM463">
        <v>0</v>
      </c>
      <c r="AN463">
        <v>-0.43332958230783608</v>
      </c>
      <c r="AO463">
        <f t="shared" si="75"/>
        <v>35.575086190538258</v>
      </c>
      <c r="AP463">
        <f t="shared" si="76"/>
        <v>2.1345051714322953</v>
      </c>
      <c r="AQ463">
        <f t="shared" si="77"/>
        <v>0</v>
      </c>
      <c r="AR463">
        <f t="shared" si="78"/>
        <v>2.1343668041355199</v>
      </c>
      <c r="AS463" s="9">
        <f t="shared" si="79"/>
        <v>-30.351469790164494</v>
      </c>
      <c r="AT463" s="9">
        <f t="shared" si="80"/>
        <v>25.775886219103612</v>
      </c>
      <c r="AU463" s="9">
        <f t="shared" si="81"/>
        <v>18.703505782280367</v>
      </c>
      <c r="AV463">
        <f t="shared" si="82"/>
        <v>0</v>
      </c>
      <c r="AW463">
        <f t="shared" si="83"/>
        <v>0.2044903553907918</v>
      </c>
      <c r="AX463">
        <v>35.577392461653048</v>
      </c>
      <c r="AZ463">
        <f t="shared" si="84"/>
        <v>-439.06229975390534</v>
      </c>
    </row>
    <row r="464" spans="1:52" x14ac:dyDescent="0.3">
      <c r="A464">
        <v>115.5</v>
      </c>
      <c r="B464" s="12">
        <v>418.02172254456769</v>
      </c>
      <c r="C464" s="9">
        <v>95.635102766553203</v>
      </c>
      <c r="D464" s="9">
        <v>0.23422042663062401</v>
      </c>
      <c r="E464" s="9">
        <v>1.4521200057711738E-2</v>
      </c>
      <c r="F464" s="9">
        <v>2.7522282169841707</v>
      </c>
      <c r="G464" s="12">
        <v>0</v>
      </c>
      <c r="H464" s="12">
        <v>10.585076945273746</v>
      </c>
      <c r="I464" s="12">
        <v>0.63510461671642471</v>
      </c>
      <c r="J464">
        <v>963.591039256724</v>
      </c>
      <c r="K464">
        <v>104.32151445852435</v>
      </c>
      <c r="L464">
        <v>4.9514530435590233E-3</v>
      </c>
      <c r="M464">
        <v>0.15654644504209211</v>
      </c>
      <c r="N464">
        <v>-4.8341285731419171E-4</v>
      </c>
      <c r="O464">
        <v>-4.181444482155271E-5</v>
      </c>
      <c r="P464">
        <v>-7.9251642053019041E-3</v>
      </c>
      <c r="Q464">
        <v>5.8771958018980341E-3</v>
      </c>
      <c r="R464">
        <v>0</v>
      </c>
      <c r="S464">
        <v>2.0645793969783589E-5</v>
      </c>
      <c r="T464">
        <v>997.03302885852338</v>
      </c>
      <c r="U464">
        <v>116.78055386407442</v>
      </c>
      <c r="V464">
        <v>1030.7764110108333</v>
      </c>
      <c r="W464">
        <v>121.81105933687877</v>
      </c>
      <c r="X464">
        <v>200.68897662596106</v>
      </c>
      <c r="Y464">
        <v>564.04090053314235</v>
      </c>
      <c r="Z464">
        <v>8.7619601231045205</v>
      </c>
      <c r="AA464" s="12">
        <v>19.061701538905478</v>
      </c>
      <c r="AB464" s="12">
        <v>0.11170153890547491</v>
      </c>
      <c r="AC464" s="12">
        <v>-9.7145201041729495E-2</v>
      </c>
      <c r="AD464" s="12">
        <v>381.38181829281206</v>
      </c>
      <c r="AE464">
        <v>1.07883349337905E-2</v>
      </c>
      <c r="AF464">
        <v>0</v>
      </c>
      <c r="AG464">
        <v>-2.1304333607504304</v>
      </c>
      <c r="AH464">
        <v>-50.813684009453006</v>
      </c>
      <c r="AI464">
        <v>23.336775523884548</v>
      </c>
      <c r="AJ464">
        <v>2.5434353461947641</v>
      </c>
      <c r="AK464">
        <v>12.798671008496704</v>
      </c>
      <c r="AL464">
        <v>0</v>
      </c>
      <c r="AM464">
        <v>0</v>
      </c>
      <c r="AN464">
        <v>-0.41113392175758778</v>
      </c>
      <c r="AO464">
        <f t="shared" si="75"/>
        <v>36.874584987129332</v>
      </c>
      <c r="AP464">
        <f t="shared" si="76"/>
        <v>2.2124750992277598</v>
      </c>
      <c r="AQ464">
        <f t="shared" si="77"/>
        <v>0</v>
      </c>
      <c r="AR464">
        <f t="shared" si="78"/>
        <v>2.212346347511835</v>
      </c>
      <c r="AS464" s="9">
        <f t="shared" si="79"/>
        <v>-29.564253754910766</v>
      </c>
      <c r="AT464" s="9">
        <f t="shared" si="80"/>
        <v>25.181076041046914</v>
      </c>
      <c r="AU464" s="9">
        <f t="shared" si="81"/>
        <v>19.38561859279535</v>
      </c>
      <c r="AV464">
        <f t="shared" si="82"/>
        <v>0</v>
      </c>
      <c r="AW464">
        <f t="shared" si="83"/>
        <v>0.19684804229938327</v>
      </c>
      <c r="AX464">
        <v>36.876730973943943</v>
      </c>
      <c r="AZ464">
        <f t="shared" si="84"/>
        <v>-466.73551047769092</v>
      </c>
    </row>
    <row r="465" spans="1:52" x14ac:dyDescent="0.3">
      <c r="A465">
        <v>115.75</v>
      </c>
      <c r="B465" s="12">
        <v>422.95936821285113</v>
      </c>
      <c r="C465" s="9">
        <v>96.90717503388052</v>
      </c>
      <c r="D465" s="9">
        <v>0.23611941506230849</v>
      </c>
      <c r="E465" s="9">
        <v>1.435691292973147E-2</v>
      </c>
      <c r="F465" s="9">
        <v>2.7530486510522798</v>
      </c>
      <c r="G465" s="12">
        <v>0</v>
      </c>
      <c r="H465" s="12">
        <v>10.521889588358258</v>
      </c>
      <c r="I465" s="12">
        <v>0.63131337530149545</v>
      </c>
      <c r="J465">
        <v>1042.001656616241</v>
      </c>
      <c r="K465">
        <v>107.20681074206522</v>
      </c>
      <c r="L465">
        <v>4.998919658314142E-3</v>
      </c>
      <c r="M465">
        <v>-0.10236014768413379</v>
      </c>
      <c r="N465">
        <v>-6.3413981280997247E-4</v>
      </c>
      <c r="O465">
        <v>-4.4712639241602781E-5</v>
      </c>
      <c r="P465">
        <v>-8.5739930130915784E-3</v>
      </c>
      <c r="Q465">
        <v>5.8771958018980341E-3</v>
      </c>
      <c r="R465">
        <v>0</v>
      </c>
      <c r="S465">
        <v>2.2759716809293552E-5</v>
      </c>
      <c r="T465">
        <v>1020.577114855163</v>
      </c>
      <c r="U465">
        <v>117.40207102463739</v>
      </c>
      <c r="V465">
        <v>1031.3230398067524</v>
      </c>
      <c r="W465">
        <v>121.83056316327543</v>
      </c>
      <c r="X465">
        <v>192.54274528129795</v>
      </c>
      <c r="Y465">
        <v>598.43384496807198</v>
      </c>
      <c r="Z465">
        <v>8.7614911266233406</v>
      </c>
      <c r="AA465" s="12">
        <v>19.060437791767164</v>
      </c>
      <c r="AB465" s="12">
        <v>0.11043779176716514</v>
      </c>
      <c r="AC465" s="12">
        <v>-9.1899691897885896E-2</v>
      </c>
      <c r="AD465" s="12">
        <v>381.45342494030621</v>
      </c>
      <c r="AE465">
        <v>1.019009375412705E-2</v>
      </c>
      <c r="AF465">
        <v>0</v>
      </c>
      <c r="AG465">
        <v>-2.3453091591192812</v>
      </c>
      <c r="AH465">
        <v>-52.017475143391742</v>
      </c>
      <c r="AI465">
        <v>21.644459741934021</v>
      </c>
      <c r="AJ465">
        <v>2.5439128909269026</v>
      </c>
      <c r="AK465">
        <v>12.79782248593285</v>
      </c>
      <c r="AL465">
        <v>0</v>
      </c>
      <c r="AM465">
        <v>0</v>
      </c>
      <c r="AN465">
        <v>-0.38893409384228689</v>
      </c>
      <c r="AO465">
        <f t="shared" si="75"/>
        <v>35.26190577728039</v>
      </c>
      <c r="AP465">
        <f t="shared" si="76"/>
        <v>2.1157143466368233</v>
      </c>
      <c r="AQ465">
        <f t="shared" si="77"/>
        <v>0</v>
      </c>
      <c r="AR465">
        <f t="shared" si="78"/>
        <v>2.1156045018028329</v>
      </c>
      <c r="AS465" s="9">
        <f t="shared" si="79"/>
        <v>-30.295294860491328</v>
      </c>
      <c r="AT465" s="9">
        <f t="shared" si="80"/>
        <v>25.794159849980243</v>
      </c>
      <c r="AU465" s="9">
        <f t="shared" si="81"/>
        <v>18.536812474528226</v>
      </c>
      <c r="AV465">
        <f t="shared" si="82"/>
        <v>0</v>
      </c>
      <c r="AW465">
        <f t="shared" si="83"/>
        <v>0.19944824812666573</v>
      </c>
      <c r="AX465">
        <v>35.263736619568249</v>
      </c>
      <c r="AZ465">
        <f t="shared" si="84"/>
        <v>-432.8891948386804</v>
      </c>
    </row>
    <row r="466" spans="1:52" x14ac:dyDescent="0.3">
      <c r="A466">
        <v>116</v>
      </c>
      <c r="B466" s="12">
        <v>427.94442013354012</v>
      </c>
      <c r="C466" s="9">
        <v>98.179541737053867</v>
      </c>
      <c r="D466" s="9">
        <v>0.23802507859277294</v>
      </c>
      <c r="E466" s="9">
        <v>1.4202004751800897E-2</v>
      </c>
      <c r="F466" s="9">
        <v>2.7538766024656578</v>
      </c>
      <c r="G466" s="12">
        <v>0</v>
      </c>
      <c r="H466" s="12">
        <v>10.462309519923421</v>
      </c>
      <c r="I466" s="12">
        <v>0.62773857119540533</v>
      </c>
      <c r="J466">
        <v>963.56207184468019</v>
      </c>
      <c r="K466">
        <v>104.16579362086424</v>
      </c>
      <c r="L466">
        <v>5.047118921707369E-3</v>
      </c>
      <c r="M466">
        <v>0.16074871981069941</v>
      </c>
      <c r="N466">
        <v>-5.0778504084839624E-4</v>
      </c>
      <c r="O466">
        <v>-4.0907416738773447E-5</v>
      </c>
      <c r="P466">
        <v>-7.9322588460572808E-3</v>
      </c>
      <c r="Q466">
        <v>5.8771958018980341E-3</v>
      </c>
      <c r="R466">
        <v>0</v>
      </c>
      <c r="S466">
        <v>2.1152784193402594E-5</v>
      </c>
      <c r="T466">
        <v>996.61129571930394</v>
      </c>
      <c r="U466">
        <v>116.51115594947254</v>
      </c>
      <c r="V466">
        <v>1027.1885751997152</v>
      </c>
      <c r="W466">
        <v>121.6798206428553</v>
      </c>
      <c r="X466">
        <v>200.70913199647438</v>
      </c>
      <c r="Y466">
        <v>566.39666894286415</v>
      </c>
      <c r="Z466">
        <v>8.7610481446238886</v>
      </c>
      <c r="AA466" s="12">
        <v>19.059246190398465</v>
      </c>
      <c r="AB466" s="12">
        <v>0.10924619039846843</v>
      </c>
      <c r="AC466" s="12">
        <v>-8.6653251531624939E-2</v>
      </c>
      <c r="AD466" s="12">
        <v>381.52114343449716</v>
      </c>
      <c r="AE466">
        <v>9.5916622112550698E-3</v>
      </c>
      <c r="AF466">
        <v>0</v>
      </c>
      <c r="AG466">
        <v>-2.0834694378172118</v>
      </c>
      <c r="AH466">
        <v>-50.799531508304057</v>
      </c>
      <c r="AI466">
        <v>23.03959531284255</v>
      </c>
      <c r="AJ466">
        <v>2.544364505564662</v>
      </c>
      <c r="AK466">
        <v>12.797022404478415</v>
      </c>
      <c r="AL466">
        <v>0</v>
      </c>
      <c r="AM466">
        <v>0</v>
      </c>
      <c r="AN466">
        <v>-0.36673032484579648</v>
      </c>
      <c r="AO466">
        <f t="shared" si="75"/>
        <v>36.573204497140381</v>
      </c>
      <c r="AP466">
        <f t="shared" si="76"/>
        <v>2.1943922698284228</v>
      </c>
      <c r="AQ466">
        <f t="shared" si="77"/>
        <v>0</v>
      </c>
      <c r="AR466">
        <f t="shared" si="78"/>
        <v>2.1942913285754799</v>
      </c>
      <c r="AS466" s="9">
        <f t="shared" si="79"/>
        <v>-29.513789184880334</v>
      </c>
      <c r="AT466" s="9">
        <f t="shared" si="80"/>
        <v>25.196772764970621</v>
      </c>
      <c r="AU466" s="9">
        <f t="shared" si="81"/>
        <v>19.225176324157307</v>
      </c>
      <c r="AV466">
        <f t="shared" si="82"/>
        <v>0</v>
      </c>
      <c r="AW466">
        <f t="shared" si="83"/>
        <v>0.19222021526332228</v>
      </c>
      <c r="AX466">
        <v>36.574886928747347</v>
      </c>
      <c r="AZ466">
        <f t="shared" si="84"/>
        <v>-460.79190625685101</v>
      </c>
    </row>
    <row r="467" spans="1:52" x14ac:dyDescent="0.3">
      <c r="A467">
        <v>116.25</v>
      </c>
      <c r="B467" s="12">
        <v>432.97685309977817</v>
      </c>
      <c r="C467" s="9">
        <v>99.452199226520364</v>
      </c>
      <c r="D467" s="9">
        <v>0.23993739016734639</v>
      </c>
      <c r="E467" s="9">
        <v>1.4056477093131207E-2</v>
      </c>
      <c r="F467" s="9">
        <v>2.7547120570222483</v>
      </c>
      <c r="G467" s="12">
        <v>0</v>
      </c>
      <c r="H467" s="12">
        <v>10.406337343512003</v>
      </c>
      <c r="I467" s="12">
        <v>0.62438024061072017</v>
      </c>
      <c r="J467">
        <v>1042.2744511921283</v>
      </c>
      <c r="K467">
        <v>107.07623919373293</v>
      </c>
      <c r="L467">
        <v>5.0946485974678653E-3</v>
      </c>
      <c r="M467">
        <v>-0.10573409869934502</v>
      </c>
      <c r="N467">
        <v>-6.5465429940113275E-4</v>
      </c>
      <c r="O467">
        <v>-4.3801745802815904E-5</v>
      </c>
      <c r="P467">
        <v>-8.5840283082453516E-3</v>
      </c>
      <c r="Q467">
        <v>5.8771958018980341E-3</v>
      </c>
      <c r="R467">
        <v>0</v>
      </c>
      <c r="S467">
        <v>2.3323917998217549E-5</v>
      </c>
      <c r="T467">
        <v>1020.2105128804997</v>
      </c>
      <c r="U467">
        <v>117.13660594027743</v>
      </c>
      <c r="V467">
        <v>1028.0660457615738</v>
      </c>
      <c r="W467">
        <v>121.71146178846084</v>
      </c>
      <c r="X467">
        <v>192.6786974430174</v>
      </c>
      <c r="Y467">
        <v>601.25914355763462</v>
      </c>
      <c r="Z467">
        <v>8.7606311841205073</v>
      </c>
      <c r="AA467" s="12">
        <v>19.058126746870236</v>
      </c>
      <c r="AB467" s="12">
        <v>0.10812674687024006</v>
      </c>
      <c r="AC467" s="12">
        <v>-8.1405933372508107E-2</v>
      </c>
      <c r="AD467" s="12">
        <v>381.58497654983699</v>
      </c>
      <c r="AE467">
        <v>8.9930514874565493E-3</v>
      </c>
      <c r="AF467">
        <v>0</v>
      </c>
      <c r="AG467">
        <v>-2.2966006251915227</v>
      </c>
      <c r="AH467">
        <v>-52.005863179127878</v>
      </c>
      <c r="AI467">
        <v>21.340345110196964</v>
      </c>
      <c r="AJ467">
        <v>2.5447902086108636</v>
      </c>
      <c r="AK467">
        <v>12.796270772238179</v>
      </c>
      <c r="AL467">
        <v>0</v>
      </c>
      <c r="AM467">
        <v>0</v>
      </c>
      <c r="AN467">
        <v>-0.34452284089050772</v>
      </c>
      <c r="AO467">
        <f t="shared" si="75"/>
        <v>34.953716936124387</v>
      </c>
      <c r="AP467">
        <f t="shared" si="76"/>
        <v>2.097223016167463</v>
      </c>
      <c r="AQ467">
        <f t="shared" si="77"/>
        <v>0</v>
      </c>
      <c r="AR467">
        <f t="shared" si="78"/>
        <v>2.0971382103094616</v>
      </c>
      <c r="AS467" s="9">
        <f t="shared" si="79"/>
        <v>-30.243964979272661</v>
      </c>
      <c r="AT467" s="9">
        <f t="shared" si="80"/>
        <v>25.811114194465691</v>
      </c>
      <c r="AU467" s="9">
        <f t="shared" si="81"/>
        <v>18.372997355491943</v>
      </c>
      <c r="AV467">
        <f t="shared" si="82"/>
        <v>0</v>
      </c>
      <c r="AW467">
        <f t="shared" si="83"/>
        <v>0.19497021171468204</v>
      </c>
      <c r="AX467">
        <v>34.955130424248601</v>
      </c>
      <c r="AZ467">
        <f t="shared" si="84"/>
        <v>-426.80690220393922</v>
      </c>
    </row>
    <row r="468" spans="1:52" x14ac:dyDescent="0.3">
      <c r="A468">
        <v>116.5</v>
      </c>
      <c r="B468" s="12">
        <v>438.05664152329285</v>
      </c>
      <c r="C468" s="9">
        <v>100.72514382163919</v>
      </c>
      <c r="D468" s="9">
        <v>0.24185632257409967</v>
      </c>
      <c r="E468" s="9">
        <v>1.3920331427492307E-2</v>
      </c>
      <c r="F468" s="9">
        <v>2.755555000382333</v>
      </c>
      <c r="G468" s="12">
        <v>0</v>
      </c>
      <c r="H468" s="12">
        <v>10.353973625958579</v>
      </c>
      <c r="I468" s="12">
        <v>0.62123841755751474</v>
      </c>
      <c r="J468">
        <v>963.57625466971103</v>
      </c>
      <c r="K468">
        <v>104.02375507337274</v>
      </c>
      <c r="L468">
        <v>5.1427249418066218E-3</v>
      </c>
      <c r="M468">
        <v>0.16489790965116197</v>
      </c>
      <c r="N468">
        <v>-5.3139954258017924E-4</v>
      </c>
      <c r="O468">
        <v>-4.010875125024943E-5</v>
      </c>
      <c r="P468">
        <v>-7.9396004787959315E-3</v>
      </c>
      <c r="Q468">
        <v>5.8771958018980341E-3</v>
      </c>
      <c r="R468">
        <v>0</v>
      </c>
      <c r="S468">
        <v>2.1669629073061453E-5</v>
      </c>
      <c r="T468">
        <v>996.13954240945907</v>
      </c>
      <c r="U468">
        <v>116.24018794782296</v>
      </c>
      <c r="V468">
        <v>1023.7028897561476</v>
      </c>
      <c r="W468">
        <v>121.55213822166195</v>
      </c>
      <c r="X468">
        <v>200.64203114317041</v>
      </c>
      <c r="Y468">
        <v>568.72184267038892</v>
      </c>
      <c r="Z468">
        <v>8.7602402517073905</v>
      </c>
      <c r="AA468" s="12">
        <v>19.05707947251917</v>
      </c>
      <c r="AB468" s="12">
        <v>0.10707947251917159</v>
      </c>
      <c r="AC468" s="12">
        <v>-7.6157790809698908E-2</v>
      </c>
      <c r="AD468" s="12">
        <v>381.64492718634557</v>
      </c>
      <c r="AE468">
        <v>8.3942727677970286E-3</v>
      </c>
      <c r="AF468">
        <v>0</v>
      </c>
      <c r="AG468">
        <v>-2.0423648555511429</v>
      </c>
      <c r="AH468">
        <v>-50.781960235335177</v>
      </c>
      <c r="AI468">
        <v>22.749052354287933</v>
      </c>
      <c r="AJ468">
        <v>2.5451900194057391</v>
      </c>
      <c r="AK468">
        <v>12.795567596823982</v>
      </c>
      <c r="AL468">
        <v>0</v>
      </c>
      <c r="AM468">
        <v>0</v>
      </c>
      <c r="AN468">
        <v>-0.32231186792784111</v>
      </c>
      <c r="AO468">
        <f t="shared" si="75"/>
        <v>36.278871850957387</v>
      </c>
      <c r="AP468">
        <f t="shared" si="76"/>
        <v>2.1767323110574432</v>
      </c>
      <c r="AQ468">
        <f t="shared" si="77"/>
        <v>0</v>
      </c>
      <c r="AR468">
        <f t="shared" si="78"/>
        <v>2.1766556210760051</v>
      </c>
      <c r="AS468" s="9">
        <f t="shared" si="79"/>
        <v>-29.467980059601633</v>
      </c>
      <c r="AT468" s="9">
        <f t="shared" si="80"/>
        <v>25.210688784432854</v>
      </c>
      <c r="AU468" s="9">
        <f t="shared" si="81"/>
        <v>19.068698008517465</v>
      </c>
      <c r="AV468">
        <f t="shared" si="82"/>
        <v>0</v>
      </c>
      <c r="AW468">
        <f t="shared" si="83"/>
        <v>0.18813940090393996</v>
      </c>
      <c r="AX468">
        <v>36.280150062348248</v>
      </c>
      <c r="AZ468">
        <f t="shared" si="84"/>
        <v>-454.98104708575863</v>
      </c>
    </row>
    <row r="469" spans="1:52" x14ac:dyDescent="0.3">
      <c r="A469">
        <v>116.75</v>
      </c>
      <c r="B469" s="12">
        <v>443.1837594305739</v>
      </c>
      <c r="C469" s="9">
        <v>101.9983718105658</v>
      </c>
      <c r="D469" s="9">
        <v>0.24378184844364148</v>
      </c>
      <c r="E469" s="9">
        <v>1.3793569133271842E-2</v>
      </c>
      <c r="F469" s="9">
        <v>2.7564054180685513</v>
      </c>
      <c r="G469" s="12">
        <v>0</v>
      </c>
      <c r="H469" s="12">
        <v>10.305218897412246</v>
      </c>
      <c r="I469" s="12">
        <v>0.61831313384473474</v>
      </c>
      <c r="J469">
        <v>1042.5117795077015</v>
      </c>
      <c r="K469">
        <v>106.95526119953144</v>
      </c>
      <c r="L469">
        <v>5.1903113535635452E-3</v>
      </c>
      <c r="M469">
        <v>-0.10905225931220421</v>
      </c>
      <c r="N469">
        <v>-6.7470526564766408E-4</v>
      </c>
      <c r="O469">
        <v>-4.3004351272379867E-5</v>
      </c>
      <c r="P469">
        <v>-8.5936733054669465E-3</v>
      </c>
      <c r="Q469">
        <v>5.8771958018980341E-3</v>
      </c>
      <c r="R469">
        <v>0</v>
      </c>
      <c r="S469">
        <v>2.3897201243937454E-5</v>
      </c>
      <c r="T469">
        <v>1019.8056298961493</v>
      </c>
      <c r="U469">
        <v>116.87035049265756</v>
      </c>
      <c r="V469">
        <v>1025.1206494660616</v>
      </c>
      <c r="W469">
        <v>121.60357914422548</v>
      </c>
      <c r="X469">
        <v>192.67895728358465</v>
      </c>
      <c r="Y469">
        <v>603.99137622108276</v>
      </c>
      <c r="Z469">
        <v>8.7598753535678977</v>
      </c>
      <c r="AA469" s="12">
        <v>19.056104377948245</v>
      </c>
      <c r="AB469" s="12">
        <v>0.10610437794824493</v>
      </c>
      <c r="AC469" s="12">
        <v>-7.0908877197786921E-2</v>
      </c>
      <c r="AD469" s="12">
        <v>381.7009978582393</v>
      </c>
      <c r="AE469">
        <v>7.7953372399628407E-3</v>
      </c>
      <c r="AF469">
        <v>0</v>
      </c>
      <c r="AG469">
        <v>-2.2542745740522832</v>
      </c>
      <c r="AH469">
        <v>-51.99141128770772</v>
      </c>
      <c r="AI469">
        <v>21.056463662248945</v>
      </c>
      <c r="AJ469">
        <v>2.5455639547165982</v>
      </c>
      <c r="AK469">
        <v>12.79491288535502</v>
      </c>
      <c r="AL469">
        <v>0</v>
      </c>
      <c r="AM469">
        <v>0</v>
      </c>
      <c r="AN469">
        <v>-0.30009763176289489</v>
      </c>
      <c r="AO469">
        <f t="shared" si="75"/>
        <v>34.666289422014387</v>
      </c>
      <c r="AP469">
        <f t="shared" si="76"/>
        <v>2.0799773653208633</v>
      </c>
      <c r="AQ469">
        <f t="shared" si="77"/>
        <v>0</v>
      </c>
      <c r="AR469">
        <f t="shared" si="78"/>
        <v>2.0799141683546218</v>
      </c>
      <c r="AS469" s="9">
        <f t="shared" si="79"/>
        <v>-30.198932504338668</v>
      </c>
      <c r="AT469" s="9">
        <f t="shared" si="80"/>
        <v>25.826569894013058</v>
      </c>
      <c r="AU469" s="9">
        <f t="shared" si="81"/>
        <v>18.22034245845332</v>
      </c>
      <c r="AV469">
        <f t="shared" si="82"/>
        <v>0</v>
      </c>
      <c r="AW469">
        <f t="shared" si="83"/>
        <v>0.1910614113392301</v>
      </c>
      <c r="AX469">
        <v>34.667342736788456</v>
      </c>
      <c r="AZ469">
        <f t="shared" si="84"/>
        <v>-421.12927324497889</v>
      </c>
    </row>
    <row r="470" spans="1:52" x14ac:dyDescent="0.3">
      <c r="A470">
        <v>117</v>
      </c>
      <c r="B470" s="12">
        <v>448.35818045900777</v>
      </c>
      <c r="C470" s="9">
        <v>103.27187945013556</v>
      </c>
      <c r="D470" s="9">
        <v>0.24571394024892257</v>
      </c>
      <c r="E470" s="9">
        <v>1.3676191493538121E-2</v>
      </c>
      <c r="F470" s="9">
        <v>2.7572632954659153</v>
      </c>
      <c r="G470" s="12">
        <v>0</v>
      </c>
      <c r="H470" s="12">
        <v>10.260073651360816</v>
      </c>
      <c r="I470" s="12">
        <v>0.61560441908164898</v>
      </c>
      <c r="J470">
        <v>963.63009609243124</v>
      </c>
      <c r="K470">
        <v>103.89438405774234</v>
      </c>
      <c r="L470">
        <v>5.2382643505461757E-3</v>
      </c>
      <c r="M470">
        <v>0.16899434647920175</v>
      </c>
      <c r="N470">
        <v>-5.5434191366656111E-4</v>
      </c>
      <c r="O470">
        <v>-3.9418449957512115E-5</v>
      </c>
      <c r="P470">
        <v>-7.9471719362339856E-3</v>
      </c>
      <c r="Q470">
        <v>5.8771958018980341E-3</v>
      </c>
      <c r="R470">
        <v>0</v>
      </c>
      <c r="S470">
        <v>2.2196330615988263E-5</v>
      </c>
      <c r="T470">
        <v>995.55163053737647</v>
      </c>
      <c r="U470">
        <v>115.96491387602015</v>
      </c>
      <c r="V470">
        <v>1020.4793875235295</v>
      </c>
      <c r="W470">
        <v>121.43386027320543</v>
      </c>
      <c r="X470">
        <v>200.67198639850324</v>
      </c>
      <c r="Y470">
        <v>571.11057527040384</v>
      </c>
      <c r="Z470">
        <v>8.7595364954727799</v>
      </c>
      <c r="AA470" s="12">
        <v>19.055201473027218</v>
      </c>
      <c r="AB470" s="12">
        <v>0.10520147302721632</v>
      </c>
      <c r="AC470" s="12">
        <v>-6.5659245857458914E-2</v>
      </c>
      <c r="AD470" s="12">
        <v>381.7531910309313</v>
      </c>
      <c r="AE470">
        <v>7.1962560942553377E-3</v>
      </c>
      <c r="AF470">
        <v>0</v>
      </c>
      <c r="AG470">
        <v>-2.0066079249465427</v>
      </c>
      <c r="AH470">
        <v>-50.757598152545881</v>
      </c>
      <c r="AI470">
        <v>22.468440612656281</v>
      </c>
      <c r="AJ470">
        <v>2.5459120309852814</v>
      </c>
      <c r="AK470">
        <v>12.794306644458183</v>
      </c>
      <c r="AL470">
        <v>0</v>
      </c>
      <c r="AM470">
        <v>0</v>
      </c>
      <c r="AN470">
        <v>-0.27788035805728506</v>
      </c>
      <c r="AO470">
        <f t="shared" si="75"/>
        <v>35.99466015896229</v>
      </c>
      <c r="AP470">
        <f t="shared" si="76"/>
        <v>2.1596796095377373</v>
      </c>
      <c r="AQ470">
        <f t="shared" si="77"/>
        <v>0</v>
      </c>
      <c r="AR470">
        <f t="shared" si="78"/>
        <v>2.1596236890850338</v>
      </c>
      <c r="AS470" s="9">
        <f t="shared" si="79"/>
        <v>-29.424809646782016</v>
      </c>
      <c r="AT470" s="9">
        <f t="shared" si="80"/>
        <v>25.221139761738154</v>
      </c>
      <c r="AU470" s="9">
        <f t="shared" si="81"/>
        <v>18.917792358274212</v>
      </c>
      <c r="AV470">
        <f t="shared" si="82"/>
        <v>0</v>
      </c>
      <c r="AW470">
        <f t="shared" si="83"/>
        <v>0.18458935115620026</v>
      </c>
      <c r="AX470">
        <v>35.995592190640394</v>
      </c>
      <c r="AZ470">
        <f t="shared" si="84"/>
        <v>-449.36881225312561</v>
      </c>
    </row>
    <row r="471" spans="1:52" x14ac:dyDescent="0.3">
      <c r="A471">
        <v>117.25</v>
      </c>
      <c r="B471" s="12">
        <v>453.5798778530023</v>
      </c>
      <c r="C471" s="9">
        <v>44.406375374035179</v>
      </c>
      <c r="D471" s="9">
        <v>0.24765257030504426</v>
      </c>
      <c r="E471" s="9">
        <v>1.3568199696092137E-2</v>
      </c>
      <c r="F471" s="9">
        <v>2.7581286178218614</v>
      </c>
      <c r="G471" s="12">
        <v>0</v>
      </c>
      <c r="H471" s="12">
        <v>10.218538344650822</v>
      </c>
      <c r="I471" s="12">
        <v>0.61311230067904932</v>
      </c>
      <c r="J471">
        <v>1042.7153334878803</v>
      </c>
      <c r="K471">
        <v>106.84311175597202</v>
      </c>
      <c r="L471">
        <v>5.3776514105231942E-3</v>
      </c>
      <c r="M471">
        <v>-4.7705791909752111E-2</v>
      </c>
      <c r="N471">
        <v>-6.9432865730357889E-4</v>
      </c>
      <c r="O471">
        <v>-4.2320945256368541E-5</v>
      </c>
      <c r="P471">
        <v>-8.6029549136486839E-3</v>
      </c>
      <c r="Q471">
        <v>5.8771958018980341E-3</v>
      </c>
      <c r="R471">
        <v>0</v>
      </c>
      <c r="S471">
        <v>2.4479569179685894E-5</v>
      </c>
      <c r="T471">
        <v>1019.3272125535791</v>
      </c>
      <c r="U471">
        <v>116.60168524623788</v>
      </c>
      <c r="V471">
        <v>1023.0074088160808</v>
      </c>
      <c r="W471">
        <v>121.52591308598812</v>
      </c>
      <c r="X471">
        <v>192.64432319584452</v>
      </c>
      <c r="Y471">
        <v>606.68379128265087</v>
      </c>
      <c r="Z471">
        <v>8.7592236827802168</v>
      </c>
      <c r="AA471" s="12">
        <v>19.054370766893015</v>
      </c>
      <c r="AB471" s="12">
        <v>0.10437076689301643</v>
      </c>
      <c r="AC471" s="12">
        <v>-6.0408950079015845E-2</v>
      </c>
      <c r="AD471" s="12">
        <v>381.80150898959255</v>
      </c>
      <c r="AE471">
        <v>6.59704052316612E-3</v>
      </c>
      <c r="AF471">
        <v>0</v>
      </c>
      <c r="AG471">
        <v>-2.2180640814425261</v>
      </c>
      <c r="AH471">
        <v>-51.972322115331195</v>
      </c>
      <c r="AI471">
        <v>20.816180876671496</v>
      </c>
      <c r="AJ471">
        <v>2.5462342634515931</v>
      </c>
      <c r="AK471">
        <v>12.793748880268314</v>
      </c>
      <c r="AL471">
        <v>0</v>
      </c>
      <c r="AM471">
        <v>0</v>
      </c>
      <c r="AN471">
        <v>-0.25566027234403016</v>
      </c>
      <c r="AO471">
        <f t="shared" si="75"/>
        <v>34.422949898769552</v>
      </c>
      <c r="AP471">
        <f t="shared" si="76"/>
        <v>2.065376993926173</v>
      </c>
      <c r="AQ471">
        <f t="shared" si="77"/>
        <v>0</v>
      </c>
      <c r="AR471">
        <f t="shared" si="78"/>
        <v>2.0653320505112727</v>
      </c>
      <c r="AS471" s="9">
        <f t="shared" si="79"/>
        <v>-30.160435927411044</v>
      </c>
      <c r="AT471" s="9">
        <f t="shared" si="80"/>
        <v>25.839622047529922</v>
      </c>
      <c r="AU471" s="9">
        <f t="shared" si="81"/>
        <v>18.091099079067547</v>
      </c>
      <c r="AV471">
        <f t="shared" si="82"/>
        <v>0</v>
      </c>
      <c r="AW471">
        <f t="shared" si="83"/>
        <v>0.18771927884993841</v>
      </c>
      <c r="AX471">
        <v>34.423698971984685</v>
      </c>
      <c r="AZ471">
        <f t="shared" si="84"/>
        <v>-416.32361753342991</v>
      </c>
    </row>
    <row r="472" spans="1:52" x14ac:dyDescent="0.3">
      <c r="A472">
        <v>117.5</v>
      </c>
      <c r="B472" s="12">
        <v>458.84882446006878</v>
      </c>
      <c r="C472" s="9">
        <v>44.406375374035179</v>
      </c>
      <c r="D472" s="9">
        <v>0.24959771076907591</v>
      </c>
      <c r="E472" s="9">
        <v>1.3469594833522468E-2</v>
      </c>
      <c r="F472" s="9">
        <v>2.7590013702462515</v>
      </c>
      <c r="G472" s="12">
        <v>0</v>
      </c>
      <c r="H472" s="12">
        <v>10.180613397508642</v>
      </c>
      <c r="I472" s="12">
        <v>0.61083680385051853</v>
      </c>
      <c r="J472">
        <v>998.54710910773167</v>
      </c>
      <c r="K472">
        <v>105.1664406486376</v>
      </c>
      <c r="L472">
        <v>5.3376762936567122E-3</v>
      </c>
      <c r="M472">
        <v>4.621538481362409E-2</v>
      </c>
      <c r="N472">
        <v>-6.3710211430594162E-4</v>
      </c>
      <c r="O472">
        <v>-4.0234649716631591E-5</v>
      </c>
      <c r="P472">
        <v>-8.2413357693057396E-3</v>
      </c>
      <c r="Q472">
        <v>5.8771958018980341E-3</v>
      </c>
      <c r="R472">
        <v>0</v>
      </c>
      <c r="S472">
        <v>2.3621302003936602E-5</v>
      </c>
      <c r="T472">
        <v>1003.7096648063704</v>
      </c>
      <c r="U472">
        <v>116.02058836954569</v>
      </c>
      <c r="V472">
        <v>1017.9463560466399</v>
      </c>
      <c r="W472">
        <v>121.34065956348371</v>
      </c>
      <c r="X472">
        <v>200.73320179291431</v>
      </c>
      <c r="Y472">
        <v>590.54319579675644</v>
      </c>
      <c r="Z472">
        <v>8.7589369204359411</v>
      </c>
      <c r="AA472" s="12">
        <v>19.053612267950172</v>
      </c>
      <c r="AB472" s="12">
        <v>0.10361226795017282</v>
      </c>
      <c r="AC472" s="12">
        <v>-5.5158043123586964E-2</v>
      </c>
      <c r="AD472" s="12">
        <v>381.84595379878817</v>
      </c>
      <c r="AE472">
        <v>5.9977017213332928E-3</v>
      </c>
      <c r="AF472">
        <v>0</v>
      </c>
      <c r="AG472">
        <v>-2.0665827084769299</v>
      </c>
      <c r="AH472">
        <v>-51.178315900364517</v>
      </c>
      <c r="AI472">
        <v>21.370158012494176</v>
      </c>
      <c r="AJ472">
        <v>2.5465306658841187</v>
      </c>
      <c r="AK472">
        <v>12.793239598428498</v>
      </c>
      <c r="AL472">
        <v>0</v>
      </c>
      <c r="AM472">
        <v>0</v>
      </c>
      <c r="AN472">
        <v>-0.23343760003268946</v>
      </c>
      <c r="AO472">
        <f t="shared" si="75"/>
        <v>34.922645733401566</v>
      </c>
      <c r="AP472">
        <f t="shared" si="76"/>
        <v>2.0953587440040939</v>
      </c>
      <c r="AQ472">
        <f t="shared" si="77"/>
        <v>0</v>
      </c>
      <c r="AR472">
        <f t="shared" si="78"/>
        <v>2.0953210565484537</v>
      </c>
      <c r="AS472" s="9">
        <f t="shared" si="79"/>
        <v>-29.652703824153622</v>
      </c>
      <c r="AT472" s="9">
        <f t="shared" si="80"/>
        <v>25.45407824120359</v>
      </c>
      <c r="AU472" s="9">
        <f t="shared" si="81"/>
        <v>18.353115064415739</v>
      </c>
      <c r="AV472">
        <f t="shared" si="82"/>
        <v>0</v>
      </c>
      <c r="AW472">
        <f t="shared" si="83"/>
        <v>0.18322606289617274</v>
      </c>
      <c r="AX472">
        <v>34.923273868959981</v>
      </c>
      <c r="AZ472">
        <f t="shared" si="84"/>
        <v>-427.40316024988351</v>
      </c>
    </row>
    <row r="473" spans="1:52" x14ac:dyDescent="0.3">
      <c r="A473">
        <v>117.75</v>
      </c>
      <c r="B473" s="12">
        <v>464.16499272687759</v>
      </c>
      <c r="C473" s="9">
        <v>44.406375374035179</v>
      </c>
      <c r="D473" s="9">
        <v>0.25154933363986987</v>
      </c>
      <c r="E473" s="9">
        <v>1.3380377903249708E-2</v>
      </c>
      <c r="F473" s="9">
        <v>2.7598815377114185</v>
      </c>
      <c r="G473" s="12">
        <v>0</v>
      </c>
      <c r="H473" s="12">
        <v>10.14629919355758</v>
      </c>
      <c r="I473" s="12">
        <v>0.60877795161345483</v>
      </c>
      <c r="J473">
        <v>1009.5444432165974</v>
      </c>
      <c r="K473">
        <v>105.58358122341571</v>
      </c>
      <c r="L473">
        <v>5.4161994006611293E-3</v>
      </c>
      <c r="M473">
        <v>3.2630075945639596E-2</v>
      </c>
      <c r="N473">
        <v>-6.646192746272004E-4</v>
      </c>
      <c r="O473">
        <v>-4.0408282067631361E-5</v>
      </c>
      <c r="P473">
        <v>-8.3347475277215956E-3</v>
      </c>
      <c r="Q473">
        <v>5.8771958018980341E-3</v>
      </c>
      <c r="R473">
        <v>0</v>
      </c>
      <c r="S473">
        <v>2.4182265089960257E-5</v>
      </c>
      <c r="T473">
        <v>1012.8760353944855</v>
      </c>
      <c r="U473">
        <v>116.27291469436602</v>
      </c>
      <c r="V473">
        <v>1023.1462170358415</v>
      </c>
      <c r="W473">
        <v>121.52028034896603</v>
      </c>
      <c r="X473">
        <v>192.56120291775409</v>
      </c>
      <c r="Y473">
        <v>592.98804836860791</v>
      </c>
      <c r="Z473">
        <v>8.7586762129750966</v>
      </c>
      <c r="AA473" s="12">
        <v>19.052925983871148</v>
      </c>
      <c r="AB473" s="12">
        <v>0.10292598387115159</v>
      </c>
      <c r="AC473" s="12">
        <v>-4.9906578226423803E-2</v>
      </c>
      <c r="AD473" s="12">
        <v>381.88652732170527</v>
      </c>
      <c r="AE473">
        <v>5.3982508853329669E-3</v>
      </c>
      <c r="AF473">
        <v>0</v>
      </c>
      <c r="AG473">
        <v>-2.1022200953499981</v>
      </c>
      <c r="AH473">
        <v>-51.64778682828964</v>
      </c>
      <c r="AI473">
        <v>21.507908433361678</v>
      </c>
      <c r="AJ473">
        <v>2.546801250708453</v>
      </c>
      <c r="AK473">
        <v>12.792778804090288</v>
      </c>
      <c r="AL473">
        <v>0</v>
      </c>
      <c r="AM473">
        <v>0</v>
      </c>
      <c r="AN473">
        <v>-0.21121256642330344</v>
      </c>
      <c r="AO473">
        <f t="shared" si="75"/>
        <v>35.092031805328673</v>
      </c>
      <c r="AP473">
        <f t="shared" si="76"/>
        <v>2.1055219083197203</v>
      </c>
      <c r="AQ473">
        <f t="shared" si="77"/>
        <v>0</v>
      </c>
      <c r="AR473">
        <f t="shared" si="78"/>
        <v>2.1054912297686927</v>
      </c>
      <c r="AS473" s="9">
        <f t="shared" si="79"/>
        <v>-29.944473792528555</v>
      </c>
      <c r="AT473" s="9">
        <f t="shared" si="80"/>
        <v>25.699811794456476</v>
      </c>
      <c r="AU473" s="9">
        <f t="shared" si="81"/>
        <v>18.441584654297866</v>
      </c>
      <c r="AV473">
        <f t="shared" si="82"/>
        <v>0</v>
      </c>
      <c r="AW473">
        <f t="shared" si="83"/>
        <v>0.18381079712770695</v>
      </c>
      <c r="AX473">
        <v>35.092543121962613</v>
      </c>
      <c r="AZ473">
        <f t="shared" si="84"/>
        <v>-430.15816866723355</v>
      </c>
    </row>
    <row r="474" spans="1:52" x14ac:dyDescent="0.3">
      <c r="A474">
        <v>118</v>
      </c>
      <c r="B474" s="12">
        <v>469.52835469528816</v>
      </c>
      <c r="C474" s="9">
        <v>44.406375374035179</v>
      </c>
      <c r="D474" s="9">
        <v>0.25350741075789357</v>
      </c>
      <c r="E474" s="9">
        <v>1.3300549807573276E-2</v>
      </c>
      <c r="F474" s="9">
        <v>2.7607691050522067</v>
      </c>
      <c r="G474" s="12">
        <v>0</v>
      </c>
      <c r="H474" s="12">
        <v>10.115596079835875</v>
      </c>
      <c r="I474" s="12">
        <v>0.60693576479015254</v>
      </c>
      <c r="J474">
        <v>1010.1586581447359</v>
      </c>
      <c r="K474">
        <v>105.58949137785993</v>
      </c>
      <c r="L474">
        <v>5.4700768732999097E-3</v>
      </c>
      <c r="M474">
        <v>3.1681801373944815E-2</v>
      </c>
      <c r="N474">
        <v>-6.7513542237473718E-4</v>
      </c>
      <c r="O474">
        <v>-4.0193135860851337E-5</v>
      </c>
      <c r="P474">
        <v>-8.3428105849144597E-3</v>
      </c>
      <c r="Q474">
        <v>5.8771958018980341E-3</v>
      </c>
      <c r="R474">
        <v>0</v>
      </c>
      <c r="S474">
        <v>2.4480294668494621E-5</v>
      </c>
      <c r="T474">
        <v>1007.9640245476367</v>
      </c>
      <c r="U474">
        <v>116.09399287492727</v>
      </c>
      <c r="V474">
        <v>1018.7517728101867</v>
      </c>
      <c r="W474">
        <v>121.35959312861814</v>
      </c>
      <c r="X474">
        <v>200.83627231445411</v>
      </c>
      <c r="Y474">
        <v>598.74560219475222</v>
      </c>
      <c r="Z474">
        <v>8.7584415645133262</v>
      </c>
      <c r="AA474" s="12">
        <v>19.052311921596715</v>
      </c>
      <c r="AB474" s="12">
        <v>0.10231192159671749</v>
      </c>
      <c r="AC474" s="12">
        <v>-4.4654608596847681E-2</v>
      </c>
      <c r="AD474" s="12">
        <v>381.92323146277539</v>
      </c>
      <c r="AE474">
        <v>4.798699213597768E-3</v>
      </c>
      <c r="AF474">
        <v>0</v>
      </c>
      <c r="AG474">
        <v>-2.0700832121384036</v>
      </c>
      <c r="AH474">
        <v>-51.399174250538273</v>
      </c>
      <c r="AI474">
        <v>21.000308530771722</v>
      </c>
      <c r="AJ474">
        <v>2.5470460306252494</v>
      </c>
      <c r="AK474">
        <v>12.792366501913948</v>
      </c>
      <c r="AL474">
        <v>0</v>
      </c>
      <c r="AM474">
        <v>0</v>
      </c>
      <c r="AN474">
        <v>-0.18898539670617201</v>
      </c>
      <c r="AO474">
        <f t="shared" si="75"/>
        <v>34.566485246210739</v>
      </c>
      <c r="AP474">
        <f t="shared" si="76"/>
        <v>2.0739891147726444</v>
      </c>
      <c r="AQ474">
        <f t="shared" si="77"/>
        <v>0</v>
      </c>
      <c r="AR474">
        <f t="shared" si="78"/>
        <v>2.0739652354116318</v>
      </c>
      <c r="AS474" s="9">
        <f t="shared" si="79"/>
        <v>-29.767287738240576</v>
      </c>
      <c r="AT474" s="9">
        <f t="shared" si="80"/>
        <v>25.586949563141566</v>
      </c>
      <c r="AU474" s="9">
        <f t="shared" si="81"/>
        <v>18.164912467172929</v>
      </c>
      <c r="AV474">
        <f t="shared" si="82"/>
        <v>0</v>
      </c>
      <c r="AW474">
        <f t="shared" si="83"/>
        <v>0.18163958557062967</v>
      </c>
      <c r="AX474">
        <v>34.566883240143341</v>
      </c>
      <c r="AZ474">
        <f t="shared" si="84"/>
        <v>-420.00617061543448</v>
      </c>
    </row>
    <row r="475" spans="1:52" x14ac:dyDescent="0.3">
      <c r="A475">
        <v>118.25</v>
      </c>
      <c r="B475" s="12">
        <v>474.93888199835413</v>
      </c>
      <c r="C475" s="9">
        <v>44.406375374035179</v>
      </c>
      <c r="D475" s="9">
        <v>0.25547191380505152</v>
      </c>
      <c r="E475" s="9">
        <v>1.3230111353707202E-2</v>
      </c>
      <c r="F475" s="9">
        <v>2.7616640569659885</v>
      </c>
      <c r="G475" s="12">
        <v>0</v>
      </c>
      <c r="H475" s="12">
        <v>10.088504366810461</v>
      </c>
      <c r="I475" s="12">
        <v>0.6053102620086277</v>
      </c>
      <c r="J475">
        <v>1011.8538248900281</v>
      </c>
      <c r="K475">
        <v>105.64481064356261</v>
      </c>
      <c r="L475">
        <v>5.5186915069626186E-3</v>
      </c>
      <c r="M475">
        <v>2.8892615898819345E-2</v>
      </c>
      <c r="N475">
        <v>-6.8750730791420831E-4</v>
      </c>
      <c r="O475">
        <v>-4.0048124074646106E-5</v>
      </c>
      <c r="P475">
        <v>-8.3596775453347507E-3</v>
      </c>
      <c r="Q475">
        <v>5.8771958018980341E-3</v>
      </c>
      <c r="R475">
        <v>0</v>
      </c>
      <c r="S475">
        <v>2.4808983874484905E-5</v>
      </c>
      <c r="T475">
        <v>1015.3058652995022</v>
      </c>
      <c r="U475">
        <v>116.29355941628921</v>
      </c>
      <c r="V475">
        <v>1017.2721366536576</v>
      </c>
      <c r="W475">
        <v>121.30539442057324</v>
      </c>
      <c r="X475">
        <v>192.55883161340839</v>
      </c>
      <c r="Y475">
        <v>596.622012685041</v>
      </c>
      <c r="Z475">
        <v>8.7582329787647488</v>
      </c>
      <c r="AA475" s="12">
        <v>19.051770087336212</v>
      </c>
      <c r="AB475" s="12">
        <v>0.10177008733620924</v>
      </c>
      <c r="AC475" s="12">
        <v>-3.940218742416058E-2</v>
      </c>
      <c r="AD475" s="12">
        <v>381.95606767780595</v>
      </c>
      <c r="AE475">
        <v>4.199057906035808E-3</v>
      </c>
      <c r="AF475">
        <v>0</v>
      </c>
      <c r="AG475">
        <v>-2.0844930754970137</v>
      </c>
      <c r="AH475">
        <v>-51.775207590110988</v>
      </c>
      <c r="AI475">
        <v>21.032506198430831</v>
      </c>
      <c r="AJ475">
        <v>2.5472650153432883</v>
      </c>
      <c r="AK475">
        <v>12.792002696068645</v>
      </c>
      <c r="AL475">
        <v>0</v>
      </c>
      <c r="AM475">
        <v>0</v>
      </c>
      <c r="AN475">
        <v>-0.16675631598686988</v>
      </c>
      <c r="AO475">
        <f t="shared" si="75"/>
        <v>34.623157567004014</v>
      </c>
      <c r="AP475">
        <f t="shared" si="76"/>
        <v>2.0773894540202407</v>
      </c>
      <c r="AQ475">
        <f t="shared" si="77"/>
        <v>0</v>
      </c>
      <c r="AR475">
        <f t="shared" si="78"/>
        <v>2.0773711396910479</v>
      </c>
      <c r="AS475" s="9">
        <f t="shared" si="79"/>
        <v>-29.984268119202344</v>
      </c>
      <c r="AT475" s="9">
        <f t="shared" si="80"/>
        <v>25.786047370109834</v>
      </c>
      <c r="AU475" s="9">
        <f t="shared" si="81"/>
        <v>18.194260825938169</v>
      </c>
      <c r="AV475">
        <f t="shared" si="82"/>
        <v>0</v>
      </c>
      <c r="AW475">
        <f t="shared" si="83"/>
        <v>0.18200044043560606</v>
      </c>
      <c r="AX475">
        <v>34.623462808514915</v>
      </c>
      <c r="AZ475">
        <f t="shared" si="84"/>
        <v>-420.65012396861664</v>
      </c>
    </row>
    <row r="476" spans="1:52" x14ac:dyDescent="0.3">
      <c r="A476">
        <v>118.5</v>
      </c>
      <c r="B476" s="12">
        <v>480.39654585629233</v>
      </c>
      <c r="C476" s="9">
        <v>44.406375374035179</v>
      </c>
      <c r="D476" s="9">
        <v>0.25744281430452892</v>
      </c>
      <c r="E476" s="9">
        <v>1.3169063253817842E-2</v>
      </c>
      <c r="F476" s="9">
        <v>2.7625663780127132</v>
      </c>
      <c r="G476" s="12">
        <v>0</v>
      </c>
      <c r="H476" s="12">
        <v>10.065024328391477</v>
      </c>
      <c r="I476" s="12">
        <v>0.60390145970348863</v>
      </c>
      <c r="J476">
        <v>1010.5101940796097</v>
      </c>
      <c r="K476">
        <v>105.5792196671531</v>
      </c>
      <c r="L476">
        <v>5.5664934787435488E-3</v>
      </c>
      <c r="M476">
        <v>3.1125183916325714E-2</v>
      </c>
      <c r="N476">
        <v>-6.9487452000733781E-4</v>
      </c>
      <c r="O476">
        <v>-3.9811657465167129E-5</v>
      </c>
      <c r="P476">
        <v>-8.3515694507993645E-3</v>
      </c>
      <c r="Q476">
        <v>5.8771958018980341E-3</v>
      </c>
      <c r="R476">
        <v>0</v>
      </c>
      <c r="S476">
        <v>2.5059741941186994E-5</v>
      </c>
      <c r="T476">
        <v>1007.6314579180179</v>
      </c>
      <c r="U476">
        <v>116.0085307762933</v>
      </c>
      <c r="V476">
        <v>1014.4183130194315</v>
      </c>
      <c r="W476">
        <v>121.20076171066228</v>
      </c>
      <c r="X476">
        <v>200.88029165723214</v>
      </c>
      <c r="Y476">
        <v>601.41100312410697</v>
      </c>
      <c r="Z476">
        <v>8.7580504590258723</v>
      </c>
      <c r="AA476" s="12">
        <v>19.051300486567829</v>
      </c>
      <c r="AB476" s="12">
        <v>0.10130048656782954</v>
      </c>
      <c r="AC476" s="12">
        <v>-3.4149367876571336E-2</v>
      </c>
      <c r="AD476" s="12">
        <v>381.98503750069005</v>
      </c>
      <c r="AE476">
        <v>3.5993381640804234E-3</v>
      </c>
      <c r="AF476">
        <v>0</v>
      </c>
      <c r="AG476">
        <v>-2.0503975763812803</v>
      </c>
      <c r="AH476">
        <v>-51.385273120289881</v>
      </c>
      <c r="AI476">
        <v>20.650365494766227</v>
      </c>
      <c r="AJ476">
        <v>2.5474582150921026</v>
      </c>
      <c r="AK476">
        <v>12.791687390232614</v>
      </c>
      <c r="AL476">
        <v>0</v>
      </c>
      <c r="AM476">
        <v>0</v>
      </c>
      <c r="AN476">
        <v>-0.14452554928170239</v>
      </c>
      <c r="AO476">
        <f t="shared" si="75"/>
        <v>34.215015001903325</v>
      </c>
      <c r="AP476">
        <f t="shared" si="76"/>
        <v>2.0529009001141993</v>
      </c>
      <c r="AQ476">
        <f t="shared" si="77"/>
        <v>0</v>
      </c>
      <c r="AR476">
        <f t="shared" si="78"/>
        <v>2.0528876022215341</v>
      </c>
      <c r="AS476" s="9">
        <f t="shared" si="79"/>
        <v>-29.741571592927368</v>
      </c>
      <c r="AT476" s="9">
        <f t="shared" si="80"/>
        <v>25.602461156683621</v>
      </c>
      <c r="AU476" s="9">
        <f t="shared" si="81"/>
        <v>17.979409670579791</v>
      </c>
      <c r="AV476">
        <f t="shared" si="82"/>
        <v>0</v>
      </c>
      <c r="AW476">
        <f t="shared" si="83"/>
        <v>0.17969925719234553</v>
      </c>
      <c r="AX476">
        <v>34.215236634883397</v>
      </c>
      <c r="AZ476">
        <f t="shared" si="84"/>
        <v>-413.00730989532451</v>
      </c>
    </row>
    <row r="477" spans="1:52" x14ac:dyDescent="0.3">
      <c r="A477">
        <v>118.75</v>
      </c>
      <c r="B477" s="12">
        <v>485.90131707243137</v>
      </c>
      <c r="C477" s="9">
        <v>44.406375374035179</v>
      </c>
      <c r="D477" s="9">
        <v>0.25942008362062724</v>
      </c>
      <c r="E477" s="9">
        <v>1.3117406125050054E-2</v>
      </c>
      <c r="F477" s="9">
        <v>2.7634760526149496</v>
      </c>
      <c r="G477" s="12">
        <v>0</v>
      </c>
      <c r="H477" s="12">
        <v>10.045156201942328</v>
      </c>
      <c r="I477" s="12">
        <v>0.60270937211653974</v>
      </c>
      <c r="J477">
        <v>1011.9148114950294</v>
      </c>
      <c r="K477">
        <v>105.62678779049241</v>
      </c>
      <c r="L477">
        <v>5.613572918491419E-3</v>
      </c>
      <c r="M477">
        <v>2.8786929772686376E-2</v>
      </c>
      <c r="N477">
        <v>-7.0657443602888581E-4</v>
      </c>
      <c r="O477">
        <v>-3.9711087184456391E-5</v>
      </c>
      <c r="P477">
        <v>-8.3660319282163661E-3</v>
      </c>
      <c r="Q477">
        <v>5.8771958018980341E-3</v>
      </c>
      <c r="R477">
        <v>0</v>
      </c>
      <c r="S477">
        <v>2.5386161073535115E-5</v>
      </c>
      <c r="T477">
        <v>1015.3282534037031</v>
      </c>
      <c r="U477">
        <v>116.21827773652086</v>
      </c>
      <c r="V477">
        <v>1017.8733280965928</v>
      </c>
      <c r="W477">
        <v>121.31885168883622</v>
      </c>
      <c r="X477">
        <v>192.60291042355553</v>
      </c>
      <c r="Y477">
        <v>599.17050881994419</v>
      </c>
      <c r="Z477">
        <v>8.7578940081757359</v>
      </c>
      <c r="AA477" s="12">
        <v>19.050903124038847</v>
      </c>
      <c r="AB477" s="12">
        <v>0.10090312403885013</v>
      </c>
      <c r="AC477" s="12">
        <v>-2.8896203107124645E-2</v>
      </c>
      <c r="AD477" s="12">
        <v>382.01014205295058</v>
      </c>
      <c r="AE477">
        <v>2.9995511902551897E-3</v>
      </c>
      <c r="AF477">
        <v>0</v>
      </c>
      <c r="AG477">
        <v>-2.066778259508026</v>
      </c>
      <c r="AH477">
        <v>-51.778990021529943</v>
      </c>
      <c r="AI477">
        <v>20.935140963832431</v>
      </c>
      <c r="AJ477">
        <v>2.5476256373511279</v>
      </c>
      <c r="AK477">
        <v>12.791420587593345</v>
      </c>
      <c r="AL477">
        <v>0</v>
      </c>
      <c r="AM477">
        <v>0</v>
      </c>
      <c r="AN477">
        <v>-0.12229332154279768</v>
      </c>
      <c r="AO477">
        <f t="shared" si="75"/>
        <v>34.526483871143483</v>
      </c>
      <c r="AP477">
        <f t="shared" si="76"/>
        <v>2.071589032268609</v>
      </c>
      <c r="AQ477">
        <f t="shared" si="77"/>
        <v>0</v>
      </c>
      <c r="AR477">
        <f t="shared" si="78"/>
        <v>2.0715797129139908</v>
      </c>
      <c r="AS477" s="9">
        <f t="shared" si="79"/>
        <v>-29.984773821495875</v>
      </c>
      <c r="AT477" s="9">
        <f t="shared" si="80"/>
        <v>25.810280850913291</v>
      </c>
      <c r="AU477" s="9">
        <f t="shared" si="81"/>
        <v>18.142757173107821</v>
      </c>
      <c r="AV477">
        <f t="shared" si="82"/>
        <v>0</v>
      </c>
      <c r="AW477">
        <f t="shared" si="83"/>
        <v>0.18046225450388706</v>
      </c>
      <c r="AX477">
        <v>34.526639194419204</v>
      </c>
      <c r="AZ477">
        <f t="shared" si="84"/>
        <v>-418.7028192766486</v>
      </c>
    </row>
    <row r="478" spans="1:52" x14ac:dyDescent="0.3">
      <c r="A478">
        <v>119</v>
      </c>
      <c r="B478" s="12">
        <v>491.45316602912709</v>
      </c>
      <c r="C478" s="9">
        <v>44.406375374035179</v>
      </c>
      <c r="D478" s="9">
        <v>0.2614036929586146</v>
      </c>
      <c r="E478" s="9">
        <v>1.3075140489563569E-2</v>
      </c>
      <c r="F478" s="9">
        <v>2.7643930650579129</v>
      </c>
      <c r="G478" s="12">
        <v>0</v>
      </c>
      <c r="H478" s="12">
        <v>10.028900188293679</v>
      </c>
      <c r="I478" s="12">
        <v>0.60173401129762083</v>
      </c>
      <c r="J478">
        <v>1010.3206499799289</v>
      </c>
      <c r="K478">
        <v>105.55237264470247</v>
      </c>
      <c r="L478">
        <v>5.6604757048129587E-3</v>
      </c>
      <c r="M478">
        <v>3.1426610276203616E-2</v>
      </c>
      <c r="N478">
        <v>-7.1345098846877474E-4</v>
      </c>
      <c r="O478">
        <v>-3.952197273428455E-5</v>
      </c>
      <c r="P478">
        <v>-8.3558771266182309E-3</v>
      </c>
      <c r="Q478">
        <v>5.8771958018980341E-3</v>
      </c>
      <c r="R478">
        <v>0</v>
      </c>
      <c r="S478">
        <v>2.5634060040232072E-5</v>
      </c>
      <c r="T478">
        <v>1007.4501592709615</v>
      </c>
      <c r="U478">
        <v>115.92560216872374</v>
      </c>
      <c r="V478">
        <v>1014.0939926120247</v>
      </c>
      <c r="W478">
        <v>121.18035741389787</v>
      </c>
      <c r="X478">
        <v>200.88602738248355</v>
      </c>
      <c r="Y478">
        <v>603.78246634954257</v>
      </c>
      <c r="Z478">
        <v>8.7577636286918992</v>
      </c>
      <c r="AA478" s="12">
        <v>19.050578003765871</v>
      </c>
      <c r="AB478" s="12">
        <v>0.1005780037658736</v>
      </c>
      <c r="AC478" s="12">
        <v>-2.3642746250593788E-2</v>
      </c>
      <c r="AD478" s="12">
        <v>382.03138264457226</v>
      </c>
      <c r="AE478">
        <v>2.3997081883482263E-3</v>
      </c>
      <c r="AF478">
        <v>0</v>
      </c>
      <c r="AG478">
        <v>-2.0352829629958586</v>
      </c>
      <c r="AH478">
        <v>-51.37821119286108</v>
      </c>
      <c r="AI478">
        <v>20.515576313124107</v>
      </c>
      <c r="AJ478">
        <v>2.5477672908566529</v>
      </c>
      <c r="AK478">
        <v>12.791202290847721</v>
      </c>
      <c r="AL478">
        <v>0</v>
      </c>
      <c r="AM478">
        <v>0</v>
      </c>
      <c r="AN478">
        <v>-0.10005985764495645</v>
      </c>
      <c r="AO478">
        <f t="shared" si="75"/>
        <v>34.08040835989911</v>
      </c>
      <c r="AP478">
        <f t="shared" si="76"/>
        <v>2.0448245015939466</v>
      </c>
      <c r="AQ478">
        <f t="shared" si="77"/>
        <v>0</v>
      </c>
      <c r="AR478">
        <f t="shared" si="78"/>
        <v>2.0448186139342091</v>
      </c>
      <c r="AS478" s="9">
        <f t="shared" si="79"/>
        <v>-29.737000451274735</v>
      </c>
      <c r="AT478" s="9">
        <f t="shared" si="80"/>
        <v>25.621252460871457</v>
      </c>
      <c r="AU478" s="9">
        <f t="shared" si="81"/>
        <v>17.908089647117507</v>
      </c>
      <c r="AV478">
        <f t="shared" si="82"/>
        <v>0</v>
      </c>
      <c r="AW478">
        <f t="shared" si="83"/>
        <v>0.17839778839561207</v>
      </c>
      <c r="AX478">
        <v>34.080506487843941</v>
      </c>
      <c r="AZ478">
        <f t="shared" si="84"/>
        <v>-410.31152626248218</v>
      </c>
    </row>
    <row r="479" spans="1:52" x14ac:dyDescent="0.3">
      <c r="A479">
        <v>119.25</v>
      </c>
      <c r="B479" s="12">
        <v>497.05206268366209</v>
      </c>
      <c r="C479" s="9">
        <v>44.406375374035179</v>
      </c>
      <c r="D479" s="9">
        <v>0.26339361336457839</v>
      </c>
      <c r="E479" s="9">
        <v>1.3042266774543485E-2</v>
      </c>
      <c r="F479" s="9">
        <v>2.7653173994895264</v>
      </c>
      <c r="G479" s="12">
        <v>0</v>
      </c>
      <c r="H479" s="12">
        <v>10.016256451747495</v>
      </c>
      <c r="I479" s="12">
        <v>0.60097538710484966</v>
      </c>
      <c r="J479">
        <v>1011.6762019276997</v>
      </c>
      <c r="K479">
        <v>105.59855577558221</v>
      </c>
      <c r="L479">
        <v>5.7075018821724482E-3</v>
      </c>
      <c r="M479">
        <v>2.9198127459164131E-2</v>
      </c>
      <c r="N479">
        <v>-7.2487574805306658E-4</v>
      </c>
      <c r="O479">
        <v>-3.9475931652587079E-5</v>
      </c>
      <c r="P479">
        <v>-8.3699775926243773E-3</v>
      </c>
      <c r="Q479">
        <v>5.8771958018980341E-3</v>
      </c>
      <c r="R479">
        <v>0</v>
      </c>
      <c r="S479">
        <v>2.5964824677946331E-5</v>
      </c>
      <c r="T479">
        <v>1015.073064635275</v>
      </c>
      <c r="U479">
        <v>116.13358754677802</v>
      </c>
      <c r="V479">
        <v>1017.1420211160997</v>
      </c>
      <c r="W479">
        <v>121.28200837728036</v>
      </c>
      <c r="X479">
        <v>192.69857920227537</v>
      </c>
      <c r="Y479">
        <v>601.58791931640746</v>
      </c>
      <c r="Z479">
        <v>8.7576593226345487</v>
      </c>
      <c r="AA479" s="12">
        <v>19.050325129034949</v>
      </c>
      <c r="AB479" s="12">
        <v>0.10032512903494989</v>
      </c>
      <c r="AC479" s="12">
        <v>-1.8389050432772235E-2</v>
      </c>
      <c r="AD479" s="12">
        <v>382.04875987198329</v>
      </c>
      <c r="AE479">
        <v>1.7998203627791476E-3</v>
      </c>
      <c r="AF479">
        <v>0</v>
      </c>
      <c r="AG479">
        <v>-2.0541008919166175</v>
      </c>
      <c r="AH479">
        <v>-51.767736207221311</v>
      </c>
      <c r="AI479">
        <v>20.777705089984615</v>
      </c>
      <c r="AJ479">
        <v>2.5478831795862571</v>
      </c>
      <c r="AK479">
        <v>12.791032502202103</v>
      </c>
      <c r="AL479">
        <v>0</v>
      </c>
      <c r="AM479">
        <v>0</v>
      </c>
      <c r="AN479">
        <v>-7.7825382424975401E-2</v>
      </c>
      <c r="AO479">
        <f t="shared" si="75"/>
        <v>34.369168253901258</v>
      </c>
      <c r="AP479">
        <f t="shared" si="76"/>
        <v>2.0621500952340752</v>
      </c>
      <c r="AQ479">
        <f t="shared" si="77"/>
        <v>0</v>
      </c>
      <c r="AR479">
        <f t="shared" si="78"/>
        <v>2.0621467552185795</v>
      </c>
      <c r="AS479" s="9">
        <f t="shared" si="79"/>
        <v>-29.979204591290785</v>
      </c>
      <c r="AT479" s="9">
        <f t="shared" si="80"/>
        <v>25.826953880640747</v>
      </c>
      <c r="AU479" s="9">
        <f t="shared" si="81"/>
        <v>18.05960800619842</v>
      </c>
      <c r="AV479">
        <f t="shared" si="82"/>
        <v>0</v>
      </c>
      <c r="AW479">
        <f t="shared" si="83"/>
        <v>0.17940130102706953</v>
      </c>
      <c r="AX479">
        <v>34.369223920916355</v>
      </c>
      <c r="AZ479">
        <f t="shared" si="84"/>
        <v>-415.55410179969226</v>
      </c>
    </row>
    <row r="480" spans="1:52" x14ac:dyDescent="0.3">
      <c r="A480">
        <v>119.5</v>
      </c>
      <c r="B480" s="12">
        <v>502.69797656409747</v>
      </c>
      <c r="C480" s="9">
        <v>44.406375374035179</v>
      </c>
      <c r="D480" s="9">
        <v>0.26538981572527937</v>
      </c>
      <c r="E480" s="9">
        <v>1.3018785312228796E-2</v>
      </c>
      <c r="F480" s="9">
        <v>2.7662490399204596</v>
      </c>
      <c r="G480" s="12">
        <v>0</v>
      </c>
      <c r="H480" s="12">
        <v>10.007225120087998</v>
      </c>
      <c r="I480" s="12">
        <v>0.60043350720527988</v>
      </c>
      <c r="J480">
        <v>1010.140638726027</v>
      </c>
      <c r="K480">
        <v>105.52673971077371</v>
      </c>
      <c r="L480">
        <v>5.7542571130179314E-3</v>
      </c>
      <c r="M480">
        <v>3.171005266865775E-2</v>
      </c>
      <c r="N480">
        <v>-7.3173011804795573E-4</v>
      </c>
      <c r="O480">
        <v>-3.9346207598558548E-5</v>
      </c>
      <c r="P480">
        <v>-8.3603351913167229E-3</v>
      </c>
      <c r="Q480">
        <v>5.8771958018980341E-3</v>
      </c>
      <c r="R480">
        <v>0</v>
      </c>
      <c r="S480">
        <v>2.621822821797578E-5</v>
      </c>
      <c r="T480">
        <v>1007.1495491421281</v>
      </c>
      <c r="U480">
        <v>115.83911545880261</v>
      </c>
      <c r="V480">
        <v>1012.8202143361866</v>
      </c>
      <c r="W480">
        <v>121.12357952610182</v>
      </c>
      <c r="X480">
        <v>200.84287457645846</v>
      </c>
      <c r="Y480">
        <v>606.12566476178665</v>
      </c>
      <c r="Z480">
        <v>8.7575810916463528</v>
      </c>
      <c r="AA480" s="12">
        <v>19.050144502401764</v>
      </c>
      <c r="AB480" s="12">
        <v>0.10014450240175997</v>
      </c>
      <c r="AC480" s="12">
        <v>-1.3135168765571007E-2</v>
      </c>
      <c r="AD480" s="12">
        <v>382.06227483887329</v>
      </c>
      <c r="AE480">
        <v>1.1998989191461806E-3</v>
      </c>
      <c r="AF480">
        <v>0</v>
      </c>
      <c r="AG480">
        <v>-2.026168047140386</v>
      </c>
      <c r="AH480">
        <v>-51.364190399662192</v>
      </c>
      <c r="AI480">
        <v>20.334727478719998</v>
      </c>
      <c r="AJ480">
        <v>2.5479733109004465</v>
      </c>
      <c r="AK480">
        <v>12.790911223372468</v>
      </c>
      <c r="AL480">
        <v>0</v>
      </c>
      <c r="AM480">
        <v>0</v>
      </c>
      <c r="AN480">
        <v>-5.5590120660898461E-2</v>
      </c>
      <c r="AO480">
        <f t="shared" si="75"/>
        <v>33.899766157339059</v>
      </c>
      <c r="AP480">
        <f t="shared" si="76"/>
        <v>2.0339859694403435</v>
      </c>
      <c r="AQ480">
        <f t="shared" si="77"/>
        <v>0</v>
      </c>
      <c r="AR480">
        <f t="shared" si="78"/>
        <v>2.0339845052173273</v>
      </c>
      <c r="AS480" s="9">
        <f t="shared" si="79"/>
        <v>-29.732238939462416</v>
      </c>
      <c r="AT480" s="9">
        <f t="shared" si="80"/>
        <v>25.636513891896591</v>
      </c>
      <c r="AU480" s="9">
        <f t="shared" si="81"/>
        <v>17.812797066644727</v>
      </c>
      <c r="AV480">
        <f t="shared" si="82"/>
        <v>0</v>
      </c>
      <c r="AW480">
        <f t="shared" si="83"/>
        <v>0.17760496279710505</v>
      </c>
      <c r="AX480">
        <v>33.899790561073566</v>
      </c>
      <c r="AZ480">
        <f t="shared" si="84"/>
        <v>-406.69454957439996</v>
      </c>
    </row>
    <row r="481" spans="1:52" x14ac:dyDescent="0.3">
      <c r="A481">
        <v>119.75</v>
      </c>
      <c r="B481" s="12">
        <v>508.39087676512349</v>
      </c>
      <c r="C481" s="9">
        <v>44.406375374035179</v>
      </c>
      <c r="D481" s="9">
        <v>0.26739227076802102</v>
      </c>
      <c r="E481" s="9">
        <v>1.3004696339921474E-2</v>
      </c>
      <c r="F481" s="9">
        <v>2.7671879702241657</v>
      </c>
      <c r="G481" s="12">
        <v>0</v>
      </c>
      <c r="H481" s="12">
        <v>10.001806284585182</v>
      </c>
      <c r="I481" s="12">
        <v>0.600108377075111</v>
      </c>
      <c r="J481">
        <v>1011.4149515092814</v>
      </c>
      <c r="K481">
        <v>105.57002347064491</v>
      </c>
      <c r="L481">
        <v>5.8011511147240654E-3</v>
      </c>
      <c r="M481">
        <v>2.9641440412866964E-2</v>
      </c>
      <c r="N481">
        <v>-7.4284917633892313E-4</v>
      </c>
      <c r="O481">
        <v>-3.935362628592411E-5</v>
      </c>
      <c r="P481">
        <v>-8.373811921222012E-3</v>
      </c>
      <c r="Q481">
        <v>5.8771958018980341E-3</v>
      </c>
      <c r="R481">
        <v>0</v>
      </c>
      <c r="S481">
        <v>2.6552403107460842E-5</v>
      </c>
      <c r="T481">
        <v>1014.7543905347642</v>
      </c>
      <c r="U481">
        <v>116.04640559064813</v>
      </c>
      <c r="V481">
        <v>1015.8204564384388</v>
      </c>
      <c r="W481">
        <v>121.21999439662198</v>
      </c>
      <c r="X481">
        <v>192.66668477716414</v>
      </c>
      <c r="Y481">
        <v>603.92081222934405</v>
      </c>
      <c r="Z481">
        <v>8.7575289369687415</v>
      </c>
      <c r="AA481" s="12">
        <v>19.050036125691705</v>
      </c>
      <c r="AB481" s="12">
        <v>0.10003612569170364</v>
      </c>
      <c r="AC481" s="12">
        <v>-7.8811543552960665E-3</v>
      </c>
      <c r="AD481" s="12">
        <v>382.07192791519373</v>
      </c>
      <c r="AE481">
        <v>5.9995506255283715E-4</v>
      </c>
      <c r="AF481">
        <v>0</v>
      </c>
      <c r="AG481">
        <v>-2.0476101130169648</v>
      </c>
      <c r="AH481">
        <v>-51.752363941160176</v>
      </c>
      <c r="AI481">
        <v>20.594982210454734</v>
      </c>
      <c r="AJ481">
        <v>2.5480376872664277</v>
      </c>
      <c r="AK481">
        <v>12.79083845558444</v>
      </c>
      <c r="AL481">
        <v>0</v>
      </c>
      <c r="AM481">
        <v>0</v>
      </c>
      <c r="AN481">
        <v>-3.3354297107048111E-2</v>
      </c>
      <c r="AO481">
        <f t="shared" si="75"/>
        <v>34.186846637229628</v>
      </c>
      <c r="AP481">
        <f t="shared" si="76"/>
        <v>2.0512107982337775</v>
      </c>
      <c r="AQ481">
        <f t="shared" si="77"/>
        <v>0</v>
      </c>
      <c r="AR481">
        <f t="shared" si="78"/>
        <v>2.0512104290711486</v>
      </c>
      <c r="AS481" s="9">
        <f t="shared" si="79"/>
        <v>-29.976322126963854</v>
      </c>
      <c r="AT481" s="9">
        <f t="shared" si="80"/>
        <v>25.841508059177386</v>
      </c>
      <c r="AU481" s="9">
        <f t="shared" si="81"/>
        <v>17.963537921355059</v>
      </c>
      <c r="AV481">
        <f t="shared" si="82"/>
        <v>0</v>
      </c>
      <c r="AW481">
        <f t="shared" si="83"/>
        <v>0.17887034682981395</v>
      </c>
      <c r="AX481">
        <v>34.18685278994122</v>
      </c>
      <c r="AZ481">
        <f t="shared" si="84"/>
        <v>-411.89964420909473</v>
      </c>
    </row>
    <row r="482" spans="1:52" x14ac:dyDescent="0.3">
      <c r="A482">
        <v>120</v>
      </c>
      <c r="B482" s="12">
        <v>514.13073194386936</v>
      </c>
      <c r="C482" s="9">
        <v>44.406375374035179</v>
      </c>
      <c r="D482" s="9">
        <v>0.26940094906051615</v>
      </c>
      <c r="E482" s="9">
        <v>1.3000000000000185E-2</v>
      </c>
      <c r="F482" s="9">
        <v>2.7681341741369536</v>
      </c>
      <c r="G482" s="12">
        <v>0</v>
      </c>
      <c r="H482" s="12">
        <v>10.000000000000071</v>
      </c>
      <c r="I482" s="12">
        <v>0.60000000000000431</v>
      </c>
      <c r="J482">
        <v>1009.9430563391287</v>
      </c>
      <c r="K482">
        <v>105.50097470075161</v>
      </c>
      <c r="L482">
        <v>5.8478009018480539E-3</v>
      </c>
      <c r="M482">
        <v>3.2018083349592906E-2</v>
      </c>
      <c r="N482">
        <v>-7.4969226511863759E-4</v>
      </c>
      <c r="O482">
        <v>-3.9283290963699894E-5</v>
      </c>
      <c r="P482">
        <v>-8.3647246299370388E-3</v>
      </c>
      <c r="Q482">
        <v>5.8771958018980341E-3</v>
      </c>
      <c r="R482">
        <v>0</v>
      </c>
      <c r="S482">
        <v>2.6811502823118366E-5</v>
      </c>
      <c r="T482">
        <v>1006.8148018275999</v>
      </c>
      <c r="U482">
        <v>115.75121915575801</v>
      </c>
      <c r="V482">
        <v>1011.0884653398468</v>
      </c>
      <c r="W482">
        <v>121.04639553986044</v>
      </c>
      <c r="X482">
        <v>200.89937585306589</v>
      </c>
      <c r="Y482">
        <v>608.50099747177092</v>
      </c>
      <c r="Z482">
        <v>8.7575028594257134</v>
      </c>
      <c r="AA482" s="12">
        <v>19.049999999999997</v>
      </c>
      <c r="AB482" s="12">
        <v>0.10000000000000142</v>
      </c>
      <c r="AC482" s="12">
        <v>-2.6270603005855288E-3</v>
      </c>
      <c r="AD482" s="12">
        <v>382.07771965855028</v>
      </c>
      <c r="AE482">
        <v>0</v>
      </c>
      <c r="AF482">
        <v>0</v>
      </c>
      <c r="AG482">
        <v>-2.0226092012151859</v>
      </c>
      <c r="AH482">
        <v>-51.347554893207601</v>
      </c>
      <c r="AI482">
        <v>20.129373393403796</v>
      </c>
      <c r="AJ482">
        <v>2.5480763124028725</v>
      </c>
      <c r="AK482">
        <v>12.790814199573392</v>
      </c>
      <c r="AL482">
        <v>0</v>
      </c>
      <c r="AM482">
        <v>0</v>
      </c>
      <c r="AN482">
        <v>-1.1118136485295261E-2</v>
      </c>
      <c r="AO482">
        <f t="shared" si="75"/>
        <v>33.694955879215748</v>
      </c>
      <c r="AP482">
        <f t="shared" si="76"/>
        <v>2.0216973527529447</v>
      </c>
      <c r="AQ482">
        <f t="shared" si="77"/>
        <v>0</v>
      </c>
      <c r="AR482">
        <f t="shared" si="78"/>
        <v>2.0216973527529447</v>
      </c>
      <c r="AS482" s="9">
        <f t="shared" si="79"/>
        <v>-29.730333419888805</v>
      </c>
      <c r="AT482" s="9">
        <f t="shared" si="80"/>
        <v>25.650409890801637</v>
      </c>
      <c r="AU482" s="9">
        <f t="shared" si="81"/>
        <v>17.705020347627308</v>
      </c>
      <c r="AV482">
        <f t="shared" si="82"/>
        <v>0</v>
      </c>
      <c r="AW482">
        <f t="shared" si="83"/>
        <v>0.177338830925655</v>
      </c>
      <c r="AX482">
        <v>33.694955879215748</v>
      </c>
      <c r="AZ482">
        <f t="shared" si="84"/>
        <v>-402.58746786807592</v>
      </c>
    </row>
    <row r="483" spans="1:52" x14ac:dyDescent="0.3">
      <c r="A483">
        <v>120.25</v>
      </c>
      <c r="B483" s="12">
        <v>519.91751031567969</v>
      </c>
      <c r="C483" s="9">
        <v>44.406375374035179</v>
      </c>
      <c r="D483" s="9">
        <v>0.27141582101076267</v>
      </c>
      <c r="E483" s="9">
        <v>1.3004696339921937E-2</v>
      </c>
      <c r="F483" s="9">
        <v>2.7690876352580305</v>
      </c>
      <c r="G483" s="12">
        <v>0</v>
      </c>
      <c r="H483" s="12">
        <v>10.00180628458536</v>
      </c>
      <c r="I483" s="12">
        <v>0.60010837707512166</v>
      </c>
      <c r="J483">
        <v>1011.1472727237539</v>
      </c>
      <c r="K483">
        <v>105.5417195067505</v>
      </c>
      <c r="L483">
        <v>5.8945839915972272E-3</v>
      </c>
      <c r="M483">
        <v>3.0088502504687174E-2</v>
      </c>
      <c r="N483">
        <v>-7.6053649224873366E-4</v>
      </c>
      <c r="O483">
        <v>-3.9344747179789897E-5</v>
      </c>
      <c r="P483">
        <v>-8.3776698878740181E-3</v>
      </c>
      <c r="Q483">
        <v>5.8771958018980341E-3</v>
      </c>
      <c r="R483">
        <v>0</v>
      </c>
      <c r="S483">
        <v>2.7149317123619374E-5</v>
      </c>
      <c r="T483">
        <v>1014.4022737244786</v>
      </c>
      <c r="U483">
        <v>115.95748191814891</v>
      </c>
      <c r="V483">
        <v>1014.0772117410206</v>
      </c>
      <c r="W483">
        <v>121.13868447151896</v>
      </c>
      <c r="X483">
        <v>192.59190534954737</v>
      </c>
      <c r="Y483">
        <v>606.22003981419346</v>
      </c>
      <c r="Z483">
        <v>8.7575028594239299</v>
      </c>
      <c r="AA483" s="12">
        <v>19.050036125691712</v>
      </c>
      <c r="AB483" s="12">
        <v>0.10003612569170721</v>
      </c>
      <c r="AC483" s="12">
        <v>2.6270603008448912E-3</v>
      </c>
      <c r="AD483" s="12">
        <v>382.07965013602012</v>
      </c>
      <c r="AE483">
        <v>5.999550629229855E-4</v>
      </c>
      <c r="AF483">
        <v>0</v>
      </c>
      <c r="AG483">
        <v>-2.0471276904066924</v>
      </c>
      <c r="AH483">
        <v>-51.734406021996989</v>
      </c>
      <c r="AI483">
        <v>20.392858596341359</v>
      </c>
      <c r="AJ483">
        <v>2.5480891867571187</v>
      </c>
      <c r="AK483">
        <v>12.790838455584446</v>
      </c>
      <c r="AL483">
        <v>0</v>
      </c>
      <c r="AM483">
        <v>0</v>
      </c>
      <c r="AN483">
        <v>1.1118136486392923E-2</v>
      </c>
      <c r="AO483">
        <f t="shared" si="75"/>
        <v>27.309728833114505</v>
      </c>
      <c r="AP483">
        <f t="shared" si="76"/>
        <v>1.6385837299868702</v>
      </c>
      <c r="AQ483">
        <f t="shared" si="77"/>
        <v>0</v>
      </c>
      <c r="AR483">
        <f t="shared" si="78"/>
        <v>1.6385834350859858</v>
      </c>
      <c r="AS483" s="9">
        <f t="shared" si="79"/>
        <v>-29.574171297363478</v>
      </c>
      <c r="AT483" s="9">
        <f t="shared" si="80"/>
        <v>25.857063986612577</v>
      </c>
      <c r="AU483" s="9">
        <f t="shared" si="81"/>
        <v>14.349901700765544</v>
      </c>
      <c r="AV483">
        <f t="shared" si="82"/>
        <v>0</v>
      </c>
      <c r="AW483">
        <f t="shared" si="83"/>
        <v>0.17647069092594223</v>
      </c>
      <c r="AX483">
        <v>27.309733748130128</v>
      </c>
      <c r="AZ483">
        <f t="shared" si="84"/>
        <v>-407.85717192682716</v>
      </c>
    </row>
    <row r="484" spans="1:52" x14ac:dyDescent="0.3">
      <c r="A484">
        <v>120.5</v>
      </c>
      <c r="B484" s="12">
        <v>525.75117964988954</v>
      </c>
      <c r="C484" s="9">
        <v>44.406375374035179</v>
      </c>
      <c r="D484" s="9">
        <v>0.27343685686692643</v>
      </c>
      <c r="E484" s="9">
        <v>1.3018785312228796E-2</v>
      </c>
      <c r="F484" s="9">
        <v>2.770048337049547</v>
      </c>
      <c r="G484" s="12">
        <v>0</v>
      </c>
      <c r="H484" s="12">
        <v>10.007225120087998</v>
      </c>
      <c r="I484" s="12">
        <v>0.60043350720527988</v>
      </c>
      <c r="J484">
        <v>1009.7365497548933</v>
      </c>
      <c r="K484">
        <v>105.47533577053559</v>
      </c>
      <c r="L484">
        <v>5.9411349770202588E-3</v>
      </c>
      <c r="M484">
        <v>3.2336680075236469E-2</v>
      </c>
      <c r="N484">
        <v>-7.6736775290574255E-4</v>
      </c>
      <c r="O484">
        <v>-3.9333517602775397E-5</v>
      </c>
      <c r="P484">
        <v>-8.3691175799275874E-3</v>
      </c>
      <c r="Q484">
        <v>5.8771958018980341E-3</v>
      </c>
      <c r="R484">
        <v>0</v>
      </c>
      <c r="S484">
        <v>2.7414094795808514E-5</v>
      </c>
      <c r="T484">
        <v>1006.4718719973984</v>
      </c>
      <c r="U484">
        <v>115.66251758429814</v>
      </c>
      <c r="V484">
        <v>1009.0710003788985</v>
      </c>
      <c r="W484">
        <v>120.95483312892964</v>
      </c>
      <c r="X484">
        <v>200.99705070546295</v>
      </c>
      <c r="Y484">
        <v>610.8827632686108</v>
      </c>
      <c r="Z484">
        <v>8.757528936968745</v>
      </c>
      <c r="AA484" s="12">
        <v>19.050144502401757</v>
      </c>
      <c r="AB484" s="12">
        <v>0.10014450240175997</v>
      </c>
      <c r="AC484" s="12">
        <v>7.8811543550367045E-3</v>
      </c>
      <c r="AD484" s="12">
        <v>382.07771962082859</v>
      </c>
      <c r="AE484">
        <v>1.1998989189612175E-3</v>
      </c>
      <c r="AF484">
        <v>0</v>
      </c>
      <c r="AG484">
        <v>-2.0247703676238458</v>
      </c>
      <c r="AH484">
        <v>-51.329629159058904</v>
      </c>
      <c r="AI484">
        <v>19.909411855514385</v>
      </c>
      <c r="AJ484">
        <v>2.5480763121513061</v>
      </c>
      <c r="AK484">
        <v>12.790911223372463</v>
      </c>
      <c r="AL484">
        <v>0</v>
      </c>
      <c r="AM484">
        <v>0</v>
      </c>
      <c r="AN484">
        <v>3.3354297105950448E-2</v>
      </c>
      <c r="AO484">
        <f t="shared" si="75"/>
        <v>26.852294018026424</v>
      </c>
      <c r="AP484">
        <f t="shared" si="76"/>
        <v>1.6111376410815854</v>
      </c>
      <c r="AQ484">
        <f t="shared" si="77"/>
        <v>0</v>
      </c>
      <c r="AR484">
        <f t="shared" si="78"/>
        <v>1.6111364812580413</v>
      </c>
      <c r="AS484" s="9">
        <f t="shared" si="79"/>
        <v>-29.332951732487864</v>
      </c>
      <c r="AT484" s="9">
        <f t="shared" si="80"/>
        <v>25.665938572558879</v>
      </c>
      <c r="AU484" s="9">
        <f t="shared" si="81"/>
        <v>14.109584513211548</v>
      </c>
      <c r="AV484">
        <f t="shared" si="82"/>
        <v>0</v>
      </c>
      <c r="AW484">
        <f t="shared" si="83"/>
        <v>0.17521982827412261</v>
      </c>
      <c r="AX484">
        <v>26.852313348432741</v>
      </c>
      <c r="AZ484">
        <f t="shared" si="84"/>
        <v>-398.18823711028767</v>
      </c>
    </row>
    <row r="485" spans="1:52" x14ac:dyDescent="0.3">
      <c r="A485">
        <v>120.75</v>
      </c>
      <c r="B485" s="12">
        <v>531.63170726554745</v>
      </c>
      <c r="C485" s="9">
        <v>44.406375374035179</v>
      </c>
      <c r="D485" s="9">
        <v>0.27546402671722553</v>
      </c>
      <c r="E485" s="9">
        <v>1.3042266774542564E-2</v>
      </c>
      <c r="F485" s="9">
        <v>2.7710162628366772</v>
      </c>
      <c r="G485" s="12">
        <v>0</v>
      </c>
      <c r="H485" s="12">
        <v>10.01625645174714</v>
      </c>
      <c r="I485" s="12">
        <v>0.60097538710482845</v>
      </c>
      <c r="J485">
        <v>1010.876349400948</v>
      </c>
      <c r="K485">
        <v>105.513725060311</v>
      </c>
      <c r="L485">
        <v>5.9878125612381292E-3</v>
      </c>
      <c r="M485">
        <v>3.053392794731434E-2</v>
      </c>
      <c r="N485">
        <v>-7.7795800665717051E-4</v>
      </c>
      <c r="O485">
        <v>-3.9449344935728778E-5</v>
      </c>
      <c r="P485">
        <v>-8.3815780082440606E-3</v>
      </c>
      <c r="Q485">
        <v>5.8771958018980341E-3</v>
      </c>
      <c r="R485">
        <v>0</v>
      </c>
      <c r="S485">
        <v>2.7755631974219407E-5</v>
      </c>
      <c r="T485">
        <v>1014.0216155843234</v>
      </c>
      <c r="U485">
        <v>115.86683822569807</v>
      </c>
      <c r="V485">
        <v>1012.0168355883494</v>
      </c>
      <c r="W485">
        <v>121.04201450156091</v>
      </c>
      <c r="X485">
        <v>192.61797943982876</v>
      </c>
      <c r="Y485">
        <v>608.55804085803061</v>
      </c>
      <c r="Z485">
        <v>8.7575810916481327</v>
      </c>
      <c r="AA485" s="12">
        <v>19.050325129034945</v>
      </c>
      <c r="AB485" s="12">
        <v>0.1003251290349428</v>
      </c>
      <c r="AC485" s="12">
        <v>1.313516876505531E-2</v>
      </c>
      <c r="AD485" s="12">
        <v>382.07192789655306</v>
      </c>
      <c r="AE485">
        <v>1.7998203627791476E-3</v>
      </c>
      <c r="AF485">
        <v>0</v>
      </c>
      <c r="AG485">
        <v>-2.0522969137567815</v>
      </c>
      <c r="AH485">
        <v>-51.714113331192642</v>
      </c>
      <c r="AI485">
        <v>20.172939736515939</v>
      </c>
      <c r="AJ485">
        <v>2.5480376871421129</v>
      </c>
      <c r="AK485">
        <v>12.791032502202102</v>
      </c>
      <c r="AL485">
        <v>0</v>
      </c>
      <c r="AM485">
        <v>0</v>
      </c>
      <c r="AN485">
        <v>5.559012065871595E-2</v>
      </c>
      <c r="AO485">
        <f t="shared" si="75"/>
        <v>27.089050231197032</v>
      </c>
      <c r="AP485">
        <f t="shared" si="76"/>
        <v>1.6253430138718219</v>
      </c>
      <c r="AQ485">
        <f t="shared" si="77"/>
        <v>0</v>
      </c>
      <c r="AR485">
        <f t="shared" si="78"/>
        <v>1.6253403813423737</v>
      </c>
      <c r="AS485" s="9">
        <f t="shared" si="79"/>
        <v>-29.578301058895178</v>
      </c>
      <c r="AT485" s="9">
        <f t="shared" si="80"/>
        <v>25.869039688055341</v>
      </c>
      <c r="AU485" s="9">
        <f t="shared" si="81"/>
        <v>14.234073245726256</v>
      </c>
      <c r="AV485">
        <f t="shared" si="82"/>
        <v>0</v>
      </c>
      <c r="AW485">
        <f t="shared" si="83"/>
        <v>0.1770022175197177</v>
      </c>
      <c r="AX485">
        <v>27.0890941067589</v>
      </c>
      <c r="AZ485">
        <f t="shared" si="84"/>
        <v>-403.4587947303188</v>
      </c>
    </row>
    <row r="486" spans="1:52" x14ac:dyDescent="0.3">
      <c r="A486">
        <v>121</v>
      </c>
      <c r="B486" s="12">
        <v>537.55906002713277</v>
      </c>
      <c r="C486" s="9">
        <v>44.406375374035179</v>
      </c>
      <c r="D486" s="9">
        <v>0.27749730048983018</v>
      </c>
      <c r="E486" s="9">
        <v>1.3075140489563571E-2</v>
      </c>
      <c r="F486" s="9">
        <v>2.7719913958076638</v>
      </c>
      <c r="G486" s="12">
        <v>0</v>
      </c>
      <c r="H486" s="12">
        <v>10.028900188293681</v>
      </c>
      <c r="I486" s="12">
        <v>0.60173401129762083</v>
      </c>
      <c r="J486">
        <v>1009.5239210350006</v>
      </c>
      <c r="K486">
        <v>105.44989256120925</v>
      </c>
      <c r="L486">
        <v>6.0342639042584257E-3</v>
      </c>
      <c r="M486">
        <v>3.2661251841578053E-2</v>
      </c>
      <c r="N486">
        <v>-7.8477615722086257E-4</v>
      </c>
      <c r="O486">
        <v>-3.9496939609235953E-5</v>
      </c>
      <c r="P486">
        <v>-8.3735373126527235E-3</v>
      </c>
      <c r="Q486">
        <v>5.8771958018980341E-3</v>
      </c>
      <c r="R486">
        <v>0</v>
      </c>
      <c r="S486">
        <v>2.8026055205271062E-5</v>
      </c>
      <c r="T486">
        <v>1006.1281489304286</v>
      </c>
      <c r="U486">
        <v>115.57312749416127</v>
      </c>
      <c r="V486">
        <v>1006.8914134268987</v>
      </c>
      <c r="W486">
        <v>120.85355286120546</v>
      </c>
      <c r="X486">
        <v>201.01718267319987</v>
      </c>
      <c r="Y486">
        <v>613.21356912568137</v>
      </c>
      <c r="Z486">
        <v>8.7576593226327617</v>
      </c>
      <c r="AA486" s="12">
        <v>19.050578003765875</v>
      </c>
      <c r="AB486" s="12">
        <v>0.10057800376587361</v>
      </c>
      <c r="AC486" s="12">
        <v>1.8389050433288943E-2</v>
      </c>
      <c r="AD486" s="12">
        <v>382.06227491394975</v>
      </c>
      <c r="AE486">
        <v>2.3997081883482263E-3</v>
      </c>
      <c r="AF486">
        <v>0</v>
      </c>
      <c r="AG486">
        <v>-2.032949844392185</v>
      </c>
      <c r="AH486">
        <v>-51.310790957874765</v>
      </c>
      <c r="AI486">
        <v>19.683892215060869</v>
      </c>
      <c r="AJ486">
        <v>2.5479733114011314</v>
      </c>
      <c r="AK486">
        <v>12.791202290847723</v>
      </c>
      <c r="AL486">
        <v>0</v>
      </c>
      <c r="AM486">
        <v>0</v>
      </c>
      <c r="AN486">
        <v>7.7825382427162193E-2</v>
      </c>
      <c r="AO486">
        <f t="shared" si="75"/>
        <v>26.625897603918965</v>
      </c>
      <c r="AP486">
        <f t="shared" si="76"/>
        <v>1.5975538562351379</v>
      </c>
      <c r="AQ486">
        <f t="shared" si="77"/>
        <v>0</v>
      </c>
      <c r="AR486">
        <f t="shared" si="78"/>
        <v>1.597549256401015</v>
      </c>
      <c r="AS486" s="9">
        <f t="shared" si="79"/>
        <v>-29.340503516060117</v>
      </c>
      <c r="AT486" s="9">
        <f t="shared" si="80"/>
        <v>25.67861192503501</v>
      </c>
      <c r="AU486" s="9">
        <f t="shared" si="81"/>
        <v>13.990832422465575</v>
      </c>
      <c r="AV486">
        <f t="shared" si="82"/>
        <v>0</v>
      </c>
      <c r="AW486">
        <f t="shared" si="83"/>
        <v>0.17601912964474623</v>
      </c>
      <c r="AX486">
        <v>26.625974268041755</v>
      </c>
      <c r="AZ486">
        <f t="shared" si="84"/>
        <v>-393.67784430121731</v>
      </c>
    </row>
    <row r="487" spans="1:52" x14ac:dyDescent="0.3">
      <c r="A487">
        <v>121.25</v>
      </c>
      <c r="B487" s="12">
        <v>543.53320434023453</v>
      </c>
      <c r="C487" s="9">
        <v>44.406375374035179</v>
      </c>
      <c r="D487" s="9">
        <v>0.27953664795275462</v>
      </c>
      <c r="E487" s="9">
        <v>1.3117406125050518E-2</v>
      </c>
      <c r="F487" s="9">
        <v>2.7729737190138786</v>
      </c>
      <c r="G487" s="12">
        <v>0</v>
      </c>
      <c r="H487" s="12">
        <v>10.045156201942508</v>
      </c>
      <c r="I487" s="12">
        <v>0.6027093721165504</v>
      </c>
      <c r="J487">
        <v>1010.6026738397898</v>
      </c>
      <c r="K487">
        <v>105.48602785354086</v>
      </c>
      <c r="L487">
        <v>6.080836008871323E-3</v>
      </c>
      <c r="M487">
        <v>3.0976982607446288E-2</v>
      </c>
      <c r="N487">
        <v>-7.9512846953543677E-4</v>
      </c>
      <c r="O487">
        <v>-3.9667357124258413E-5</v>
      </c>
      <c r="P487">
        <v>-8.3855403850189858E-3</v>
      </c>
      <c r="Q487">
        <v>5.8771958018980341E-3</v>
      </c>
      <c r="R487">
        <v>0</v>
      </c>
      <c r="S487">
        <v>2.8371337254660346E-5</v>
      </c>
      <c r="T487">
        <v>1013.6076108577798</v>
      </c>
      <c r="U487">
        <v>115.7741662482776</v>
      </c>
      <c r="V487">
        <v>1009.7441131437234</v>
      </c>
      <c r="W487">
        <v>120.9340722718826</v>
      </c>
      <c r="X487">
        <v>192.67286493648947</v>
      </c>
      <c r="Y487">
        <v>610.89874339143785</v>
      </c>
      <c r="Z487">
        <v>8.7577636286919116</v>
      </c>
      <c r="AA487" s="12">
        <v>19.05090312403885</v>
      </c>
      <c r="AB487" s="12">
        <v>0.10090312403885014</v>
      </c>
      <c r="AC487" s="12">
        <v>2.364274625085214E-2</v>
      </c>
      <c r="AD487" s="12">
        <v>382.04875985312242</v>
      </c>
      <c r="AE487">
        <v>2.9995511902181082E-3</v>
      </c>
      <c r="AF487">
        <v>0</v>
      </c>
      <c r="AG487">
        <v>-2.0632918240710674</v>
      </c>
      <c r="AH487">
        <v>-51.691241913548794</v>
      </c>
      <c r="AI487">
        <v>19.942268487614282</v>
      </c>
      <c r="AJ487">
        <v>2.5478831794604737</v>
      </c>
      <c r="AK487">
        <v>12.791420587593347</v>
      </c>
      <c r="AL487">
        <v>0</v>
      </c>
      <c r="AM487">
        <v>0</v>
      </c>
      <c r="AN487">
        <v>0.10005985764604984</v>
      </c>
      <c r="AO487">
        <f t="shared" si="75"/>
        <v>26.857722091423629</v>
      </c>
      <c r="AP487">
        <f t="shared" si="76"/>
        <v>1.6114633254854176</v>
      </c>
      <c r="AQ487">
        <f t="shared" si="77"/>
        <v>0</v>
      </c>
      <c r="AR487">
        <f t="shared" si="78"/>
        <v>1.6114560760754475</v>
      </c>
      <c r="AS487" s="9">
        <f t="shared" si="79"/>
        <v>-29.586384659925972</v>
      </c>
      <c r="AT487" s="9">
        <f t="shared" si="80"/>
        <v>25.879665011415383</v>
      </c>
      <c r="AU487" s="9">
        <f t="shared" si="81"/>
        <v>14.112814900907106</v>
      </c>
      <c r="AV487">
        <f t="shared" si="82"/>
        <v>0</v>
      </c>
      <c r="AW487">
        <f t="shared" si="83"/>
        <v>0.17806456403955956</v>
      </c>
      <c r="AX487">
        <v>26.857842915466673</v>
      </c>
      <c r="AZ487">
        <f t="shared" si="84"/>
        <v>-398.84536975228559</v>
      </c>
    </row>
    <row r="488" spans="1:52" x14ac:dyDescent="0.3">
      <c r="A488">
        <v>121.5</v>
      </c>
      <c r="B488" s="12">
        <v>549.55410614721552</v>
      </c>
      <c r="C488" s="9">
        <v>44.406375374035179</v>
      </c>
      <c r="D488" s="9">
        <v>0.28158203871376947</v>
      </c>
      <c r="E488" s="9">
        <v>1.3169063253817382E-2</v>
      </c>
      <c r="F488" s="9">
        <v>2.773963215369907</v>
      </c>
      <c r="G488" s="12">
        <v>0</v>
      </c>
      <c r="H488" s="12">
        <v>10.065024328391301</v>
      </c>
      <c r="I488" s="12">
        <v>0.60390145970347808</v>
      </c>
      <c r="J488">
        <v>1009.3060387789228</v>
      </c>
      <c r="K488">
        <v>105.4246474835748</v>
      </c>
      <c r="L488">
        <v>6.1271837490373465E-3</v>
      </c>
      <c r="M488">
        <v>3.2990298288282212E-2</v>
      </c>
      <c r="N488">
        <v>-8.0193260312768299E-4</v>
      </c>
      <c r="O488">
        <v>-3.9773524343090458E-5</v>
      </c>
      <c r="P488">
        <v>-8.3779910041339115E-3</v>
      </c>
      <c r="Q488">
        <v>5.8771958018980341E-3</v>
      </c>
      <c r="R488">
        <v>0</v>
      </c>
      <c r="S488">
        <v>2.8647381272333348E-5</v>
      </c>
      <c r="T488">
        <v>1005.787676832657</v>
      </c>
      <c r="U488">
        <v>115.48307187394903</v>
      </c>
      <c r="V488">
        <v>1004.6959518116782</v>
      </c>
      <c r="W488">
        <v>120.74820547213119</v>
      </c>
      <c r="X488">
        <v>201.00830399929086</v>
      </c>
      <c r="Y488">
        <v>615.51797011598728</v>
      </c>
      <c r="Z488">
        <v>8.7578940081757413</v>
      </c>
      <c r="AA488" s="12">
        <v>19.051300486567822</v>
      </c>
      <c r="AB488" s="12">
        <v>0.10130048656782602</v>
      </c>
      <c r="AC488" s="12">
        <v>2.8896203107125654E-2</v>
      </c>
      <c r="AD488" s="12">
        <v>382.03138258813647</v>
      </c>
      <c r="AE488">
        <v>3.5993381640495592E-3</v>
      </c>
      <c r="AF488">
        <v>0</v>
      </c>
      <c r="AG488">
        <v>-2.0470238456212075</v>
      </c>
      <c r="AH488">
        <v>-51.291247478374096</v>
      </c>
      <c r="AI488">
        <v>19.458899084784548</v>
      </c>
      <c r="AJ488">
        <v>2.5477672904802824</v>
      </c>
      <c r="AK488">
        <v>12.79168739023261</v>
      </c>
      <c r="AL488">
        <v>0</v>
      </c>
      <c r="AM488">
        <v>0</v>
      </c>
      <c r="AN488">
        <v>0.12229332154280195</v>
      </c>
      <c r="AO488">
        <f t="shared" si="75"/>
        <v>26.399975001564417</v>
      </c>
      <c r="AP488">
        <f t="shared" si="76"/>
        <v>1.583998500093865</v>
      </c>
      <c r="AQ488">
        <f t="shared" si="77"/>
        <v>0</v>
      </c>
      <c r="AR488">
        <f t="shared" si="78"/>
        <v>1.5839882395683644</v>
      </c>
      <c r="AS488" s="9">
        <f t="shared" si="79"/>
        <v>-29.35368577359954</v>
      </c>
      <c r="AT488" s="9">
        <f t="shared" si="80"/>
        <v>25.690867111506925</v>
      </c>
      <c r="AU488" s="9">
        <f t="shared" si="81"/>
        <v>13.872490972931422</v>
      </c>
      <c r="AV488">
        <f t="shared" si="82"/>
        <v>0</v>
      </c>
      <c r="AW488">
        <f t="shared" si="83"/>
        <v>0.177355642182256</v>
      </c>
      <c r="AX488">
        <v>26.400146011430493</v>
      </c>
      <c r="AZ488">
        <f t="shared" si="84"/>
        <v>-389.17798169569096</v>
      </c>
    </row>
    <row r="489" spans="1:52" x14ac:dyDescent="0.3">
      <c r="A489">
        <v>121.75</v>
      </c>
      <c r="B489" s="12">
        <v>555.62173092284877</v>
      </c>
      <c r="C489" s="9">
        <v>44.406375374035179</v>
      </c>
      <c r="D489" s="9">
        <v>0.2836334422203084</v>
      </c>
      <c r="E489" s="9">
        <v>1.3230111353708128E-2</v>
      </c>
      <c r="F489" s="9">
        <v>2.7749598676535969</v>
      </c>
      <c r="G489" s="12">
        <v>0</v>
      </c>
      <c r="H489" s="12">
        <v>10.088504366810819</v>
      </c>
      <c r="I489" s="12">
        <v>0.60531026200864912</v>
      </c>
      <c r="J489">
        <v>1010.3256871785817</v>
      </c>
      <c r="K489">
        <v>105.45857276294498</v>
      </c>
      <c r="L489">
        <v>6.1736488888513418E-3</v>
      </c>
      <c r="M489">
        <v>3.1418639592467712E-2</v>
      </c>
      <c r="N489">
        <v>-8.1205979782731025E-4</v>
      </c>
      <c r="O489">
        <v>-3.9998673296964622E-5</v>
      </c>
      <c r="P489">
        <v>-8.3895524528109777E-3</v>
      </c>
      <c r="Q489">
        <v>5.8771958018980341E-3</v>
      </c>
      <c r="R489">
        <v>0</v>
      </c>
      <c r="S489">
        <v>2.8996391164742468E-5</v>
      </c>
      <c r="T489">
        <v>1013.140498781463</v>
      </c>
      <c r="U489">
        <v>115.67853678439229</v>
      </c>
      <c r="V489">
        <v>1007.386983470325</v>
      </c>
      <c r="W489">
        <v>120.81993582608311</v>
      </c>
      <c r="X489">
        <v>192.72932664406991</v>
      </c>
      <c r="Y489">
        <v>613.22817134129809</v>
      </c>
      <c r="Z489">
        <v>8.7580504590240924</v>
      </c>
      <c r="AA489" s="12">
        <v>19.051770087336216</v>
      </c>
      <c r="AB489" s="12">
        <v>0.10177008733621637</v>
      </c>
      <c r="AC489" s="12">
        <v>3.414936787734639E-2</v>
      </c>
      <c r="AD489" s="12">
        <v>382.01014209045212</v>
      </c>
      <c r="AE489">
        <v>4.1990579060622313E-3</v>
      </c>
      <c r="AF489">
        <v>0</v>
      </c>
      <c r="AG489">
        <v>-2.080171325434248</v>
      </c>
      <c r="AH489">
        <v>-51.664785396354517</v>
      </c>
      <c r="AI489">
        <v>19.707940606451345</v>
      </c>
      <c r="AJ489">
        <v>2.5476256376012256</v>
      </c>
      <c r="AK489">
        <v>12.792002696068646</v>
      </c>
      <c r="AL489">
        <v>0</v>
      </c>
      <c r="AM489">
        <v>0</v>
      </c>
      <c r="AN489">
        <v>0.14452554928498254</v>
      </c>
      <c r="AO489">
        <f t="shared" si="75"/>
        <v>26.622872522392178</v>
      </c>
      <c r="AP489">
        <f t="shared" si="76"/>
        <v>1.5973723513435307</v>
      </c>
      <c r="AQ489">
        <f t="shared" si="77"/>
        <v>0</v>
      </c>
      <c r="AR489">
        <f t="shared" si="78"/>
        <v>1.5973582688598491</v>
      </c>
      <c r="AS489" s="9">
        <f t="shared" si="79"/>
        <v>-29.59840834974765</v>
      </c>
      <c r="AT489" s="9">
        <f t="shared" si="80"/>
        <v>25.888432190185949</v>
      </c>
      <c r="AU489" s="9">
        <f t="shared" si="81"/>
        <v>13.989867654916603</v>
      </c>
      <c r="AV489">
        <f t="shared" si="82"/>
        <v>0</v>
      </c>
      <c r="AW489">
        <f t="shared" si="83"/>
        <v>0.17965832397281381</v>
      </c>
      <c r="AX489">
        <v>26.623107232522749</v>
      </c>
      <c r="AZ489">
        <f t="shared" si="84"/>
        <v>-394.15881212902696</v>
      </c>
    </row>
    <row r="490" spans="1:52" x14ac:dyDescent="0.3">
      <c r="A490">
        <v>122</v>
      </c>
      <c r="B490" s="12">
        <v>561.73604366992458</v>
      </c>
      <c r="C490" s="9">
        <v>44.406375374035179</v>
      </c>
      <c r="D490" s="9">
        <v>0.28569082775939242</v>
      </c>
      <c r="E490" s="9">
        <v>1.3300549807573741E-2</v>
      </c>
      <c r="F490" s="9">
        <v>2.7759636585061322</v>
      </c>
      <c r="G490" s="12">
        <v>0</v>
      </c>
      <c r="H490" s="12">
        <v>10.115596079836054</v>
      </c>
      <c r="I490" s="12">
        <v>0.6069357647901632</v>
      </c>
      <c r="J490">
        <v>1009.0832453474508</v>
      </c>
      <c r="K490">
        <v>105.39957940758831</v>
      </c>
      <c r="L490">
        <v>6.2198846993956761E-3</v>
      </c>
      <c r="M490">
        <v>3.3323161328981749E-2</v>
      </c>
      <c r="N490">
        <v>-8.1885009259855261E-4</v>
      </c>
      <c r="O490">
        <v>-4.0163210662025938E-5</v>
      </c>
      <c r="P490">
        <v>-8.3824815379604286E-3</v>
      </c>
      <c r="Q490">
        <v>5.8771958018980341E-3</v>
      </c>
      <c r="R490">
        <v>0</v>
      </c>
      <c r="S490">
        <v>2.9278056053377821E-5</v>
      </c>
      <c r="T490">
        <v>1005.45637420608</v>
      </c>
      <c r="U490">
        <v>115.39238007140654</v>
      </c>
      <c r="V490">
        <v>1002.7333326892913</v>
      </c>
      <c r="W490">
        <v>120.64837586784455</v>
      </c>
      <c r="X490">
        <v>200.99127623393122</v>
      </c>
      <c r="Y490">
        <v>617.80627943733566</v>
      </c>
      <c r="Z490">
        <v>8.7582329787665234</v>
      </c>
      <c r="AA490" s="12">
        <v>19.052311921596722</v>
      </c>
      <c r="AB490" s="12">
        <v>0.10231192159672108</v>
      </c>
      <c r="AC490" s="12">
        <v>3.9402187423902224E-2</v>
      </c>
      <c r="AD490" s="12">
        <v>381.98503742554021</v>
      </c>
      <c r="AE490">
        <v>4.7986992135746753E-3</v>
      </c>
      <c r="AF490">
        <v>0</v>
      </c>
      <c r="AG490">
        <v>-2.066936054672059</v>
      </c>
      <c r="AH490">
        <v>-51.271301475591819</v>
      </c>
      <c r="AI490">
        <v>19.246352662597779</v>
      </c>
      <c r="AJ490">
        <v>2.5474582145909284</v>
      </c>
      <c r="AK490">
        <v>12.792366501913953</v>
      </c>
      <c r="AL490">
        <v>0</v>
      </c>
      <c r="AM490">
        <v>0</v>
      </c>
      <c r="AN490">
        <v>0.16675631598577648</v>
      </c>
      <c r="AO490">
        <f t="shared" si="75"/>
        <v>26.186389894312942</v>
      </c>
      <c r="AP490">
        <f t="shared" si="76"/>
        <v>1.5711833936587765</v>
      </c>
      <c r="AQ490">
        <f t="shared" si="77"/>
        <v>0</v>
      </c>
      <c r="AR490">
        <f t="shared" si="78"/>
        <v>1.5711653034695821</v>
      </c>
      <c r="AS490" s="9">
        <f t="shared" si="79"/>
        <v>-29.373309843732564</v>
      </c>
      <c r="AT490" s="9">
        <f t="shared" si="80"/>
        <v>25.702849305986678</v>
      </c>
      <c r="AU490" s="9">
        <f t="shared" si="81"/>
        <v>13.760790214032601</v>
      </c>
      <c r="AV490">
        <f t="shared" si="82"/>
        <v>0</v>
      </c>
      <c r="AW490">
        <f t="shared" si="83"/>
        <v>0.17923553780814891</v>
      </c>
      <c r="AX490">
        <v>26.186691400937651</v>
      </c>
      <c r="AZ490">
        <f t="shared" si="84"/>
        <v>-384.92705325195561</v>
      </c>
    </row>
    <row r="491" spans="1:52" x14ac:dyDescent="0.3">
      <c r="A491">
        <v>122.25</v>
      </c>
      <c r="B491" s="12">
        <v>567.89700891484415</v>
      </c>
      <c r="C491" s="9">
        <v>44.406375374035179</v>
      </c>
      <c r="D491" s="9">
        <v>0.28775416445754853</v>
      </c>
      <c r="E491" s="9">
        <v>1.3380377903250175E-2</v>
      </c>
      <c r="F491" s="9">
        <v>2.7769745704321269</v>
      </c>
      <c r="G491" s="12">
        <v>0</v>
      </c>
      <c r="H491" s="12">
        <v>10.146299193557759</v>
      </c>
      <c r="I491" s="12">
        <v>0.6087779516134656</v>
      </c>
      <c r="J491">
        <v>1010.0434505951033</v>
      </c>
      <c r="K491">
        <v>105.43123482792566</v>
      </c>
      <c r="L491">
        <v>6.2662404399478622E-3</v>
      </c>
      <c r="M491">
        <v>3.1861966017275388E-2</v>
      </c>
      <c r="N491">
        <v>-8.2876093753533149E-4</v>
      </c>
      <c r="O491">
        <v>-4.04431213576651E-5</v>
      </c>
      <c r="P491">
        <v>-8.3935984746630922E-3</v>
      </c>
      <c r="Q491">
        <v>5.8771958018980341E-3</v>
      </c>
      <c r="R491">
        <v>0</v>
      </c>
      <c r="S491">
        <v>2.9630708830680901E-5</v>
      </c>
      <c r="T491">
        <v>1012.3444924603635</v>
      </c>
      <c r="U491">
        <v>115.56892933783183</v>
      </c>
      <c r="V491">
        <v>1005.1517934256995</v>
      </c>
      <c r="W491">
        <v>120.70783692352853</v>
      </c>
      <c r="X491">
        <v>192.65615208823814</v>
      </c>
      <c r="Y491">
        <v>615.48176451153415</v>
      </c>
      <c r="Z491">
        <v>8.7584415645133333</v>
      </c>
      <c r="AA491" s="12">
        <v>19.052925983871152</v>
      </c>
      <c r="AB491" s="12">
        <v>0.10292598387115519</v>
      </c>
      <c r="AC491" s="12">
        <v>4.4654608596848694E-2</v>
      </c>
      <c r="AD491" s="12">
        <v>381.95606769666682</v>
      </c>
      <c r="AE491">
        <v>5.3982508853123168E-3</v>
      </c>
      <c r="AF491">
        <v>0</v>
      </c>
      <c r="AG491">
        <v>-2.1032597975651179</v>
      </c>
      <c r="AH491">
        <v>-51.620682804507567</v>
      </c>
      <c r="AI491">
        <v>19.483501445708267</v>
      </c>
      <c r="AJ491">
        <v>2.5472650154690717</v>
      </c>
      <c r="AK491">
        <v>12.79277880409029</v>
      </c>
      <c r="AL491">
        <v>0</v>
      </c>
      <c r="AM491">
        <v>0</v>
      </c>
      <c r="AN491">
        <v>0.18898539670617628</v>
      </c>
      <c r="AO491">
        <f t="shared" si="75"/>
        <v>26.3988205350255</v>
      </c>
      <c r="AP491">
        <f t="shared" si="76"/>
        <v>1.5839292321015299</v>
      </c>
      <c r="AQ491">
        <f t="shared" si="77"/>
        <v>0</v>
      </c>
      <c r="AR491">
        <f t="shared" si="78"/>
        <v>1.5839061534275067</v>
      </c>
      <c r="AS491" s="9">
        <f t="shared" si="79"/>
        <v>-29.608531773170021</v>
      </c>
      <c r="AT491" s="9">
        <f t="shared" si="80"/>
        <v>25.888302379036343</v>
      </c>
      <c r="AU491" s="9">
        <f t="shared" si="81"/>
        <v>13.872751621685726</v>
      </c>
      <c r="AV491">
        <f t="shared" si="82"/>
        <v>0</v>
      </c>
      <c r="AW491">
        <f t="shared" si="83"/>
        <v>0.18174865468384133</v>
      </c>
      <c r="AX491">
        <v>26.399205185197104</v>
      </c>
      <c r="AZ491">
        <f t="shared" si="84"/>
        <v>-389.6700289141653</v>
      </c>
    </row>
    <row r="492" spans="1:52" x14ac:dyDescent="0.3">
      <c r="A492">
        <v>122.5</v>
      </c>
      <c r="B492" s="12">
        <v>574.10459070318268</v>
      </c>
      <c r="C492" s="9">
        <v>44.406375374035179</v>
      </c>
      <c r="D492" s="9">
        <v>0.28982342128074462</v>
      </c>
      <c r="E492" s="9">
        <v>1.3469594833522011E-2</v>
      </c>
      <c r="F492" s="9">
        <v>2.7779925857996735</v>
      </c>
      <c r="G492" s="12">
        <v>0</v>
      </c>
      <c r="H492" s="12">
        <v>10.180613397508466</v>
      </c>
      <c r="I492" s="12">
        <v>0.61083680385050798</v>
      </c>
      <c r="J492">
        <v>1008.8555840400996</v>
      </c>
      <c r="K492">
        <v>105.37463809727825</v>
      </c>
      <c r="L492">
        <v>6.3122826600082883E-3</v>
      </c>
      <c r="M492">
        <v>3.3659648214964373E-2</v>
      </c>
      <c r="N492">
        <v>-8.355400647674611E-4</v>
      </c>
      <c r="O492">
        <v>-4.0665919052543417E-5</v>
      </c>
      <c r="P492">
        <v>-8.3870096330994192E-3</v>
      </c>
      <c r="Q492">
        <v>5.8771958018980341E-3</v>
      </c>
      <c r="R492">
        <v>0</v>
      </c>
      <c r="S492">
        <v>2.9918056478589967E-5</v>
      </c>
      <c r="T492">
        <v>1005.1907873758792</v>
      </c>
      <c r="U492">
        <v>115.30241970907537</v>
      </c>
      <c r="V492">
        <v>1002.8580926096824</v>
      </c>
      <c r="W492">
        <v>120.61799162112038</v>
      </c>
      <c r="X492">
        <v>201.08376201974167</v>
      </c>
      <c r="Y492">
        <v>620.13499366131725</v>
      </c>
      <c r="Z492">
        <v>8.758676212973306</v>
      </c>
      <c r="AA492" s="12">
        <v>19.053612267950172</v>
      </c>
      <c r="AB492" s="12">
        <v>0.10361226795016931</v>
      </c>
      <c r="AC492" s="12">
        <v>4.9906578225907092E-2</v>
      </c>
      <c r="AD492" s="12">
        <v>381.92323142512709</v>
      </c>
      <c r="AE492">
        <v>5.9977017213146411E-3</v>
      </c>
      <c r="AF492">
        <v>0</v>
      </c>
      <c r="AG492">
        <v>-2.0923767616442452</v>
      </c>
      <c r="AH492">
        <v>-51.25383710077471</v>
      </c>
      <c r="AI492">
        <v>19.136154947418262</v>
      </c>
      <c r="AJ492">
        <v>2.5470460303741729</v>
      </c>
      <c r="AK492">
        <v>12.793239598428498</v>
      </c>
      <c r="AL492">
        <v>0</v>
      </c>
      <c r="AM492">
        <v>0</v>
      </c>
      <c r="AN492">
        <v>0.21121256642111663</v>
      </c>
      <c r="AO492">
        <f t="shared" si="75"/>
        <v>26.074567186455724</v>
      </c>
      <c r="AP492">
        <f t="shared" si="76"/>
        <v>1.5644740311873433</v>
      </c>
      <c r="AQ492">
        <f t="shared" si="77"/>
        <v>0</v>
      </c>
      <c r="AR492">
        <f t="shared" si="78"/>
        <v>1.5644458923085862</v>
      </c>
      <c r="AS492" s="9">
        <f t="shared" si="79"/>
        <v>-29.405906055687552</v>
      </c>
      <c r="AT492" s="9">
        <f t="shared" si="80"/>
        <v>25.715966265461105</v>
      </c>
      <c r="AU492" s="9">
        <f t="shared" si="81"/>
        <v>13.702721482775042</v>
      </c>
      <c r="AV492">
        <f t="shared" si="82"/>
        <v>0</v>
      </c>
      <c r="AW492">
        <f t="shared" si="83"/>
        <v>0.18170108278926772</v>
      </c>
      <c r="AX492">
        <v>26.075036176203668</v>
      </c>
      <c r="AZ492">
        <f t="shared" si="84"/>
        <v>-382.72309894836519</v>
      </c>
    </row>
    <row r="493" spans="1:52" x14ac:dyDescent="0.3">
      <c r="A493">
        <v>122.75</v>
      </c>
      <c r="B493" s="12">
        <v>580.35875259522277</v>
      </c>
      <c r="C493" s="9">
        <v>44.406375374035179</v>
      </c>
      <c r="D493" s="9">
        <v>0.2918985670343256</v>
      </c>
      <c r="E493" s="9">
        <v>1.3568199696092142E-2</v>
      </c>
      <c r="F493" s="9">
        <v>2.7790176868404339</v>
      </c>
      <c r="G493" s="12">
        <v>0</v>
      </c>
      <c r="H493" s="12">
        <v>10.218538344650824</v>
      </c>
      <c r="I493" s="12">
        <v>0.61311230067904943</v>
      </c>
      <c r="J493">
        <v>1009.7306850624554</v>
      </c>
      <c r="K493">
        <v>105.40274280270819</v>
      </c>
      <c r="L493">
        <v>6.358517373210147E-3</v>
      </c>
      <c r="M493">
        <v>3.2345679103709814E-2</v>
      </c>
      <c r="N493">
        <v>-8.4520960725601856E-4</v>
      </c>
      <c r="O493">
        <v>-4.0999593103738429E-5</v>
      </c>
      <c r="P493">
        <v>-8.397473278740606E-3</v>
      </c>
      <c r="Q493">
        <v>5.8771958018980341E-3</v>
      </c>
      <c r="R493">
        <v>0</v>
      </c>
      <c r="S493">
        <v>3.027347982639933E-5</v>
      </c>
      <c r="T493">
        <v>1011.9443716684326</v>
      </c>
      <c r="U493">
        <v>115.47498933411163</v>
      </c>
      <c r="V493">
        <v>1004.3845800905654</v>
      </c>
      <c r="W493">
        <v>120.64556850211113</v>
      </c>
      <c r="X493">
        <v>192.68883678708241</v>
      </c>
      <c r="Y493">
        <v>617.76028125010055</v>
      </c>
      <c r="Z493">
        <v>8.7589369204377228</v>
      </c>
      <c r="AA493" s="12">
        <v>19.054370766893019</v>
      </c>
      <c r="AB493" s="12">
        <v>0.10437076689301647</v>
      </c>
      <c r="AC493" s="12">
        <v>5.515804312384532E-2</v>
      </c>
      <c r="AD493" s="12">
        <v>381.88652737806768</v>
      </c>
      <c r="AE493">
        <v>6.5970405231492446E-3</v>
      </c>
      <c r="AF493">
        <v>0</v>
      </c>
      <c r="AG493">
        <v>-2.1318821072047074</v>
      </c>
      <c r="AH493">
        <v>-51.595894036218276</v>
      </c>
      <c r="AI493">
        <v>19.331214942023241</v>
      </c>
      <c r="AJ493">
        <v>2.5468012510843341</v>
      </c>
      <c r="AK493">
        <v>12.793748880268316</v>
      </c>
      <c r="AL493">
        <v>0</v>
      </c>
      <c r="AM493">
        <v>0</v>
      </c>
      <c r="AN493">
        <v>0.23343760003378286</v>
      </c>
      <c r="AO493">
        <f t="shared" si="75"/>
        <v>26.245437105568008</v>
      </c>
      <c r="AP493">
        <f t="shared" si="76"/>
        <v>1.5747262263340804</v>
      </c>
      <c r="AQ493">
        <f t="shared" si="77"/>
        <v>0</v>
      </c>
      <c r="AR493">
        <f t="shared" si="78"/>
        <v>1.5746919596726658</v>
      </c>
      <c r="AS493" s="9">
        <f t="shared" si="79"/>
        <v>-29.638172881093155</v>
      </c>
      <c r="AT493" s="9">
        <f t="shared" si="80"/>
        <v>25.897732822036275</v>
      </c>
      <c r="AU493" s="9">
        <f t="shared" si="81"/>
        <v>13.792927683419148</v>
      </c>
      <c r="AV493">
        <f t="shared" si="82"/>
        <v>0</v>
      </c>
      <c r="AW493">
        <f t="shared" si="83"/>
        <v>0.18446870108439417</v>
      </c>
      <c r="AX493">
        <v>26.246008229019456</v>
      </c>
      <c r="AZ493">
        <f t="shared" si="84"/>
        <v>-386.6242988404648</v>
      </c>
    </row>
    <row r="494" spans="1:52" x14ac:dyDescent="0.3">
      <c r="A494">
        <v>123</v>
      </c>
      <c r="B494" s="12">
        <v>586.65945766148479</v>
      </c>
      <c r="C494" s="9">
        <v>44.406375374035179</v>
      </c>
      <c r="D494" s="9">
        <v>0.29397957036295896</v>
      </c>
      <c r="E494" s="9">
        <v>1.3676191493538591E-2</v>
      </c>
      <c r="F494" s="9">
        <v>2.7800498556497377</v>
      </c>
      <c r="G494" s="12">
        <v>0</v>
      </c>
      <c r="H494" s="12">
        <v>10.260073651360997</v>
      </c>
      <c r="I494" s="12">
        <v>0.61560441908165975</v>
      </c>
      <c r="J494">
        <v>1008.620374490446</v>
      </c>
      <c r="K494">
        <v>105.34940301449217</v>
      </c>
      <c r="L494">
        <v>6.4045635541353793E-3</v>
      </c>
      <c r="M494">
        <v>3.4003533154741195E-2</v>
      </c>
      <c r="N494">
        <v>-8.5200987474785546E-4</v>
      </c>
      <c r="O494">
        <v>-4.1281474167337434E-5</v>
      </c>
      <c r="P494">
        <v>-8.3915581581419148E-3</v>
      </c>
      <c r="Q494">
        <v>5.8771958018980341E-3</v>
      </c>
      <c r="R494">
        <v>0</v>
      </c>
      <c r="S494">
        <v>3.0567314819708281E-5</v>
      </c>
      <c r="T494">
        <v>1004.9183405241724</v>
      </c>
      <c r="U494">
        <v>115.21313844072182</v>
      </c>
      <c r="V494">
        <v>1002.0166583523686</v>
      </c>
      <c r="W494">
        <v>120.54957887899315</v>
      </c>
      <c r="X494">
        <v>201.09446080236751</v>
      </c>
      <c r="Y494">
        <v>622.41002950427958</v>
      </c>
      <c r="Z494">
        <v>8.7592236827802168</v>
      </c>
      <c r="AA494" s="12">
        <v>19.055201473027221</v>
      </c>
      <c r="AB494" s="12">
        <v>0.10520147302721992</v>
      </c>
      <c r="AC494" s="12">
        <v>6.0408950079275207E-2</v>
      </c>
      <c r="AD494" s="12">
        <v>381.84595379886156</v>
      </c>
      <c r="AE494">
        <v>7.1962560942708809E-3</v>
      </c>
      <c r="AF494">
        <v>0</v>
      </c>
      <c r="AG494">
        <v>-2.123822890690938</v>
      </c>
      <c r="AH494">
        <v>-51.235154199804413</v>
      </c>
      <c r="AI494">
        <v>18.980331442404452</v>
      </c>
      <c r="AJ494">
        <v>2.5465306658846081</v>
      </c>
      <c r="AK494">
        <v>12.794306644458185</v>
      </c>
      <c r="AL494">
        <v>0</v>
      </c>
      <c r="AM494">
        <v>0</v>
      </c>
      <c r="AN494">
        <v>0.25566027234512784</v>
      </c>
      <c r="AO494">
        <f t="shared" si="75"/>
        <v>25.917258373558749</v>
      </c>
      <c r="AP494">
        <f t="shared" si="76"/>
        <v>1.555035502413525</v>
      </c>
      <c r="AQ494">
        <f t="shared" si="77"/>
        <v>0</v>
      </c>
      <c r="AR494">
        <f t="shared" si="78"/>
        <v>1.5549952379738916</v>
      </c>
      <c r="AS494" s="9">
        <f t="shared" si="79"/>
        <v>-29.441215878397312</v>
      </c>
      <c r="AT494" s="9">
        <f t="shared" si="80"/>
        <v>25.728416722417059</v>
      </c>
      <c r="AU494" s="9">
        <f t="shared" si="81"/>
        <v>13.62090380030458</v>
      </c>
      <c r="AV494">
        <f t="shared" si="82"/>
        <v>0</v>
      </c>
      <c r="AW494">
        <f t="shared" si="83"/>
        <v>0.18469227164014984</v>
      </c>
      <c r="AX494">
        <v>25.917929464929166</v>
      </c>
      <c r="AZ494">
        <f t="shared" si="84"/>
        <v>-379.60662884808903</v>
      </c>
    </row>
    <row r="495" spans="1:52" x14ac:dyDescent="0.3">
      <c r="A495">
        <v>123.25</v>
      </c>
      <c r="B495" s="12">
        <v>593.00666847821947</v>
      </c>
      <c r="C495" s="9">
        <v>44.406375374035179</v>
      </c>
      <c r="D495" s="9">
        <v>0.29606639975058285</v>
      </c>
      <c r="E495" s="9">
        <v>1.379356913327231E-2</v>
      </c>
      <c r="F495" s="9">
        <v>2.7810890741866352</v>
      </c>
      <c r="G495" s="12">
        <v>0</v>
      </c>
      <c r="H495" s="12">
        <v>10.305218897412427</v>
      </c>
      <c r="I495" s="12">
        <v>0.61831313384474562</v>
      </c>
      <c r="J495">
        <v>1009.4514176893548</v>
      </c>
      <c r="K495">
        <v>105.37589663613005</v>
      </c>
      <c r="L495">
        <v>6.4507114050755925E-3</v>
      </c>
      <c r="M495">
        <v>3.2771139674953133E-2</v>
      </c>
      <c r="N495">
        <v>-8.6149932746452246E-4</v>
      </c>
      <c r="O495">
        <v>-4.1670530138287306E-5</v>
      </c>
      <c r="P495">
        <v>-8.4017019064059131E-3</v>
      </c>
      <c r="Q495">
        <v>5.8771958018980341E-3</v>
      </c>
      <c r="R495">
        <v>0</v>
      </c>
      <c r="S495">
        <v>3.0926694855955633E-5</v>
      </c>
      <c r="T495">
        <v>1011.5298253912239</v>
      </c>
      <c r="U495">
        <v>115.38109692568884</v>
      </c>
      <c r="V495">
        <v>1003.021677214978</v>
      </c>
      <c r="W495">
        <v>120.55708508332913</v>
      </c>
      <c r="X495">
        <v>192.73081399406834</v>
      </c>
      <c r="Y495">
        <v>620.04979200352545</v>
      </c>
      <c r="Z495">
        <v>8.7595364954727923</v>
      </c>
      <c r="AA495" s="12">
        <v>19.056104377948248</v>
      </c>
      <c r="AB495" s="12">
        <v>0.10610437794824853</v>
      </c>
      <c r="AC495" s="12">
        <v>6.5659245857200565E-2</v>
      </c>
      <c r="AD495" s="12">
        <v>381.80150897073173</v>
      </c>
      <c r="AE495">
        <v>7.7953372399628407E-3</v>
      </c>
      <c r="AF495">
        <v>0</v>
      </c>
      <c r="AG495">
        <v>-2.1664407903151597</v>
      </c>
      <c r="AH495">
        <v>-51.569496813872078</v>
      </c>
      <c r="AI495">
        <v>19.148594260572626</v>
      </c>
      <c r="AJ495">
        <v>2.5462342633258106</v>
      </c>
      <c r="AK495">
        <v>12.794912885355023</v>
      </c>
      <c r="AL495">
        <v>0</v>
      </c>
      <c r="AM495">
        <v>0</v>
      </c>
      <c r="AN495">
        <v>0.27788035805619171</v>
      </c>
      <c r="AO495">
        <f t="shared" si="75"/>
        <v>26.061832186242572</v>
      </c>
      <c r="AP495">
        <f t="shared" si="76"/>
        <v>1.5637099311745544</v>
      </c>
      <c r="AQ495">
        <f t="shared" si="77"/>
        <v>0</v>
      </c>
      <c r="AR495">
        <f t="shared" si="78"/>
        <v>1.5636624202134355</v>
      </c>
      <c r="AS495" s="9">
        <f t="shared" si="79"/>
        <v>-29.67118557261497</v>
      </c>
      <c r="AT495" s="9">
        <f t="shared" si="80"/>
        <v>25.906294809841889</v>
      </c>
      <c r="AU495" s="9">
        <f t="shared" si="81"/>
        <v>13.697374210456758</v>
      </c>
      <c r="AV495">
        <f t="shared" si="82"/>
        <v>0</v>
      </c>
      <c r="AW495">
        <f t="shared" si="83"/>
        <v>0.18772248293206203</v>
      </c>
      <c r="AX495">
        <v>26.062624059654429</v>
      </c>
      <c r="AZ495">
        <f t="shared" si="84"/>
        <v>-382.97188521145256</v>
      </c>
    </row>
    <row r="496" spans="1:52" x14ac:dyDescent="0.3">
      <c r="A496">
        <v>123.5</v>
      </c>
      <c r="B496" s="12">
        <v>599.40034712287468</v>
      </c>
      <c r="C496" s="9">
        <v>44.406375374035179</v>
      </c>
      <c r="D496" s="9">
        <v>0.29815902352036616</v>
      </c>
      <c r="E496" s="9">
        <v>1.3920331427492317E-2</v>
      </c>
      <c r="F496" s="9">
        <v>2.782135324274015</v>
      </c>
      <c r="G496" s="12">
        <v>0</v>
      </c>
      <c r="H496" s="12">
        <v>10.353973625958583</v>
      </c>
      <c r="I496" s="12">
        <v>0.62123841755751497</v>
      </c>
      <c r="J496">
        <v>1008.3889410743934</v>
      </c>
      <c r="K496">
        <v>105.32469856763805</v>
      </c>
      <c r="L496">
        <v>6.4966554461491468E-3</v>
      </c>
      <c r="M496">
        <v>3.4338279361268792E-2</v>
      </c>
      <c r="N496">
        <v>-8.6828297109438595E-4</v>
      </c>
      <c r="O496">
        <v>-4.2010205466518778E-5</v>
      </c>
      <c r="P496">
        <v>-8.3962136402571455E-3</v>
      </c>
      <c r="Q496">
        <v>5.8771958018980341E-3</v>
      </c>
      <c r="R496">
        <v>0</v>
      </c>
      <c r="S496">
        <v>3.1226109000853633E-5</v>
      </c>
      <c r="T496">
        <v>1004.6367587332481</v>
      </c>
      <c r="U496">
        <v>115.12410408998733</v>
      </c>
      <c r="V496">
        <v>1000.8153874002925</v>
      </c>
      <c r="W496">
        <v>120.46233107609305</v>
      </c>
      <c r="X496">
        <v>201.09096482336591</v>
      </c>
      <c r="Y496">
        <v>624.66994171820295</v>
      </c>
      <c r="Z496">
        <v>8.7598753535696812</v>
      </c>
      <c r="AA496" s="12">
        <v>19.05707947251917</v>
      </c>
      <c r="AB496" s="12">
        <v>0.10707947251917166</v>
      </c>
      <c r="AC496" s="12">
        <v>7.0908877197529585E-2</v>
      </c>
      <c r="AD496" s="12">
        <v>381.75319106872638</v>
      </c>
      <c r="AE496">
        <v>8.3942727677837059E-3</v>
      </c>
      <c r="AF496">
        <v>0</v>
      </c>
      <c r="AG496">
        <v>-2.16112603656887</v>
      </c>
      <c r="AH496">
        <v>-51.215137800420052</v>
      </c>
      <c r="AI496">
        <v>18.807272284104478</v>
      </c>
      <c r="AJ496">
        <v>2.5459120312373367</v>
      </c>
      <c r="AK496">
        <v>12.795567596823982</v>
      </c>
      <c r="AL496">
        <v>0</v>
      </c>
      <c r="AM496">
        <v>0</v>
      </c>
      <c r="AN496">
        <v>0.30009763176180576</v>
      </c>
      <c r="AO496">
        <f t="shared" si="75"/>
        <v>25.742768466676988</v>
      </c>
      <c r="AP496">
        <f t="shared" si="76"/>
        <v>1.5445661080006192</v>
      </c>
      <c r="AQ496">
        <f t="shared" si="77"/>
        <v>0</v>
      </c>
      <c r="AR496">
        <f t="shared" si="78"/>
        <v>1.5445116903096838</v>
      </c>
      <c r="AS496" s="9">
        <f t="shared" si="79"/>
        <v>-29.480742652581025</v>
      </c>
      <c r="AT496" s="9">
        <f t="shared" si="80"/>
        <v>25.740130506479389</v>
      </c>
      <c r="AU496" s="9">
        <f t="shared" si="81"/>
        <v>13.530206581433671</v>
      </c>
      <c r="AV496">
        <f t="shared" si="82"/>
        <v>0</v>
      </c>
      <c r="AW496">
        <f t="shared" si="83"/>
        <v>0.188220884147524</v>
      </c>
      <c r="AX496">
        <v>25.7436754601475</v>
      </c>
      <c r="AZ496">
        <f t="shared" si="84"/>
        <v>-376.14544568208953</v>
      </c>
    </row>
    <row r="497" spans="1:52" x14ac:dyDescent="0.3">
      <c r="A497">
        <v>123.75</v>
      </c>
      <c r="B497" s="12">
        <v>605.84045516955098</v>
      </c>
      <c r="C497" s="9">
        <v>44.406375374035179</v>
      </c>
      <c r="D497" s="9">
        <v>0.30025740983466931</v>
      </c>
      <c r="E497" s="9">
        <v>1.4056477093131216E-2</v>
      </c>
      <c r="F497" s="9">
        <v>2.7831885875986799</v>
      </c>
      <c r="G497" s="12">
        <v>0</v>
      </c>
      <c r="H497" s="12">
        <v>10.406337343512005</v>
      </c>
      <c r="I497" s="12">
        <v>0.62438024061072039</v>
      </c>
      <c r="J497">
        <v>1009.1720684810381</v>
      </c>
      <c r="K497">
        <v>105.34941745328234</v>
      </c>
      <c r="L497">
        <v>6.5426884742195513E-3</v>
      </c>
      <c r="M497">
        <v>3.31908851416437E-2</v>
      </c>
      <c r="N497">
        <v>-8.775937963869287E-4</v>
      </c>
      <c r="O497">
        <v>-4.245447690046949E-5</v>
      </c>
      <c r="P497">
        <v>-8.4060049199381186E-3</v>
      </c>
      <c r="Q497">
        <v>5.8771958018980341E-3</v>
      </c>
      <c r="R497">
        <v>0</v>
      </c>
      <c r="S497">
        <v>3.1589252991071491E-5</v>
      </c>
      <c r="T497">
        <v>1011.1268061014976</v>
      </c>
      <c r="U497">
        <v>115.28813587730707</v>
      </c>
      <c r="V497">
        <v>1001.4018569714763</v>
      </c>
      <c r="W497">
        <v>120.45311497527393</v>
      </c>
      <c r="X497">
        <v>192.74848732740651</v>
      </c>
      <c r="Y497">
        <v>622.31675040538528</v>
      </c>
      <c r="Z497">
        <v>8.7602402517073745</v>
      </c>
      <c r="AA497" s="12">
        <v>19.05812674687024</v>
      </c>
      <c r="AB497" s="12">
        <v>0.10812674687024011</v>
      </c>
      <c r="AC497" s="12">
        <v>7.6157790809697895E-2</v>
      </c>
      <c r="AD497" s="12">
        <v>381.70099787688002</v>
      </c>
      <c r="AE497">
        <v>8.9930514874565493E-3</v>
      </c>
      <c r="AF497">
        <v>0</v>
      </c>
      <c r="AG497">
        <v>-2.2069306474573414</v>
      </c>
      <c r="AH497">
        <v>-51.542815596355673</v>
      </c>
      <c r="AI497">
        <v>18.954255328304548</v>
      </c>
      <c r="AJ497">
        <v>2.5455639548409135</v>
      </c>
      <c r="AK497">
        <v>12.796270772238183</v>
      </c>
      <c r="AL497">
        <v>0</v>
      </c>
      <c r="AM497">
        <v>0</v>
      </c>
      <c r="AN497">
        <v>0.32231186792783684</v>
      </c>
      <c r="AO497">
        <f t="shared" si="75"/>
        <v>25.866477096343079</v>
      </c>
      <c r="AP497">
        <f t="shared" si="76"/>
        <v>1.5519886257805846</v>
      </c>
      <c r="AQ497">
        <f t="shared" si="77"/>
        <v>0</v>
      </c>
      <c r="AR497">
        <f t="shared" si="78"/>
        <v>1.5519258676828509</v>
      </c>
      <c r="AS497" s="9">
        <f t="shared" si="79"/>
        <v>-29.709343172761482</v>
      </c>
      <c r="AT497" s="9">
        <f t="shared" si="80"/>
        <v>25.914640806662224</v>
      </c>
      <c r="AU497" s="9">
        <f t="shared" si="81"/>
        <v>13.59579322975509</v>
      </c>
      <c r="AV497">
        <f t="shared" si="82"/>
        <v>0</v>
      </c>
      <c r="AW497">
        <f t="shared" si="83"/>
        <v>0.19152372819725286</v>
      </c>
      <c r="AX497">
        <v>25.867523106936396</v>
      </c>
      <c r="AZ497">
        <f t="shared" si="84"/>
        <v>-379.08510656609099</v>
      </c>
    </row>
    <row r="498" spans="1:52" x14ac:dyDescent="0.3">
      <c r="A498">
        <v>124</v>
      </c>
      <c r="B498" s="12">
        <v>612.32695368443569</v>
      </c>
      <c r="C498" s="9">
        <v>44.406375374035179</v>
      </c>
      <c r="D498" s="9">
        <v>0.30236152669502037</v>
      </c>
      <c r="E498" s="9">
        <v>1.4202004751800905E-2</v>
      </c>
      <c r="F498" s="9">
        <v>2.7842488457114403</v>
      </c>
      <c r="G498" s="12">
        <v>0</v>
      </c>
      <c r="H498" s="12">
        <v>10.462309519923425</v>
      </c>
      <c r="I498" s="12">
        <v>0.62773857119540555</v>
      </c>
      <c r="J498">
        <v>1008.1531368530557</v>
      </c>
      <c r="K498">
        <v>105.30019340271838</v>
      </c>
      <c r="L498">
        <v>6.5885280644527935E-3</v>
      </c>
      <c r="M498">
        <v>3.4675764820204222E-2</v>
      </c>
      <c r="N498">
        <v>-8.8435708475964267E-4</v>
      </c>
      <c r="O498">
        <v>-4.285167898359566E-5</v>
      </c>
      <c r="P498">
        <v>-8.4009081697951245E-3</v>
      </c>
      <c r="Q498">
        <v>5.8771958018980341E-3</v>
      </c>
      <c r="R498">
        <v>0</v>
      </c>
      <c r="S498">
        <v>3.1894144762655039E-5</v>
      </c>
      <c r="T498">
        <v>1004.3415963572709</v>
      </c>
      <c r="U498">
        <v>115.03506665511344</v>
      </c>
      <c r="V498">
        <v>999.28078060725363</v>
      </c>
      <c r="W498">
        <v>120.35731720321331</v>
      </c>
      <c r="X498">
        <v>201.10521944396314</v>
      </c>
      <c r="Y498">
        <v>626.92550714273375</v>
      </c>
      <c r="Z498">
        <v>8.7606311841205073</v>
      </c>
      <c r="AA498" s="12">
        <v>19.059246190398465</v>
      </c>
      <c r="AB498" s="12">
        <v>0.1092461903984685</v>
      </c>
      <c r="AC498" s="12">
        <v>8.1405933372768483E-2</v>
      </c>
      <c r="AD498" s="12">
        <v>381.6449271864924</v>
      </c>
      <c r="AE498">
        <v>9.5916622112781624E-3</v>
      </c>
      <c r="AF498">
        <v>0</v>
      </c>
      <c r="AG498">
        <v>-2.2041727611490303</v>
      </c>
      <c r="AH498">
        <v>-51.193562413345759</v>
      </c>
      <c r="AI498">
        <v>18.617763673225994</v>
      </c>
      <c r="AJ498">
        <v>2.5451900194067183</v>
      </c>
      <c r="AK498">
        <v>12.797022404478415</v>
      </c>
      <c r="AL498">
        <v>0</v>
      </c>
      <c r="AM498">
        <v>0</v>
      </c>
      <c r="AN498">
        <v>0.34452284089160967</v>
      </c>
      <c r="AO498">
        <f t="shared" si="75"/>
        <v>25.55190252726851</v>
      </c>
      <c r="AP498">
        <f t="shared" si="76"/>
        <v>1.5331141516361106</v>
      </c>
      <c r="AQ498">
        <f t="shared" si="77"/>
        <v>0</v>
      </c>
      <c r="AR498">
        <f t="shared" si="78"/>
        <v>1.5330436289380958</v>
      </c>
      <c r="AS498" s="9">
        <f t="shared" si="79"/>
        <v>-29.524309824257521</v>
      </c>
      <c r="AT498" s="9">
        <f t="shared" si="80"/>
        <v>25.750991820066975</v>
      </c>
      <c r="AU498" s="9">
        <f t="shared" si="81"/>
        <v>13.431047645639767</v>
      </c>
      <c r="AV498">
        <f t="shared" si="82"/>
        <v>0</v>
      </c>
      <c r="AW498">
        <f t="shared" si="83"/>
        <v>0.19228873508479033</v>
      </c>
      <c r="AX498">
        <v>25.553077959638223</v>
      </c>
      <c r="AZ498">
        <f t="shared" si="84"/>
        <v>-372.35527346451988</v>
      </c>
    </row>
    <row r="499" spans="1:52" x14ac:dyDescent="0.3">
      <c r="A499">
        <v>124.25</v>
      </c>
      <c r="B499" s="12">
        <v>618.85980322120611</v>
      </c>
      <c r="C499" s="9">
        <v>44.406375374035179</v>
      </c>
      <c r="D499" s="9">
        <v>0.30447134194208425</v>
      </c>
      <c r="E499" s="9">
        <v>1.4356912929732407E-2</v>
      </c>
      <c r="F499" s="9">
        <v>2.7853160800272185</v>
      </c>
      <c r="G499" s="12">
        <v>0</v>
      </c>
      <c r="H499" s="12">
        <v>10.521889588358619</v>
      </c>
      <c r="I499" s="12">
        <v>0.6313133753015171</v>
      </c>
      <c r="J499">
        <v>1008.8925726398666</v>
      </c>
      <c r="K499">
        <v>105.32331004527128</v>
      </c>
      <c r="L499">
        <v>6.6344436526127124E-3</v>
      </c>
      <c r="M499">
        <v>3.3605224869298247E-2</v>
      </c>
      <c r="N499">
        <v>-8.9350073965975855E-4</v>
      </c>
      <c r="O499">
        <v>-4.3351313137434933E-5</v>
      </c>
      <c r="P499">
        <v>-8.410381128796279E-3</v>
      </c>
      <c r="Q499">
        <v>5.8771958018980341E-3</v>
      </c>
      <c r="R499">
        <v>0</v>
      </c>
      <c r="S499">
        <v>3.2261123944519377E-5</v>
      </c>
      <c r="T499">
        <v>1010.726241821186</v>
      </c>
      <c r="U499">
        <v>115.19565225095442</v>
      </c>
      <c r="V499">
        <v>999.54459752849584</v>
      </c>
      <c r="W499">
        <v>120.33452232109886</v>
      </c>
      <c r="X499">
        <v>192.76275134454511</v>
      </c>
      <c r="Y499">
        <v>624.57100246384107</v>
      </c>
      <c r="Z499">
        <v>8.7610481446256934</v>
      </c>
      <c r="AA499" s="12">
        <v>19.060437791767171</v>
      </c>
      <c r="AB499" s="12">
        <v>0.11043779176717236</v>
      </c>
      <c r="AC499" s="12">
        <v>8.6653251532144676E-2</v>
      </c>
      <c r="AD499" s="12">
        <v>381.58497654983699</v>
      </c>
      <c r="AE499">
        <v>1.019009375414881E-2</v>
      </c>
      <c r="AF499">
        <v>0</v>
      </c>
      <c r="AG499">
        <v>-2.2532893814798074</v>
      </c>
      <c r="AH499">
        <v>-51.515389082743248</v>
      </c>
      <c r="AI499">
        <v>18.748679753232739</v>
      </c>
      <c r="AJ499">
        <v>2.5447902086108636</v>
      </c>
      <c r="AK499">
        <v>12.797822485932855</v>
      </c>
      <c r="AL499">
        <v>0</v>
      </c>
      <c r="AM499">
        <v>0</v>
      </c>
      <c r="AN499">
        <v>0.36673032484799606</v>
      </c>
      <c r="AO499">
        <f t="shared" si="75"/>
        <v>25.659884421978735</v>
      </c>
      <c r="AP499">
        <f t="shared" si="76"/>
        <v>1.539593065318724</v>
      </c>
      <c r="AQ499">
        <f t="shared" si="77"/>
        <v>0</v>
      </c>
      <c r="AR499">
        <f t="shared" si="78"/>
        <v>1.5395131318697959</v>
      </c>
      <c r="AS499" s="9">
        <f t="shared" si="79"/>
        <v>-29.752385062066118</v>
      </c>
      <c r="AT499" s="9">
        <f t="shared" si="80"/>
        <v>25.922536858874732</v>
      </c>
      <c r="AU499" s="9">
        <f t="shared" si="81"/>
        <v>13.488448968389191</v>
      </c>
      <c r="AV499">
        <f t="shared" si="82"/>
        <v>0</v>
      </c>
      <c r="AW499">
        <f t="shared" si="83"/>
        <v>0.19587401626376555</v>
      </c>
      <c r="AX499">
        <v>25.661216715298281</v>
      </c>
      <c r="AZ499">
        <f t="shared" si="84"/>
        <v>-374.97359506465477</v>
      </c>
    </row>
    <row r="500" spans="1:52" x14ac:dyDescent="0.3">
      <c r="A500">
        <v>124.5</v>
      </c>
      <c r="B500" s="12">
        <v>625.4389638164148</v>
      </c>
      <c r="C500" s="9">
        <v>44.406375374035179</v>
      </c>
      <c r="D500" s="9">
        <v>0.30658682325565767</v>
      </c>
      <c r="E500" s="9">
        <v>1.4521200057712211E-2</v>
      </c>
      <c r="F500" s="9">
        <v>2.7863902718251481</v>
      </c>
      <c r="G500" s="12">
        <v>0</v>
      </c>
      <c r="H500" s="12">
        <v>10.585076945273928</v>
      </c>
      <c r="I500" s="12">
        <v>0.63510461671643559</v>
      </c>
      <c r="J500">
        <v>1007.9129321366187</v>
      </c>
      <c r="K500">
        <v>105.27589301384518</v>
      </c>
      <c r="L500">
        <v>6.6801732280235568E-3</v>
      </c>
      <c r="M500">
        <v>3.5015937815460745E-2</v>
      </c>
      <c r="N500">
        <v>-9.0024000019782381E-4</v>
      </c>
      <c r="O500">
        <v>-4.3805777183067622E-5</v>
      </c>
      <c r="P500">
        <v>-8.4056407808949362E-3</v>
      </c>
      <c r="Q500">
        <v>5.8771958018980341E-3</v>
      </c>
      <c r="R500">
        <v>0</v>
      </c>
      <c r="S500">
        <v>3.2571384866606904E-5</v>
      </c>
      <c r="T500">
        <v>1004.0362265533578</v>
      </c>
      <c r="U500">
        <v>114.94603585655796</v>
      </c>
      <c r="V500">
        <v>997.48074334271053</v>
      </c>
      <c r="W500">
        <v>120.23694466979998</v>
      </c>
      <c r="X500">
        <v>201.12248728783487</v>
      </c>
      <c r="Y500">
        <v>629.16942437366333</v>
      </c>
      <c r="Z500">
        <v>8.7614911266215536</v>
      </c>
      <c r="AA500" s="12">
        <v>19.061701538905478</v>
      </c>
      <c r="AB500" s="12">
        <v>0.11170153890547854</v>
      </c>
      <c r="AC500" s="12">
        <v>9.1899691897625535E-2</v>
      </c>
      <c r="AD500" s="12">
        <v>381.52114337776783</v>
      </c>
      <c r="AE500">
        <v>1.0788334933780286E-2</v>
      </c>
      <c r="AF500">
        <v>0</v>
      </c>
      <c r="AG500">
        <v>-2.2529933565961193</v>
      </c>
      <c r="AH500">
        <v>-51.170601247318679</v>
      </c>
      <c r="AI500">
        <v>18.415565948452361</v>
      </c>
      <c r="AJ500">
        <v>2.5443645051863339</v>
      </c>
      <c r="AK500">
        <v>12.798671008496704</v>
      </c>
      <c r="AL500">
        <v>0</v>
      </c>
      <c r="AM500">
        <v>0</v>
      </c>
      <c r="AN500">
        <v>0.38893409384118499</v>
      </c>
      <c r="AO500">
        <f t="shared" si="75"/>
        <v>25.348396614195984</v>
      </c>
      <c r="AP500">
        <f t="shared" si="76"/>
        <v>1.5209037968517589</v>
      </c>
      <c r="AQ500">
        <f t="shared" si="77"/>
        <v>0</v>
      </c>
      <c r="AR500">
        <f t="shared" si="78"/>
        <v>1.5208152901048719</v>
      </c>
      <c r="AS500" s="9">
        <f t="shared" si="79"/>
        <v>-29.572261595854755</v>
      </c>
      <c r="AT500" s="9">
        <f t="shared" si="80"/>
        <v>25.761082392006102</v>
      </c>
      <c r="AU500" s="9">
        <f t="shared" si="81"/>
        <v>13.325385120561716</v>
      </c>
      <c r="AV500">
        <f t="shared" si="82"/>
        <v>0</v>
      </c>
      <c r="AW500">
        <f t="shared" si="83"/>
        <v>0.19690136100737859</v>
      </c>
      <c r="AX500">
        <v>25.349871812491081</v>
      </c>
      <c r="AZ500">
        <f t="shared" si="84"/>
        <v>-368.31131896904719</v>
      </c>
    </row>
    <row r="501" spans="1:52" x14ac:dyDescent="0.3">
      <c r="A501">
        <v>124.75</v>
      </c>
      <c r="B501" s="12">
        <v>632.06439498486532</v>
      </c>
      <c r="C501" s="9">
        <v>44.406375374035179</v>
      </c>
      <c r="D501" s="9">
        <v>0.30870793815465075</v>
      </c>
      <c r="E501" s="9">
        <v>1.4694864471015636E-2</v>
      </c>
      <c r="F501" s="9">
        <v>2.7874714022486673</v>
      </c>
      <c r="G501" s="12">
        <v>0</v>
      </c>
      <c r="H501" s="12">
        <v>10.651870950390629</v>
      </c>
      <c r="I501" s="12">
        <v>0.63911225702343777</v>
      </c>
      <c r="J501">
        <v>1008.6118971707066</v>
      </c>
      <c r="K501">
        <v>105.29753287657741</v>
      </c>
      <c r="L501">
        <v>6.7259693762619904E-3</v>
      </c>
      <c r="M501">
        <v>3.4015857440775663E-2</v>
      </c>
      <c r="N501">
        <v>-9.0922605196780187E-4</v>
      </c>
      <c r="O501">
        <v>-4.4360871421574184E-5</v>
      </c>
      <c r="P501">
        <v>-8.4148214303280209E-3</v>
      </c>
      <c r="Q501">
        <v>5.8771958018980341E-3</v>
      </c>
      <c r="R501">
        <v>0</v>
      </c>
      <c r="S501">
        <v>3.2942243816257478E-5</v>
      </c>
      <c r="T501">
        <v>1010.3261671955698</v>
      </c>
      <c r="U501">
        <v>115.103497804673</v>
      </c>
      <c r="V501">
        <v>997.49191337718776</v>
      </c>
      <c r="W501">
        <v>120.2029202391281</v>
      </c>
      <c r="X501">
        <v>192.7882649230454</v>
      </c>
      <c r="Y501">
        <v>626.81871518688843</v>
      </c>
      <c r="Z501">
        <v>8.7619601231045383</v>
      </c>
      <c r="AA501" s="12">
        <v>19.063037419007813</v>
      </c>
      <c r="AB501" s="12">
        <v>0.11303741900781258</v>
      </c>
      <c r="AC501" s="12">
        <v>9.7145201041731508E-2</v>
      </c>
      <c r="AD501" s="12">
        <v>381.45342495938718</v>
      </c>
      <c r="AE501">
        <v>1.1386374571017877E-2</v>
      </c>
      <c r="AF501">
        <v>0</v>
      </c>
      <c r="AG501">
        <v>-2.3054649438713621</v>
      </c>
      <c r="AH501">
        <v>-51.487118390245215</v>
      </c>
      <c r="AI501">
        <v>18.533659909514967</v>
      </c>
      <c r="AJ501">
        <v>2.5439128910541537</v>
      </c>
      <c r="AK501">
        <v>12.799567963571867</v>
      </c>
      <c r="AL501">
        <v>0</v>
      </c>
      <c r="AM501">
        <v>0</v>
      </c>
      <c r="AN501">
        <v>0.41113392175759633</v>
      </c>
      <c r="AO501">
        <f t="shared" si="75"/>
        <v>25.443850541789896</v>
      </c>
      <c r="AP501">
        <f t="shared" si="76"/>
        <v>1.5266310325073937</v>
      </c>
      <c r="AQ501">
        <f t="shared" si="77"/>
        <v>0</v>
      </c>
      <c r="AR501">
        <f t="shared" si="78"/>
        <v>1.5265320700818306</v>
      </c>
      <c r="AS501" s="9">
        <f t="shared" si="79"/>
        <v>-29.80031988660156</v>
      </c>
      <c r="AT501" s="9">
        <f t="shared" si="80"/>
        <v>25.929929439354442</v>
      </c>
      <c r="AU501" s="9">
        <f t="shared" si="81"/>
        <v>13.376280229523692</v>
      </c>
      <c r="AV501">
        <f t="shared" si="82"/>
        <v>0</v>
      </c>
      <c r="AW501">
        <f t="shared" si="83"/>
        <v>0.20077703144199538</v>
      </c>
      <c r="AX501">
        <v>25.445500022475319</v>
      </c>
      <c r="AZ501">
        <f t="shared" si="84"/>
        <v>-370.67319819029933</v>
      </c>
    </row>
    <row r="502" spans="1:52" x14ac:dyDescent="0.3">
      <c r="A502">
        <v>125</v>
      </c>
      <c r="B502" s="12">
        <v>638.73605571494943</v>
      </c>
      <c r="C502" s="9">
        <v>44.406375374035179</v>
      </c>
      <c r="D502" s="9">
        <v>0.31083465399709109</v>
      </c>
      <c r="E502" s="9">
        <v>1.4877904409332567E-2</v>
      </c>
      <c r="F502" s="9">
        <v>2.7885594523056376</v>
      </c>
      <c r="G502" s="12">
        <v>0</v>
      </c>
      <c r="H502" s="12">
        <v>10.722270926666372</v>
      </c>
      <c r="I502" s="12">
        <v>0.64333625559998231</v>
      </c>
      <c r="J502">
        <v>1007.6685008816064</v>
      </c>
      <c r="K502">
        <v>105.25180100520873</v>
      </c>
      <c r="L502">
        <v>6.7715856507408467E-3</v>
      </c>
      <c r="M502">
        <v>3.5358463734756956E-2</v>
      </c>
      <c r="N502">
        <v>-9.1593915506495225E-4</v>
      </c>
      <c r="O502">
        <v>-4.4872384271074426E-5</v>
      </c>
      <c r="P502">
        <v>-8.4104123715235506E-3</v>
      </c>
      <c r="Q502">
        <v>5.8771958018980341E-3</v>
      </c>
      <c r="R502">
        <v>0</v>
      </c>
      <c r="S502">
        <v>3.3257800191721441E-5</v>
      </c>
      <c r="T502">
        <v>1003.7235879097226</v>
      </c>
      <c r="U502">
        <v>114.85704638093893</v>
      </c>
      <c r="V502">
        <v>995.46916519069612</v>
      </c>
      <c r="W502">
        <v>120.10322602475924</v>
      </c>
      <c r="X502">
        <v>201.12894516695846</v>
      </c>
      <c r="Y502">
        <v>631.39510118656108</v>
      </c>
      <c r="Z502">
        <v>8.7624551266529664</v>
      </c>
      <c r="AA502" s="12">
        <v>19.064445418533325</v>
      </c>
      <c r="AB502" s="12">
        <v>0.11444541853332743</v>
      </c>
      <c r="AC502" s="12">
        <v>0.10238972549543968</v>
      </c>
      <c r="AD502" s="12">
        <v>381.3818182736577</v>
      </c>
      <c r="AE502">
        <v>1.1984201489745328E-2</v>
      </c>
      <c r="AF502">
        <v>0</v>
      </c>
      <c r="AG502">
        <v>-2.307618925436171</v>
      </c>
      <c r="AH502">
        <v>-51.146405361438475</v>
      </c>
      <c r="AI502">
        <v>18.203703200206753</v>
      </c>
      <c r="AJ502">
        <v>2.5434353460670236</v>
      </c>
      <c r="AK502">
        <v>12.80051334206656</v>
      </c>
      <c r="AL502">
        <v>0</v>
      </c>
      <c r="AM502">
        <v>0</v>
      </c>
      <c r="AN502">
        <v>0.43332958230783181</v>
      </c>
      <c r="AO502">
        <f t="shared" si="75"/>
        <v>25.135254461547518</v>
      </c>
      <c r="AP502">
        <f t="shared" si="76"/>
        <v>1.5081152676928511</v>
      </c>
      <c r="AQ502">
        <f t="shared" si="77"/>
        <v>0</v>
      </c>
      <c r="AR502">
        <f t="shared" si="78"/>
        <v>1.5080069704132211</v>
      </c>
      <c r="AS502" s="9">
        <f t="shared" si="79"/>
        <v>-29.624888023744731</v>
      </c>
      <c r="AT502" s="9">
        <f t="shared" si="80"/>
        <v>25.770472815850969</v>
      </c>
      <c r="AU502" s="9">
        <f t="shared" si="81"/>
        <v>13.214792358978833</v>
      </c>
      <c r="AV502">
        <f t="shared" si="82"/>
        <v>0</v>
      </c>
      <c r="AW502">
        <f t="shared" si="83"/>
        <v>0.20206449063676615</v>
      </c>
      <c r="AX502">
        <v>25.137059545830549</v>
      </c>
      <c r="AZ502">
        <f t="shared" si="84"/>
        <v>-364.07406400413504</v>
      </c>
    </row>
    <row r="503" spans="1:52" x14ac:dyDescent="0.3">
      <c r="A503">
        <v>125.25</v>
      </c>
      <c r="B503" s="12">
        <v>645.45390446397585</v>
      </c>
      <c r="C503" s="9">
        <v>44.406375374035179</v>
      </c>
      <c r="D503" s="9">
        <v>0.31296693798012742</v>
      </c>
      <c r="E503" s="9">
        <v>1.5070318016693989E-2</v>
      </c>
      <c r="F503" s="9">
        <v>2.789654402868452</v>
      </c>
      <c r="G503" s="12">
        <v>0</v>
      </c>
      <c r="H503" s="12">
        <v>10.796276160266919</v>
      </c>
      <c r="I503" s="12">
        <v>0.64777656961601515</v>
      </c>
      <c r="J503">
        <v>1008.3297460935785</v>
      </c>
      <c r="K503">
        <v>105.27206961824123</v>
      </c>
      <c r="L503">
        <v>6.8172607754234298E-3</v>
      </c>
      <c r="M503">
        <v>3.4423335658293315E-2</v>
      </c>
      <c r="N503">
        <v>-9.2477604938607746E-4</v>
      </c>
      <c r="O503">
        <v>-4.5483007971064718E-5</v>
      </c>
      <c r="P503">
        <v>-8.4193228903085855E-3</v>
      </c>
      <c r="Q503">
        <v>5.8771958018980341E-3</v>
      </c>
      <c r="R503">
        <v>0</v>
      </c>
      <c r="S503">
        <v>3.3632572418922713E-5</v>
      </c>
      <c r="T503">
        <v>1009.9258916746816</v>
      </c>
      <c r="U503">
        <v>115.01160151321767</v>
      </c>
      <c r="V503">
        <v>995.28006810706063</v>
      </c>
      <c r="W503">
        <v>120.05978795765787</v>
      </c>
      <c r="X503">
        <v>192.81576786396036</v>
      </c>
      <c r="Y503">
        <v>629.05514374322297</v>
      </c>
      <c r="Z503">
        <v>8.7629761294267645</v>
      </c>
      <c r="AA503" s="12">
        <v>19.06592552320534</v>
      </c>
      <c r="AB503" s="12">
        <v>0.11592552320533837</v>
      </c>
      <c r="AC503" s="12">
        <v>0.10763321174863577</v>
      </c>
      <c r="AD503" s="12">
        <v>381.30632033241994</v>
      </c>
      <c r="AE503">
        <v>1.2581804517315165E-2</v>
      </c>
      <c r="AF503">
        <v>0</v>
      </c>
      <c r="AG503">
        <v>-2.3634721151883853</v>
      </c>
      <c r="AH503">
        <v>-51.457969680738152</v>
      </c>
      <c r="AI503">
        <v>18.311246218191883</v>
      </c>
      <c r="AJ503">
        <v>2.5429318502969092</v>
      </c>
      <c r="AK503">
        <v>12.801507134394944</v>
      </c>
      <c r="AL503">
        <v>0</v>
      </c>
      <c r="AM503">
        <v>0</v>
      </c>
      <c r="AN503">
        <v>0.45552084902858808</v>
      </c>
      <c r="AO503">
        <f t="shared" si="75"/>
        <v>25.220421063293927</v>
      </c>
      <c r="AP503">
        <f t="shared" si="76"/>
        <v>1.5132252637976356</v>
      </c>
      <c r="AQ503">
        <f t="shared" si="77"/>
        <v>0</v>
      </c>
      <c r="AR503">
        <f t="shared" si="78"/>
        <v>1.5131054922324039</v>
      </c>
      <c r="AS503" s="9">
        <f t="shared" si="79"/>
        <v>-29.853271216469707</v>
      </c>
      <c r="AT503" s="9">
        <f t="shared" si="80"/>
        <v>25.936796920717825</v>
      </c>
      <c r="AU503" s="9">
        <f t="shared" si="81"/>
        <v>13.2603568651042</v>
      </c>
      <c r="AV503">
        <f t="shared" si="82"/>
        <v>0</v>
      </c>
      <c r="AW503">
        <f t="shared" si="83"/>
        <v>0.20623768103992909</v>
      </c>
      <c r="AX503">
        <v>25.222417414058668</v>
      </c>
      <c r="AZ503">
        <f t="shared" si="84"/>
        <v>-366.22492436383766</v>
      </c>
    </row>
    <row r="504" spans="1:52" x14ac:dyDescent="0.3">
      <c r="A504">
        <v>125.5</v>
      </c>
      <c r="B504" s="12">
        <v>652.21789915348063</v>
      </c>
      <c r="C504" s="9">
        <v>44.406375374035179</v>
      </c>
      <c r="D504" s="9">
        <v>0.31510475714004216</v>
      </c>
      <c r="E504" s="9">
        <v>1.527210334138958E-2</v>
      </c>
      <c r="F504" s="9">
        <v>2.7907562346741335</v>
      </c>
      <c r="G504" s="12">
        <v>0</v>
      </c>
      <c r="H504" s="12">
        <v>10.873885900534454</v>
      </c>
      <c r="I504" s="12">
        <v>0.65243315403206725</v>
      </c>
      <c r="J504">
        <v>1007.4201438350152</v>
      </c>
      <c r="K504">
        <v>105.22792346796359</v>
      </c>
      <c r="L504">
        <v>6.8627610243403581E-3</v>
      </c>
      <c r="M504">
        <v>3.5702845934514137E-2</v>
      </c>
      <c r="N504">
        <v>-9.3146158599531289E-4</v>
      </c>
      <c r="O504">
        <v>-4.6051383236522171E-5</v>
      </c>
      <c r="P504">
        <v>-8.4152249372481322E-3</v>
      </c>
      <c r="Q504">
        <v>5.8771958018980341E-3</v>
      </c>
      <c r="R504">
        <v>0</v>
      </c>
      <c r="S504">
        <v>3.3953366479864459E-5</v>
      </c>
      <c r="T504">
        <v>1003.4059756710101</v>
      </c>
      <c r="U504">
        <v>114.76813870456033</v>
      </c>
      <c r="V504">
        <v>993.28914886315999</v>
      </c>
      <c r="W504">
        <v>119.95787731909331</v>
      </c>
      <c r="X504">
        <v>201.13140112135753</v>
      </c>
      <c r="Y504">
        <v>633.60574258519705</v>
      </c>
      <c r="Z504">
        <v>8.7635231231833277</v>
      </c>
      <c r="AA504" s="12">
        <v>19.067477718010689</v>
      </c>
      <c r="AB504" s="12">
        <v>0.11747771801068907</v>
      </c>
      <c r="AC504" s="12">
        <v>0.11287560624510259</v>
      </c>
      <c r="AD504" s="12">
        <v>381.22692778306731</v>
      </c>
      <c r="AE504">
        <v>1.3179172484595769E-2</v>
      </c>
      <c r="AF504">
        <v>0</v>
      </c>
      <c r="AG504">
        <v>-2.368024038792703</v>
      </c>
      <c r="AH504">
        <v>-51.121093019142464</v>
      </c>
      <c r="AI504">
        <v>17.984170313898147</v>
      </c>
      <c r="AJ504">
        <v>2.5424023813852763</v>
      </c>
      <c r="AK504">
        <v>12.802549330476664</v>
      </c>
      <c r="AL504">
        <v>0</v>
      </c>
      <c r="AM504">
        <v>0</v>
      </c>
      <c r="AN504">
        <v>0.4777074952614469</v>
      </c>
      <c r="AO504">
        <f t="shared" si="75"/>
        <v>24.914459664059958</v>
      </c>
      <c r="AP504">
        <f t="shared" si="76"/>
        <v>1.4948675798435975</v>
      </c>
      <c r="AQ504">
        <f t="shared" si="77"/>
        <v>0</v>
      </c>
      <c r="AR504">
        <f t="shared" si="78"/>
        <v>1.4947377595086631</v>
      </c>
      <c r="AS504" s="9">
        <f t="shared" si="79"/>
        <v>-29.682344770336023</v>
      </c>
      <c r="AT504" s="9">
        <f t="shared" si="80"/>
        <v>25.77921754236926</v>
      </c>
      <c r="AU504" s="9">
        <f t="shared" si="81"/>
        <v>13.100306602056467</v>
      </c>
      <c r="AV504">
        <f t="shared" si="82"/>
        <v>0</v>
      </c>
      <c r="AW504">
        <f t="shared" si="83"/>
        <v>0.20778349172067392</v>
      </c>
      <c r="AX504">
        <v>24.916623524227216</v>
      </c>
      <c r="AZ504">
        <f t="shared" si="84"/>
        <v>-359.68340627796294</v>
      </c>
    </row>
    <row r="505" spans="1:52" x14ac:dyDescent="0.3">
      <c r="A505">
        <v>125.75</v>
      </c>
      <c r="B505" s="12">
        <v>659.02799716450727</v>
      </c>
      <c r="C505" s="9">
        <v>44.406375374035179</v>
      </c>
      <c r="D505" s="9">
        <v>0.31724807835227103</v>
      </c>
      <c r="E505" s="9">
        <v>1.5483258335884788E-2</v>
      </c>
      <c r="F505" s="9">
        <v>2.7918649283244745</v>
      </c>
      <c r="G505" s="12">
        <v>0</v>
      </c>
      <c r="H505" s="12">
        <v>10.955099359955689</v>
      </c>
      <c r="I505" s="12">
        <v>0.65730596159734134</v>
      </c>
      <c r="J505">
        <v>1008.0460104636306</v>
      </c>
      <c r="K505">
        <v>105.24690987376255</v>
      </c>
      <c r="L505">
        <v>6.9083134724581023E-3</v>
      </c>
      <c r="M505">
        <v>3.4827918877066127E-2</v>
      </c>
      <c r="N505">
        <v>-9.4015679471954813E-4</v>
      </c>
      <c r="O505">
        <v>-4.671758044674171E-5</v>
      </c>
      <c r="P505">
        <v>-8.4238841435039617E-3</v>
      </c>
      <c r="Q505">
        <v>5.8771958018980341E-3</v>
      </c>
      <c r="R505">
        <v>0</v>
      </c>
      <c r="S505">
        <v>3.43320752928112E-5</v>
      </c>
      <c r="T505">
        <v>1009.525061512557</v>
      </c>
      <c r="U505">
        <v>114.91992652611236</v>
      </c>
      <c r="V505">
        <v>992.9401425606801</v>
      </c>
      <c r="W505">
        <v>119.90648241238193</v>
      </c>
      <c r="X505">
        <v>192.84330545147256</v>
      </c>
      <c r="Y505">
        <v>631.27912613724675</v>
      </c>
      <c r="Z505">
        <v>8.7640960992599055</v>
      </c>
      <c r="AA505" s="12">
        <v>19.069101987199112</v>
      </c>
      <c r="AB505" s="12">
        <v>0.11910198719911376</v>
      </c>
      <c r="AC505" s="12">
        <v>0.11811685538224348</v>
      </c>
      <c r="AD505" s="12">
        <v>381.14363725288479</v>
      </c>
      <c r="AE505">
        <v>1.3776294226137464E-2</v>
      </c>
      <c r="AF505">
        <v>0</v>
      </c>
      <c r="AG505">
        <v>-2.4273065534260243</v>
      </c>
      <c r="AH505">
        <v>-51.427926332733819</v>
      </c>
      <c r="AI505">
        <v>18.083050821171668</v>
      </c>
      <c r="AJ505">
        <v>2.5418469168394893</v>
      </c>
      <c r="AK505">
        <v>12.803639919736463</v>
      </c>
      <c r="AL505">
        <v>0</v>
      </c>
      <c r="AM505">
        <v>0</v>
      </c>
      <c r="AN505">
        <v>0.49988929415170469</v>
      </c>
      <c r="AO505">
        <f t="shared" si="75"/>
        <v>24.991205010958698</v>
      </c>
      <c r="AP505">
        <f t="shared" si="76"/>
        <v>1.4994723006575219</v>
      </c>
      <c r="AQ505">
        <f t="shared" si="77"/>
        <v>0</v>
      </c>
      <c r="AR505">
        <f t="shared" si="78"/>
        <v>1.4993300132709872</v>
      </c>
      <c r="AS505" s="9">
        <f t="shared" si="79"/>
        <v>-29.911326002228641</v>
      </c>
      <c r="AT505" s="9">
        <f t="shared" si="80"/>
        <v>25.943126191353887</v>
      </c>
      <c r="AU505" s="9">
        <f t="shared" si="81"/>
        <v>13.141519341140864</v>
      </c>
      <c r="AV505">
        <f t="shared" si="82"/>
        <v>0</v>
      </c>
      <c r="AW505">
        <f t="shared" si="83"/>
        <v>0.21226112784015816</v>
      </c>
      <c r="AX505">
        <v>24.99357669245369</v>
      </c>
      <c r="AZ505">
        <f t="shared" si="84"/>
        <v>-361.66101642343335</v>
      </c>
    </row>
    <row r="506" spans="1:52" x14ac:dyDescent="0.3">
      <c r="A506">
        <v>126</v>
      </c>
      <c r="B506" s="12">
        <v>665.88415533288105</v>
      </c>
      <c r="C506" s="9">
        <v>44.406375374035179</v>
      </c>
      <c r="D506" s="9">
        <v>0.31939686833143077</v>
      </c>
      <c r="E506" s="9">
        <v>1.5703780856735093E-2</v>
      </c>
      <c r="F506" s="9">
        <v>2.7929804642861393</v>
      </c>
      <c r="G506" s="12">
        <v>0</v>
      </c>
      <c r="H506" s="12">
        <v>11.039915714128883</v>
      </c>
      <c r="I506" s="12">
        <v>0.66239494284773293</v>
      </c>
      <c r="J506">
        <v>1007.1681379861249</v>
      </c>
      <c r="K506">
        <v>105.20426456194974</v>
      </c>
      <c r="L506">
        <v>6.9536950912078141E-3</v>
      </c>
      <c r="M506">
        <v>3.6048639973013129E-2</v>
      </c>
      <c r="N506">
        <v>-9.4681379221519472E-4</v>
      </c>
      <c r="O506">
        <v>-4.7342649697683844E-5</v>
      </c>
      <c r="P506">
        <v>-8.4200802940053165E-3</v>
      </c>
      <c r="Q506">
        <v>5.8771958018980341E-3</v>
      </c>
      <c r="R506">
        <v>0</v>
      </c>
      <c r="S506">
        <v>3.4658058979087001E-5</v>
      </c>
      <c r="T506">
        <v>1003.0851156106477</v>
      </c>
      <c r="U506">
        <v>114.67935371323512</v>
      </c>
      <c r="V506">
        <v>990.9764636271708</v>
      </c>
      <c r="W506">
        <v>119.8024203900419</v>
      </c>
      <c r="X506">
        <v>201.13184678686633</v>
      </c>
      <c r="Y506">
        <v>635.80224688610963</v>
      </c>
      <c r="Z506">
        <v>8.7646950485820092</v>
      </c>
      <c r="AA506" s="12">
        <v>19.070798314282577</v>
      </c>
      <c r="AB506" s="12">
        <v>0.12079831428257765</v>
      </c>
      <c r="AC506" s="12">
        <v>0.1233569055094938</v>
      </c>
      <c r="AD506" s="12">
        <v>381.05644525364374</v>
      </c>
      <c r="AE506">
        <v>1.437315858045074E-2</v>
      </c>
      <c r="AF506">
        <v>0</v>
      </c>
      <c r="AG506">
        <v>-2.4341956306862826</v>
      </c>
      <c r="AH506">
        <v>-51.094753457683098</v>
      </c>
      <c r="AI506">
        <v>17.758710837053059</v>
      </c>
      <c r="AJ506">
        <v>2.5412654333965508</v>
      </c>
      <c r="AK506">
        <v>12.804778891103723</v>
      </c>
      <c r="AL506">
        <v>0</v>
      </c>
      <c r="AM506">
        <v>0</v>
      </c>
      <c r="AN506">
        <v>0.52206601864164981</v>
      </c>
      <c r="AO506">
        <f t="shared" si="75"/>
        <v>24.68774636983925</v>
      </c>
      <c r="AP506">
        <f t="shared" si="76"/>
        <v>1.4812647821903548</v>
      </c>
      <c r="AQ506">
        <f t="shared" si="77"/>
        <v>0</v>
      </c>
      <c r="AR506">
        <f t="shared" si="78"/>
        <v>1.4811117792914026</v>
      </c>
      <c r="AS506" s="9">
        <f t="shared" si="79"/>
        <v>-29.744770641980804</v>
      </c>
      <c r="AT506" s="9">
        <f t="shared" si="80"/>
        <v>25.787356244321629</v>
      </c>
      <c r="AU506" s="9">
        <f t="shared" si="81"/>
        <v>12.982834102102711</v>
      </c>
      <c r="AV506">
        <f t="shared" si="82"/>
        <v>0</v>
      </c>
      <c r="AW506">
        <f t="shared" si="83"/>
        <v>0.21406413258967982</v>
      </c>
      <c r="AX506">
        <v>24.690296681582087</v>
      </c>
      <c r="AZ506">
        <f t="shared" si="84"/>
        <v>-355.17421674106117</v>
      </c>
    </row>
    <row r="507" spans="1:52" x14ac:dyDescent="0.3">
      <c r="A507">
        <v>126.25</v>
      </c>
      <c r="B507" s="12">
        <v>672.78632994445195</v>
      </c>
      <c r="C507" s="9">
        <v>44.406375374035179</v>
      </c>
      <c r="D507" s="9">
        <v>0.32155109363135104</v>
      </c>
      <c r="E507" s="9">
        <v>1.5933668664486859E-2</v>
      </c>
      <c r="F507" s="9">
        <v>2.7941028228907872</v>
      </c>
      <c r="G507" s="12">
        <v>0</v>
      </c>
      <c r="H507" s="12">
        <v>11.128334101725715</v>
      </c>
      <c r="I507" s="12">
        <v>0.66770004610354294</v>
      </c>
      <c r="J507">
        <v>1007.7606294056898</v>
      </c>
      <c r="K507">
        <v>105.22204436656926</v>
      </c>
      <c r="L507">
        <v>6.9991230416606735E-3</v>
      </c>
      <c r="M507">
        <v>3.5229785905364484E-2</v>
      </c>
      <c r="N507">
        <v>-9.5537396584540705E-4</v>
      </c>
      <c r="O507">
        <v>-4.8064442235845003E-5</v>
      </c>
      <c r="P507">
        <v>-8.4285042296108718E-3</v>
      </c>
      <c r="Q507">
        <v>5.8771958018980341E-3</v>
      </c>
      <c r="R507">
        <v>0</v>
      </c>
      <c r="S507">
        <v>3.5040719056558812E-5</v>
      </c>
      <c r="T507">
        <v>1009.1234491535772</v>
      </c>
      <c r="U507">
        <v>114.82845628389305</v>
      </c>
      <c r="V507">
        <v>990.49965748044133</v>
      </c>
      <c r="W507">
        <v>119.74428174763506</v>
      </c>
      <c r="X507">
        <v>192.87369290846229</v>
      </c>
      <c r="Y507">
        <v>633.49173973016855</v>
      </c>
      <c r="Z507">
        <v>8.7653199616618114</v>
      </c>
      <c r="AA507" s="12">
        <v>19.072566682034516</v>
      </c>
      <c r="AB507" s="12">
        <v>0.1225666820345143</v>
      </c>
      <c r="AC507" s="12">
        <v>0.12859570292109115</v>
      </c>
      <c r="AD507" s="12">
        <v>380.96534780893535</v>
      </c>
      <c r="AE507">
        <v>1.4969754390114609E-2</v>
      </c>
      <c r="AF507">
        <v>0</v>
      </c>
      <c r="AG507">
        <v>-2.4969497009933783</v>
      </c>
      <c r="AH507">
        <v>-51.396978202800582</v>
      </c>
      <c r="AI507">
        <v>17.850395887513638</v>
      </c>
      <c r="AJ507">
        <v>2.5406579045377904</v>
      </c>
      <c r="AK507">
        <v>12.805966233011944</v>
      </c>
      <c r="AL507">
        <v>0</v>
      </c>
      <c r="AM507">
        <v>0</v>
      </c>
      <c r="AN507">
        <v>0.54423744143996511</v>
      </c>
      <c r="AO507">
        <f t="shared" si="75"/>
        <v>24.757522939310295</v>
      </c>
      <c r="AP507">
        <f t="shared" si="76"/>
        <v>1.4854513763586177</v>
      </c>
      <c r="AQ507">
        <f t="shared" si="77"/>
        <v>0</v>
      </c>
      <c r="AR507">
        <f t="shared" si="78"/>
        <v>1.4852849394332315</v>
      </c>
      <c r="AS507" s="9">
        <f t="shared" si="79"/>
        <v>-29.974543066445552</v>
      </c>
      <c r="AT507" s="9">
        <f t="shared" si="80"/>
        <v>25.948907218221599</v>
      </c>
      <c r="AU507" s="9">
        <f t="shared" si="81"/>
        <v>13.020456601274203</v>
      </c>
      <c r="AV507">
        <f t="shared" si="82"/>
        <v>0</v>
      </c>
      <c r="AW507">
        <f t="shared" si="83"/>
        <v>0.2188528337800521</v>
      </c>
      <c r="AX507">
        <v>24.760297198907761</v>
      </c>
      <c r="AZ507">
        <f t="shared" si="84"/>
        <v>-357.00791775027278</v>
      </c>
    </row>
    <row r="508" spans="1:52" x14ac:dyDescent="0.3">
      <c r="A508">
        <v>126.5</v>
      </c>
      <c r="B508" s="12">
        <v>679.73447673032945</v>
      </c>
      <c r="C508" s="9">
        <v>44.406375374035179</v>
      </c>
      <c r="D508" s="9">
        <v>0.32371072064511835</v>
      </c>
      <c r="E508" s="9">
        <v>1.6172919423590695E-2</v>
      </c>
      <c r="F508" s="9">
        <v>2.7952319843352136</v>
      </c>
      <c r="G508" s="12">
        <v>0</v>
      </c>
      <c r="H508" s="12">
        <v>11.22035362445796</v>
      </c>
      <c r="I508" s="12">
        <v>0.67322121746747765</v>
      </c>
      <c r="J508">
        <v>1006.9127093576158</v>
      </c>
      <c r="K508">
        <v>105.18082586942973</v>
      </c>
      <c r="L508">
        <v>7.0443834319199863E-3</v>
      </c>
      <c r="M508">
        <v>3.639548801308988E-2</v>
      </c>
      <c r="N508">
        <v>-9.6200175544977097E-4</v>
      </c>
      <c r="O508">
        <v>-4.8746050742397132E-5</v>
      </c>
      <c r="P508">
        <v>-8.424979842935755E-3</v>
      </c>
      <c r="Q508">
        <v>5.8771958018980341E-3</v>
      </c>
      <c r="R508">
        <v>0</v>
      </c>
      <c r="S508">
        <v>3.5371851279058032E-5</v>
      </c>
      <c r="T508">
        <v>1002.762332475083</v>
      </c>
      <c r="U508">
        <v>114.59073294319404</v>
      </c>
      <c r="V508">
        <v>988.56192099987913</v>
      </c>
      <c r="W508">
        <v>119.63825032950808</v>
      </c>
      <c r="X508">
        <v>201.12776991408177</v>
      </c>
      <c r="Y508">
        <v>637.98340387434916</v>
      </c>
      <c r="Z508">
        <v>8.7659708285977906</v>
      </c>
      <c r="AA508" s="12">
        <v>19.074407072489162</v>
      </c>
      <c r="AB508" s="12">
        <v>0.12440707248915919</v>
      </c>
      <c r="AC508" s="12">
        <v>0.13383319386177631</v>
      </c>
      <c r="AD508" s="12">
        <v>380.8703412253368</v>
      </c>
      <c r="AE508">
        <v>1.5566070501907614E-2</v>
      </c>
      <c r="AF508">
        <v>0</v>
      </c>
      <c r="AG508">
        <v>-2.5061336343006122</v>
      </c>
      <c r="AH508">
        <v>-51.067455477414889</v>
      </c>
      <c r="AI508">
        <v>17.528925856276498</v>
      </c>
      <c r="AJ508">
        <v>2.5400243056317717</v>
      </c>
      <c r="AK508">
        <v>12.807201933398296</v>
      </c>
      <c r="AL508">
        <v>0</v>
      </c>
      <c r="AM508">
        <v>0</v>
      </c>
      <c r="AN508">
        <v>0.56640333504585461</v>
      </c>
      <c r="AO508">
        <f t="shared" si="75"/>
        <v>24.456707197333973</v>
      </c>
      <c r="AP508">
        <f t="shared" si="76"/>
        <v>1.4674024318400383</v>
      </c>
      <c r="AQ508">
        <f t="shared" si="77"/>
        <v>0</v>
      </c>
      <c r="AR508">
        <f t="shared" si="78"/>
        <v>1.4672246577534804</v>
      </c>
      <c r="AS508" s="9">
        <f t="shared" si="79"/>
        <v>-29.812299052508507</v>
      </c>
      <c r="AT508" s="9">
        <f t="shared" si="80"/>
        <v>25.794918052006331</v>
      </c>
      <c r="AU508" s="9">
        <f t="shared" si="81"/>
        <v>12.863206911323234</v>
      </c>
      <c r="AV508">
        <f t="shared" si="82"/>
        <v>0</v>
      </c>
      <c r="AW508">
        <f t="shared" si="83"/>
        <v>0.22091267369261641</v>
      </c>
      <c r="AX508">
        <v>24.459670457772134</v>
      </c>
      <c r="AZ508">
        <f t="shared" si="84"/>
        <v>-350.57851712552997</v>
      </c>
    </row>
    <row r="509" spans="1:52" x14ac:dyDescent="0.3">
      <c r="A509">
        <v>126.75</v>
      </c>
      <c r="B509" s="12">
        <v>686.72855086209688</v>
      </c>
      <c r="C509" s="9">
        <v>44.406375374035179</v>
      </c>
      <c r="D509" s="9">
        <v>0.32587571560512257</v>
      </c>
      <c r="E509" s="9">
        <v>1.6421530702294164E-2</v>
      </c>
      <c r="F509" s="9">
        <v>2.796367928681462</v>
      </c>
      <c r="G509" s="12">
        <v>0</v>
      </c>
      <c r="H509" s="12">
        <v>11.315973347036216</v>
      </c>
      <c r="I509" s="12">
        <v>0.67895840082217296</v>
      </c>
      <c r="J509">
        <v>1007.4735551299297</v>
      </c>
      <c r="K509">
        <v>105.19746381124764</v>
      </c>
      <c r="L509">
        <v>7.0896849080620576E-3</v>
      </c>
      <c r="M509">
        <v>3.5629088394362206E-2</v>
      </c>
      <c r="N509">
        <v>-9.7043285518212371E-4</v>
      </c>
      <c r="O509">
        <v>-4.9523440965309006E-5</v>
      </c>
      <c r="P509">
        <v>-8.4331822985291311E-3</v>
      </c>
      <c r="Q509">
        <v>5.8771958018980341E-3</v>
      </c>
      <c r="R509">
        <v>0</v>
      </c>
      <c r="S509">
        <v>3.5758470200868169E-5</v>
      </c>
      <c r="T509">
        <v>1008.720900086821</v>
      </c>
      <c r="U509">
        <v>114.73718843021305</v>
      </c>
      <c r="V509">
        <v>987.98363485334016</v>
      </c>
      <c r="W509">
        <v>119.57441104882548</v>
      </c>
      <c r="X509">
        <v>192.90701560946715</v>
      </c>
      <c r="Y509">
        <v>635.69279114345943</v>
      </c>
      <c r="Z509">
        <v>8.7666476390747441</v>
      </c>
      <c r="AA509" s="12">
        <v>19.076319466940724</v>
      </c>
      <c r="AB509" s="12">
        <v>0.12631946694072432</v>
      </c>
      <c r="AC509" s="12">
        <v>0.13906932451781628</v>
      </c>
      <c r="AD509" s="12">
        <v>380.77142130722785</v>
      </c>
      <c r="AE509">
        <v>1.6162095767100704E-2</v>
      </c>
      <c r="AF509">
        <v>0</v>
      </c>
      <c r="AG509">
        <v>-2.572390276499382</v>
      </c>
      <c r="AH509">
        <v>-51.365118915281123</v>
      </c>
      <c r="AI509">
        <v>17.614542185494038</v>
      </c>
      <c r="AJ509">
        <v>2.5393646086979031</v>
      </c>
      <c r="AK509">
        <v>12.808485979703086</v>
      </c>
      <c r="AL509">
        <v>0</v>
      </c>
      <c r="AM509">
        <v>0</v>
      </c>
      <c r="AN509">
        <v>0.5885634717110525</v>
      </c>
      <c r="AO509">
        <f t="shared" si="75"/>
        <v>24.520633538024189</v>
      </c>
      <c r="AP509">
        <f t="shared" si="76"/>
        <v>1.4712380122814512</v>
      </c>
      <c r="AQ509">
        <f t="shared" si="77"/>
        <v>0</v>
      </c>
      <c r="AR509">
        <f t="shared" si="78"/>
        <v>1.4710458629669134</v>
      </c>
      <c r="AS509" s="9">
        <f t="shared" si="79"/>
        <v>-30.042987005431691</v>
      </c>
      <c r="AT509" s="9">
        <f t="shared" si="80"/>
        <v>25.954131521026778</v>
      </c>
      <c r="AU509" s="9">
        <f t="shared" si="81"/>
        <v>12.897825246884203</v>
      </c>
      <c r="AV509">
        <f t="shared" si="82"/>
        <v>0</v>
      </c>
      <c r="AW509">
        <f t="shared" si="83"/>
        <v>0.2260187965505952</v>
      </c>
      <c r="AX509">
        <v>24.523836444911716</v>
      </c>
      <c r="AZ509">
        <f t="shared" si="84"/>
        <v>-352.29084370988073</v>
      </c>
    </row>
    <row r="510" spans="1:52" x14ac:dyDescent="0.3">
      <c r="A510">
        <v>127</v>
      </c>
      <c r="B510" s="12">
        <v>693.76850694700067</v>
      </c>
      <c r="C510" s="9">
        <v>44.406375374035179</v>
      </c>
      <c r="D510" s="9">
        <v>0.3280460445831147</v>
      </c>
      <c r="E510" s="9">
        <v>1.6679499972537384E-2</v>
      </c>
      <c r="F510" s="9">
        <v>2.7975106358569657</v>
      </c>
      <c r="G510" s="12">
        <v>0</v>
      </c>
      <c r="H510" s="12">
        <v>11.415192297129764</v>
      </c>
      <c r="I510" s="12">
        <v>0.6849115378277858</v>
      </c>
      <c r="J510">
        <v>1006.6540395762084</v>
      </c>
      <c r="K510">
        <v>105.15760682196242</v>
      </c>
      <c r="L510">
        <v>7.1348214487893637E-3</v>
      </c>
      <c r="M510">
        <v>3.6743105837156072E-2</v>
      </c>
      <c r="N510">
        <v>-9.7703099626288603E-4</v>
      </c>
      <c r="O510">
        <v>-5.0261445184993706E-5</v>
      </c>
      <c r="P510">
        <v>-8.4299246206462758E-3</v>
      </c>
      <c r="Q510">
        <v>5.8771958018980341E-3</v>
      </c>
      <c r="R510">
        <v>0</v>
      </c>
      <c r="S510">
        <v>3.6094715368942581E-5</v>
      </c>
      <c r="T510">
        <v>1002.4386992179398</v>
      </c>
      <c r="U510">
        <v>114.50232004337306</v>
      </c>
      <c r="V510">
        <v>986.07283599492553</v>
      </c>
      <c r="W510">
        <v>119.46667400904909</v>
      </c>
      <c r="X510">
        <v>201.11867860047221</v>
      </c>
      <c r="Y510">
        <v>640.1489308741393</v>
      </c>
      <c r="Z510">
        <v>8.767350382363567</v>
      </c>
      <c r="AA510" s="12">
        <v>19.078303845942596</v>
      </c>
      <c r="AB510" s="12">
        <v>0.12830384594259525</v>
      </c>
      <c r="AC510" s="12">
        <v>0.14430404101604988</v>
      </c>
      <c r="AD510" s="12">
        <v>380.66858376996794</v>
      </c>
      <c r="AE510">
        <v>1.6757819041549382E-2</v>
      </c>
      <c r="AF510">
        <v>0</v>
      </c>
      <c r="AG510">
        <v>-2.5838321213985931</v>
      </c>
      <c r="AH510">
        <v>-51.039255048586256</v>
      </c>
      <c r="AI510">
        <v>17.296195256039312</v>
      </c>
      <c r="AJ510">
        <v>2.5386787851619168</v>
      </c>
      <c r="AK510">
        <v>12.809818358869199</v>
      </c>
      <c r="AL510">
        <v>0</v>
      </c>
      <c r="AM510">
        <v>0</v>
      </c>
      <c r="AN510">
        <v>0.61071762343578306</v>
      </c>
      <c r="AO510">
        <f t="shared" si="75"/>
        <v>24.222715446463241</v>
      </c>
      <c r="AP510">
        <f t="shared" si="76"/>
        <v>1.4533629267877943</v>
      </c>
      <c r="AQ510">
        <f t="shared" si="77"/>
        <v>0</v>
      </c>
      <c r="AR510">
        <f t="shared" si="78"/>
        <v>1.4531588616054918</v>
      </c>
      <c r="AS510" s="9">
        <f t="shared" si="79"/>
        <v>-29.885038206761116</v>
      </c>
      <c r="AT510" s="9">
        <f t="shared" si="80"/>
        <v>25.80192544826501</v>
      </c>
      <c r="AU510" s="9">
        <f t="shared" si="81"/>
        <v>12.742142011886001</v>
      </c>
      <c r="AV510">
        <f t="shared" si="82"/>
        <v>0</v>
      </c>
      <c r="AW510">
        <f t="shared" si="83"/>
        <v>0.22833573144334784</v>
      </c>
      <c r="AX510">
        <v>24.226117010445023</v>
      </c>
      <c r="AZ510">
        <f t="shared" si="84"/>
        <v>-345.92390512078623</v>
      </c>
    </row>
    <row r="511" spans="1:52" x14ac:dyDescent="0.3">
      <c r="A511">
        <v>127.25</v>
      </c>
      <c r="B511" s="12">
        <v>700.85429902312944</v>
      </c>
      <c r="C511" s="9">
        <v>44.406375374035179</v>
      </c>
      <c r="D511" s="9">
        <v>0.33022167349026976</v>
      </c>
      <c r="E511" s="9">
        <v>1.6946824609850659E-2</v>
      </c>
      <c r="F511" s="9">
        <v>2.7986600856546886</v>
      </c>
      <c r="G511" s="12">
        <v>0</v>
      </c>
      <c r="H511" s="12">
        <v>11.518009465327177</v>
      </c>
      <c r="I511" s="12">
        <v>0.69108056791963057</v>
      </c>
      <c r="J511">
        <v>1007.1847443265169</v>
      </c>
      <c r="K511">
        <v>105.17315870255214</v>
      </c>
      <c r="L511">
        <v>7.1799943497632178E-3</v>
      </c>
      <c r="M511">
        <v>3.6025964300100036E-2</v>
      </c>
      <c r="N511">
        <v>-9.8533839813081596E-4</v>
      </c>
      <c r="O511">
        <v>-5.1094418110732366E-5</v>
      </c>
      <c r="P511">
        <v>-8.4379175366658173E-3</v>
      </c>
      <c r="Q511">
        <v>5.8771958018980341E-3</v>
      </c>
      <c r="R511">
        <v>0</v>
      </c>
      <c r="S511">
        <v>3.6485294777935386E-5</v>
      </c>
      <c r="T511">
        <v>1008.3173167094219</v>
      </c>
      <c r="U511">
        <v>114.64613157600331</v>
      </c>
      <c r="V511">
        <v>985.41519521106216</v>
      </c>
      <c r="W511">
        <v>119.39805365251857</v>
      </c>
      <c r="X511">
        <v>192.94273788577112</v>
      </c>
      <c r="Y511">
        <v>637.88180763509206</v>
      </c>
      <c r="Z511">
        <v>8.7680790473211943</v>
      </c>
      <c r="AA511" s="12">
        <v>19.080360189306543</v>
      </c>
      <c r="AB511" s="12">
        <v>0.13036018930654353</v>
      </c>
      <c r="AC511" s="12">
        <v>0.14953728942631866</v>
      </c>
      <c r="AD511" s="12">
        <v>380.56182439445251</v>
      </c>
      <c r="AE511">
        <v>1.7353229185913532E-2</v>
      </c>
      <c r="AF511">
        <v>0</v>
      </c>
      <c r="AG511">
        <v>-2.6536185525238865</v>
      </c>
      <c r="AH511">
        <v>-51.332345038331425</v>
      </c>
      <c r="AI511">
        <v>17.376669378798507</v>
      </c>
      <c r="AJ511">
        <v>2.5379668068866041</v>
      </c>
      <c r="AK511">
        <v>12.811199057341577</v>
      </c>
      <c r="AL511">
        <v>0</v>
      </c>
      <c r="AM511">
        <v>0</v>
      </c>
      <c r="AN511">
        <v>0.63286556197904931</v>
      </c>
      <c r="AO511">
        <f t="shared" si="75"/>
        <v>24.281714379187385</v>
      </c>
      <c r="AP511">
        <f t="shared" si="76"/>
        <v>1.456902862751243</v>
      </c>
      <c r="AQ511">
        <f t="shared" si="77"/>
        <v>0</v>
      </c>
      <c r="AR511">
        <f t="shared" si="78"/>
        <v>1.4566835063523911</v>
      </c>
      <c r="AS511" s="9">
        <f t="shared" si="79"/>
        <v>-30.116720880580331</v>
      </c>
      <c r="AT511" s="9">
        <f t="shared" si="80"/>
        <v>25.958791778606422</v>
      </c>
      <c r="AU511" s="9">
        <f t="shared" si="81"/>
        <v>12.774239464871439</v>
      </c>
      <c r="AV511">
        <f t="shared" si="82"/>
        <v>0</v>
      </c>
      <c r="AW511">
        <f t="shared" si="83"/>
        <v>0.23376550752927908</v>
      </c>
      <c r="AX511">
        <v>24.285370869702273</v>
      </c>
      <c r="AZ511">
        <f t="shared" si="84"/>
        <v>-347.5333875759701</v>
      </c>
    </row>
    <row r="512" spans="1:52" x14ac:dyDescent="0.3">
      <c r="A512">
        <v>127.5</v>
      </c>
      <c r="B512" s="12">
        <v>707.98588055457958</v>
      </c>
      <c r="C512" s="9">
        <v>44.406375374035179</v>
      </c>
      <c r="D512" s="9">
        <v>0.33240256807725849</v>
      </c>
      <c r="E512" s="9">
        <v>1.722350189323904E-2</v>
      </c>
      <c r="F512" s="9">
        <v>2.799816257733259</v>
      </c>
      <c r="G512" s="12">
        <v>0</v>
      </c>
      <c r="H512" s="12">
        <v>11.62442380509194</v>
      </c>
      <c r="I512" s="12">
        <v>0.69746542830551639</v>
      </c>
      <c r="J512">
        <v>1006.3922772919223</v>
      </c>
      <c r="K512">
        <v>105.13460524099838</v>
      </c>
      <c r="L512">
        <v>7.2250043919445325E-3</v>
      </c>
      <c r="M512">
        <v>3.709126414467076E-2</v>
      </c>
      <c r="N512">
        <v>-9.9190663000902853E-4</v>
      </c>
      <c r="O512">
        <v>-5.1888684057497992E-5</v>
      </c>
      <c r="P512">
        <v>-8.4349153916019586E-3</v>
      </c>
      <c r="Q512">
        <v>5.8771958018980341E-3</v>
      </c>
      <c r="R512">
        <v>0</v>
      </c>
      <c r="S512">
        <v>3.6826621923283092E-5</v>
      </c>
      <c r="T512">
        <v>1002.1151428467623</v>
      </c>
      <c r="U512">
        <v>114.41416209355401</v>
      </c>
      <c r="V512">
        <v>983.53389447849577</v>
      </c>
      <c r="W512">
        <v>119.28893008241187</v>
      </c>
      <c r="X512">
        <v>201.10475322141858</v>
      </c>
      <c r="Y512">
        <v>642.29883969833202</v>
      </c>
      <c r="Z512">
        <v>8.7688336223902681</v>
      </c>
      <c r="AA512" s="12">
        <v>19.08248847610184</v>
      </c>
      <c r="AB512" s="12">
        <v>0.13248847610183878</v>
      </c>
      <c r="AC512" s="12">
        <v>0.15476901575387084</v>
      </c>
      <c r="AD512" s="12">
        <v>380.45113853959305</v>
      </c>
      <c r="AE512">
        <v>1.7948315065792864E-2</v>
      </c>
      <c r="AF512">
        <v>0</v>
      </c>
      <c r="AG512">
        <v>-2.6672829221980963</v>
      </c>
      <c r="AH512">
        <v>-51.010200703575883</v>
      </c>
      <c r="AI512">
        <v>17.061752739008188</v>
      </c>
      <c r="AJ512">
        <v>2.5372286429205464</v>
      </c>
      <c r="AK512">
        <v>12.812628061066619</v>
      </c>
      <c r="AL512">
        <v>0</v>
      </c>
      <c r="AM512">
        <v>0</v>
      </c>
      <c r="AN512">
        <v>0.6550070588264848</v>
      </c>
      <c r="AO512">
        <f t="shared" si="75"/>
        <v>23.986999298434366</v>
      </c>
      <c r="AP512">
        <f t="shared" si="76"/>
        <v>1.4392199579060618</v>
      </c>
      <c r="AQ512">
        <f t="shared" si="77"/>
        <v>0</v>
      </c>
      <c r="AR512">
        <f t="shared" si="78"/>
        <v>1.4389881475214514</v>
      </c>
      <c r="AS512" s="9">
        <f t="shared" si="79"/>
        <v>-29.96308191342035</v>
      </c>
      <c r="AT512" s="9">
        <f t="shared" si="80"/>
        <v>25.808396918701565</v>
      </c>
      <c r="AU512" s="9">
        <f t="shared" si="81"/>
        <v>12.620280356901782</v>
      </c>
      <c r="AV512">
        <f t="shared" si="82"/>
        <v>0</v>
      </c>
      <c r="AW512">
        <f t="shared" si="83"/>
        <v>0.23634035263870593</v>
      </c>
      <c r="AX512">
        <v>23.990863427226945</v>
      </c>
      <c r="AZ512">
        <f t="shared" si="84"/>
        <v>-341.23505478016375</v>
      </c>
    </row>
    <row r="513" spans="1:52" x14ac:dyDescent="0.3">
      <c r="A513">
        <v>127.75</v>
      </c>
      <c r="B513" s="12">
        <v>715.16320442659026</v>
      </c>
      <c r="C513" s="9">
        <v>44.406375374035179</v>
      </c>
      <c r="D513" s="9">
        <v>0.33458869393432344</v>
      </c>
      <c r="E513" s="9">
        <v>1.7509529005061066E-2</v>
      </c>
      <c r="F513" s="9">
        <v>2.8009791316171095</v>
      </c>
      <c r="G513" s="12">
        <v>0</v>
      </c>
      <c r="H513" s="12">
        <v>11.734434232715794</v>
      </c>
      <c r="I513" s="12">
        <v>0.70406605396294764</v>
      </c>
      <c r="J513">
        <v>1006.8941567005014</v>
      </c>
      <c r="K513">
        <v>105.14911934170635</v>
      </c>
      <c r="L513">
        <v>7.270046520112843E-3</v>
      </c>
      <c r="M513">
        <v>3.6420540732307168E-2</v>
      </c>
      <c r="N513">
        <v>-1.0000952059556146E-3</v>
      </c>
      <c r="O513">
        <v>-5.277720891714228E-5</v>
      </c>
      <c r="P513">
        <v>-8.4427091533520321E-3</v>
      </c>
      <c r="Q513">
        <v>5.8771958018980341E-3</v>
      </c>
      <c r="R513">
        <v>0</v>
      </c>
      <c r="S513">
        <v>3.7221158343814529E-5</v>
      </c>
      <c r="T513">
        <v>1007.9126528465162</v>
      </c>
      <c r="U513">
        <v>114.55530345256631</v>
      </c>
      <c r="V513">
        <v>982.8158575520298</v>
      </c>
      <c r="W513">
        <v>119.21635343211244</v>
      </c>
      <c r="X513">
        <v>192.98113680891197</v>
      </c>
      <c r="Y513">
        <v>640.05869145698682</v>
      </c>
      <c r="Z513">
        <v>8.7696140956010353</v>
      </c>
      <c r="AA513" s="12">
        <v>19.084688684654321</v>
      </c>
      <c r="AB513" s="12">
        <v>0.13468868465431588</v>
      </c>
      <c r="AC513" s="12">
        <v>0.15999916593613478</v>
      </c>
      <c r="AD513" s="12">
        <v>380.33652125423481</v>
      </c>
      <c r="AE513">
        <v>1.8543065551973381E-2</v>
      </c>
      <c r="AF513">
        <v>0</v>
      </c>
      <c r="AG513">
        <v>-2.7406218518055057</v>
      </c>
      <c r="AH513">
        <v>-51.298655802651268</v>
      </c>
      <c r="AI513">
        <v>17.13785830475215</v>
      </c>
      <c r="AJ513">
        <v>2.5364642602444922</v>
      </c>
      <c r="AK513">
        <v>12.814105355491558</v>
      </c>
      <c r="AL513">
        <v>0</v>
      </c>
      <c r="AM513">
        <v>0</v>
      </c>
      <c r="AN513">
        <v>0.67714188517669904</v>
      </c>
      <c r="AO513">
        <f t="shared" si="75"/>
        <v>24.041844537229931</v>
      </c>
      <c r="AP513">
        <f t="shared" si="76"/>
        <v>1.4425106722337957</v>
      </c>
      <c r="AQ513">
        <f t="shared" si="77"/>
        <v>0</v>
      </c>
      <c r="AR513">
        <f t="shared" si="78"/>
        <v>1.4422626790968116</v>
      </c>
      <c r="AS513" s="9">
        <f t="shared" si="79"/>
        <v>-30.195800511630424</v>
      </c>
      <c r="AT513" s="9">
        <f t="shared" si="80"/>
        <v>25.962881707099864</v>
      </c>
      <c r="AU513" s="9">
        <f t="shared" si="81"/>
        <v>12.650261924276419</v>
      </c>
      <c r="AV513">
        <f t="shared" si="82"/>
        <v>0</v>
      </c>
      <c r="AW513">
        <f t="shared" si="83"/>
        <v>0.24209991258858587</v>
      </c>
      <c r="AX513">
        <v>24.0459784668754</v>
      </c>
      <c r="AZ513">
        <f t="shared" si="84"/>
        <v>-342.75716609504298</v>
      </c>
    </row>
    <row r="514" spans="1:52" x14ac:dyDescent="0.3">
      <c r="A514">
        <v>128</v>
      </c>
      <c r="B514" s="12">
        <v>722.38622294067898</v>
      </c>
      <c r="C514" s="9">
        <v>44.406375374035179</v>
      </c>
      <c r="D514" s="9">
        <v>0.33678001649137029</v>
      </c>
      <c r="E514" s="9">
        <v>1.7804903030919101E-2</v>
      </c>
      <c r="F514" s="9">
        <v>2.8021486866966416</v>
      </c>
      <c r="G514" s="12">
        <v>0</v>
      </c>
      <c r="H514" s="12">
        <v>11.848039627276577</v>
      </c>
      <c r="I514" s="12">
        <v>0.71088237763659468</v>
      </c>
      <c r="J514">
        <v>1006.1275477108586</v>
      </c>
      <c r="K514">
        <v>105.11181777665513</v>
      </c>
      <c r="L514">
        <v>7.3149273869225545E-3</v>
      </c>
      <c r="M514">
        <v>3.7439773393327658E-2</v>
      </c>
      <c r="N514">
        <v>-1.0066334148409481E-3</v>
      </c>
      <c r="O514">
        <v>-5.3627611047139123E-5</v>
      </c>
      <c r="P514">
        <v>-8.4399527256881681E-3</v>
      </c>
      <c r="Q514">
        <v>5.8771958018980341E-3</v>
      </c>
      <c r="R514">
        <v>0</v>
      </c>
      <c r="S514">
        <v>3.7567540563853602E-5</v>
      </c>
      <c r="T514">
        <v>1001.7925163819732</v>
      </c>
      <c r="U514">
        <v>114.32631064994138</v>
      </c>
      <c r="V514">
        <v>980.96763499347401</v>
      </c>
      <c r="W514">
        <v>119.10619721558595</v>
      </c>
      <c r="X514">
        <v>201.08538002819611</v>
      </c>
      <c r="Y514">
        <v>644.43277296457336</v>
      </c>
      <c r="Z514">
        <v>8.7704204545619184</v>
      </c>
      <c r="AA514" s="12">
        <v>19.086960792545533</v>
      </c>
      <c r="AB514" s="12">
        <v>0.13696079254553153</v>
      </c>
      <c r="AC514" s="12">
        <v>0.16522768584920225</v>
      </c>
      <c r="AD514" s="12">
        <v>380.21796807826536</v>
      </c>
      <c r="AE514">
        <v>1.913746952049622E-2</v>
      </c>
      <c r="AF514">
        <v>0</v>
      </c>
      <c r="AG514">
        <v>-2.7564803329597538</v>
      </c>
      <c r="AH514">
        <v>-50.980337199365657</v>
      </c>
      <c r="AI514">
        <v>16.826743101445036</v>
      </c>
      <c r="AJ514">
        <v>2.5356736291139521</v>
      </c>
      <c r="AK514">
        <v>12.815630925563887</v>
      </c>
      <c r="AL514">
        <v>0</v>
      </c>
      <c r="AM514">
        <v>0</v>
      </c>
      <c r="AN514">
        <v>0.69926981196871518</v>
      </c>
      <c r="AO514">
        <f t="shared" si="75"/>
        <v>23.750698375722568</v>
      </c>
      <c r="AP514">
        <f t="shared" si="76"/>
        <v>1.4250419025433541</v>
      </c>
      <c r="AQ514">
        <f t="shared" si="77"/>
        <v>0</v>
      </c>
      <c r="AR514">
        <f t="shared" si="78"/>
        <v>1.4247809548824317</v>
      </c>
      <c r="AS514" s="9">
        <f t="shared" si="79"/>
        <v>-30.046519563898578</v>
      </c>
      <c r="AT514" s="9">
        <f t="shared" si="80"/>
        <v>25.814348735277978</v>
      </c>
      <c r="AU514" s="9">
        <f t="shared" si="81"/>
        <v>12.498216650674065</v>
      </c>
      <c r="AV514">
        <f t="shared" si="82"/>
        <v>0</v>
      </c>
      <c r="AW514">
        <f t="shared" si="83"/>
        <v>0.2449340925699085</v>
      </c>
      <c r="AX514">
        <v>23.755048299944377</v>
      </c>
      <c r="AZ514">
        <f t="shared" si="84"/>
        <v>-336.53486202890065</v>
      </c>
    </row>
    <row r="515" spans="1:52" x14ac:dyDescent="0.3">
      <c r="A515">
        <v>128.25</v>
      </c>
      <c r="B515" s="12">
        <v>729.65488780974988</v>
      </c>
      <c r="C515" s="9">
        <v>44.406375374035179</v>
      </c>
      <c r="D515" s="9">
        <v>0.33897650101805676</v>
      </c>
      <c r="E515" s="9">
        <v>1.8109620959527416E-2</v>
      </c>
      <c r="F515" s="9">
        <v>2.8033249022283582</v>
      </c>
      <c r="G515" s="12">
        <v>0</v>
      </c>
      <c r="H515" s="12">
        <v>11.965238830587467</v>
      </c>
      <c r="I515" s="12">
        <v>0.71791432983524806</v>
      </c>
      <c r="J515">
        <v>1006.601755038675</v>
      </c>
      <c r="K515">
        <v>105.12533590165168</v>
      </c>
      <c r="L515">
        <v>7.3598364682359793E-3</v>
      </c>
      <c r="M515">
        <v>3.681293454828459E-2</v>
      </c>
      <c r="N515">
        <v>-1.0147075965187295E-3</v>
      </c>
      <c r="O515">
        <v>-5.4571642395667365E-5</v>
      </c>
      <c r="P515">
        <v>-8.4475563803996546E-3</v>
      </c>
      <c r="Q515">
        <v>5.8771958018980341E-3</v>
      </c>
      <c r="R515">
        <v>0</v>
      </c>
      <c r="S515">
        <v>3.7966025959650752E-5</v>
      </c>
      <c r="T515">
        <v>1007.506909957264</v>
      </c>
      <c r="U515">
        <v>114.46472978435941</v>
      </c>
      <c r="V515">
        <v>980.20566322282298</v>
      </c>
      <c r="W515">
        <v>119.03041199658264</v>
      </c>
      <c r="X515">
        <v>193.02252786295065</v>
      </c>
      <c r="Y515">
        <v>642.22336157201141</v>
      </c>
      <c r="Z515">
        <v>8.7712526864776805</v>
      </c>
      <c r="AA515" s="12">
        <v>19.089304776611751</v>
      </c>
      <c r="AB515" s="12">
        <v>0.13930477661174934</v>
      </c>
      <c r="AC515" s="12">
        <v>0.1704545212953586</v>
      </c>
      <c r="AD515" s="12">
        <v>380.09547364449048</v>
      </c>
      <c r="AE515">
        <v>1.973151585298405E-2</v>
      </c>
      <c r="AF515">
        <v>0</v>
      </c>
      <c r="AG515">
        <v>-2.8333868124418489</v>
      </c>
      <c r="AH515">
        <v>-51.264052905728484</v>
      </c>
      <c r="AI515">
        <v>16.899115082540579</v>
      </c>
      <c r="AJ515">
        <v>2.5348567137351075</v>
      </c>
      <c r="AK515">
        <v>12.8172047557307</v>
      </c>
      <c r="AL515">
        <v>0</v>
      </c>
      <c r="AM515">
        <v>0</v>
      </c>
      <c r="AN515">
        <v>0.72139060982919556</v>
      </c>
      <c r="AO515">
        <f t="shared" ref="AO515:AO578" si="85">AX515*COS(AE515)</f>
        <v>23.802028476250051</v>
      </c>
      <c r="AP515">
        <f t="shared" ref="AP515:AP578" si="86">AO515*f_tip</f>
        <v>1.4281217085750031</v>
      </c>
      <c r="AQ515">
        <f t="shared" ref="AQ515:AQ578" si="87">IF(uhel_zkoseni_lamely=0,0,IF(uhel_zkoseni_lamely&gt;0,AP515*SIN(AE515),-AP515*SIN(AE515)))</f>
        <v>0</v>
      </c>
      <c r="AR515">
        <f t="shared" ref="AR515:AR578" si="88">AP515*COS(AE515)</f>
        <v>1.427843710341548</v>
      </c>
      <c r="AS515" s="9">
        <f t="shared" ref="AS515:AS578" si="89">(-AR515*sirka_lamely+AG515*(sirka_lamely-0.5*AB515)-(AL515+AN515)*sirka_lamely*0.5+AH515*(sirka_lamely-AB515)*0.5)/(sirka_lamely-AB515)</f>
        <v>-30.280278099202434</v>
      </c>
      <c r="AT515" s="9">
        <f t="shared" ref="AT515:AT578" si="90">-AG515-AH515+AR515+AS515+AL515+AN515</f>
        <v>25.966395939138646</v>
      </c>
      <c r="AU515" s="9">
        <f t="shared" ref="AU515:AU578" si="91">AP515*Z515</f>
        <v>12.526416372955591</v>
      </c>
      <c r="AV515">
        <f t="shared" ref="AV515:AV578" si="92">AK515-AJ515+AI515-AM515-AQ515+IF(AC515&gt;0,-(ABS(AS515)+ABS(AT515))*f_side,(ABS(AS515)+ABS(AT515))*f_side)-AX515</f>
        <v>0</v>
      </c>
      <c r="AW515">
        <f t="shared" ref="AW515:AW578" si="93">(ABS(AS515)*AB515*(sirka_lamely-AB515)/sirka_lamely)/(delka_rotoru*tloustka_lamely^2/6)</f>
        <v>0.25102944029976743</v>
      </c>
      <c r="AX515">
        <v>23.806662682235707</v>
      </c>
      <c r="AZ515">
        <f t="shared" ref="AZ515:AZ578" si="94">Y515-V515</f>
        <v>-337.98230165081156</v>
      </c>
    </row>
    <row r="516" spans="1:52" x14ac:dyDescent="0.3">
      <c r="A516">
        <v>128.5</v>
      </c>
      <c r="B516" s="12">
        <v>736.96915015318518</v>
      </c>
      <c r="C516" s="9">
        <v>44.406375374035179</v>
      </c>
      <c r="D516" s="9">
        <v>0.34117811262389758</v>
      </c>
      <c r="E516" s="9">
        <v>1.8423679682584376E-2</v>
      </c>
      <c r="F516" s="9">
        <v>2.8045077573350241</v>
      </c>
      <c r="G516" s="12">
        <v>0</v>
      </c>
      <c r="H516" s="12">
        <v>12.086030647147837</v>
      </c>
      <c r="I516" s="12">
        <v>0.7251618388288702</v>
      </c>
      <c r="J516">
        <v>1005.8599595295974</v>
      </c>
      <c r="K516">
        <v>105.08924022975441</v>
      </c>
      <c r="L516">
        <v>7.4045854516017681E-3</v>
      </c>
      <c r="M516">
        <v>3.7788472884324145E-2</v>
      </c>
      <c r="N516">
        <v>-1.0212157918293692E-3</v>
      </c>
      <c r="O516">
        <v>-5.5478062842135311E-5</v>
      </c>
      <c r="P516">
        <v>-8.445037054664168E-3</v>
      </c>
      <c r="Q516">
        <v>5.8771958018980341E-3</v>
      </c>
      <c r="R516">
        <v>0</v>
      </c>
      <c r="S516">
        <v>3.8317440057649309E-5</v>
      </c>
      <c r="T516">
        <v>1001.4716616385049</v>
      </c>
      <c r="U516">
        <v>114.23882310871261</v>
      </c>
      <c r="V516">
        <v>978.39470648391318</v>
      </c>
      <c r="W516">
        <v>118.91959575642665</v>
      </c>
      <c r="X516">
        <v>201.06012789255263</v>
      </c>
      <c r="Y516">
        <v>646.55045492131126</v>
      </c>
      <c r="Z516">
        <v>8.7721107781324701</v>
      </c>
      <c r="AA516" s="12">
        <v>19.091720612942961</v>
      </c>
      <c r="AB516" s="12">
        <v>0.14172061294295674</v>
      </c>
      <c r="AC516" s="12">
        <v>0.17567961800540211</v>
      </c>
      <c r="AD516" s="12">
        <v>379.96903275436267</v>
      </c>
      <c r="AE516">
        <v>2.0325193436684819E-2</v>
      </c>
      <c r="AF516">
        <v>0</v>
      </c>
      <c r="AG516">
        <v>-2.8514181358997592</v>
      </c>
      <c r="AH516">
        <v>-50.949708708858076</v>
      </c>
      <c r="AI516">
        <v>16.592212578130098</v>
      </c>
      <c r="AJ516">
        <v>2.5340134794388454</v>
      </c>
      <c r="AK516">
        <v>12.818826829937999</v>
      </c>
      <c r="AL516">
        <v>0</v>
      </c>
      <c r="AM516">
        <v>0</v>
      </c>
      <c r="AN516">
        <v>0.74350404908225831</v>
      </c>
      <c r="AO516">
        <f t="shared" si="85"/>
        <v>23.514854097486229</v>
      </c>
      <c r="AP516">
        <f t="shared" si="86"/>
        <v>1.4108912458491736</v>
      </c>
      <c r="AQ516">
        <f t="shared" si="87"/>
        <v>0</v>
      </c>
      <c r="AR516">
        <f t="shared" si="88"/>
        <v>1.4105998267797608</v>
      </c>
      <c r="AS516" s="9">
        <f t="shared" si="89"/>
        <v>-30.135434158227209</v>
      </c>
      <c r="AT516" s="9">
        <f t="shared" si="90"/>
        <v>25.819796562392639</v>
      </c>
      <c r="AU516" s="9">
        <f t="shared" si="91"/>
        <v>12.376494304486284</v>
      </c>
      <c r="AV516">
        <f t="shared" si="92"/>
        <v>0</v>
      </c>
      <c r="AW516">
        <f t="shared" si="93"/>
        <v>0.25412500526577692</v>
      </c>
      <c r="AX516">
        <v>23.519712085392062</v>
      </c>
      <c r="AZ516">
        <f t="shared" si="94"/>
        <v>-331.84425156260193</v>
      </c>
    </row>
    <row r="517" spans="1:52" x14ac:dyDescent="0.3">
      <c r="A517">
        <v>128.75</v>
      </c>
      <c r="B517" s="12">
        <v>744.32896049193562</v>
      </c>
      <c r="C517" s="9">
        <v>44.406375374035179</v>
      </c>
      <c r="D517" s="9">
        <v>0.34338481625837286</v>
      </c>
      <c r="E517" s="9">
        <v>1.8747075994646711E-2</v>
      </c>
      <c r="F517" s="9">
        <v>2.8056972310058361</v>
      </c>
      <c r="G517" s="12">
        <v>0</v>
      </c>
      <c r="H517" s="12">
        <v>12.210413844094889</v>
      </c>
      <c r="I517" s="12">
        <v>0.73262483064569328</v>
      </c>
      <c r="J517">
        <v>1006.3075042474475</v>
      </c>
      <c r="K517">
        <v>105.10179842801125</v>
      </c>
      <c r="L517">
        <v>7.4493591509129636E-3</v>
      </c>
      <c r="M517">
        <v>3.7203254252774813E-2</v>
      </c>
      <c r="N517">
        <v>-1.0291796203028083E-3</v>
      </c>
      <c r="O517">
        <v>-5.6477541270417852E-5</v>
      </c>
      <c r="P517">
        <v>-8.4524584634786595E-3</v>
      </c>
      <c r="Q517">
        <v>5.8771958018980341E-3</v>
      </c>
      <c r="R517">
        <v>0</v>
      </c>
      <c r="S517">
        <v>3.8719862154532892E-5</v>
      </c>
      <c r="T517">
        <v>1007.1001360953828</v>
      </c>
      <c r="U517">
        <v>114.37444381949439</v>
      </c>
      <c r="V517">
        <v>977.60320738189978</v>
      </c>
      <c r="W517">
        <v>118.84128353209485</v>
      </c>
      <c r="X517">
        <v>193.06675727906824</v>
      </c>
      <c r="Y517">
        <v>644.37552674871131</v>
      </c>
      <c r="Z517">
        <v>8.7729947158904906</v>
      </c>
      <c r="AA517" s="12">
        <v>19.094208276881901</v>
      </c>
      <c r="AB517" s="12">
        <v>0.14420827688189777</v>
      </c>
      <c r="AC517" s="12">
        <v>0.18090292163979221</v>
      </c>
      <c r="AD517" s="12">
        <v>379.83864029285064</v>
      </c>
      <c r="AE517">
        <v>2.0918491164707786E-2</v>
      </c>
      <c r="AF517">
        <v>0</v>
      </c>
      <c r="AG517">
        <v>-2.931901170261435</v>
      </c>
      <c r="AH517">
        <v>-51.228540455871624</v>
      </c>
      <c r="AI517">
        <v>16.661384031659427</v>
      </c>
      <c r="AJ517">
        <v>2.5331438921130216</v>
      </c>
      <c r="AK517">
        <v>12.820497131630072</v>
      </c>
      <c r="AL517">
        <v>0</v>
      </c>
      <c r="AM517">
        <v>0</v>
      </c>
      <c r="AN517">
        <v>0.76560989975433635</v>
      </c>
      <c r="AO517">
        <f t="shared" si="85"/>
        <v>23.563208813624705</v>
      </c>
      <c r="AP517">
        <f t="shared" si="86"/>
        <v>1.4137925288174822</v>
      </c>
      <c r="AQ517">
        <f t="shared" si="87"/>
        <v>0</v>
      </c>
      <c r="AR517">
        <f t="shared" si="88"/>
        <v>1.4134832141161995</v>
      </c>
      <c r="AS517" s="9">
        <f t="shared" si="89"/>
        <v>-30.370204761970768</v>
      </c>
      <c r="AT517" s="9">
        <f t="shared" si="90"/>
        <v>25.969329978032825</v>
      </c>
      <c r="AU517" s="9">
        <f t="shared" si="91"/>
        <v>12.403194384681225</v>
      </c>
      <c r="AV517">
        <f t="shared" si="92"/>
        <v>0</v>
      </c>
      <c r="AW517">
        <f t="shared" si="93"/>
        <v>0.26056202505782894</v>
      </c>
      <c r="AX517">
        <v>23.568365186776262</v>
      </c>
      <c r="AZ517">
        <f t="shared" si="94"/>
        <v>-333.22768063318847</v>
      </c>
    </row>
    <row r="518" spans="1:52" x14ac:dyDescent="0.3">
      <c r="A518">
        <v>129</v>
      </c>
      <c r="B518" s="12">
        <v>751.73426874357722</v>
      </c>
      <c r="C518" s="9">
        <v>44.406375374035179</v>
      </c>
      <c r="D518" s="9">
        <v>0.34559657671104371</v>
      </c>
      <c r="E518" s="9">
        <v>1.9079806592985908E-2</v>
      </c>
      <c r="F518" s="9">
        <v>2.8068933020965678</v>
      </c>
      <c r="G518" s="12">
        <v>0</v>
      </c>
      <c r="H518" s="12">
        <v>12.338387151148426</v>
      </c>
      <c r="I518" s="12">
        <v>0.74030322906890556</v>
      </c>
      <c r="J518">
        <v>1005.5896100317856</v>
      </c>
      <c r="K518">
        <v>105.06686777958578</v>
      </c>
      <c r="L518">
        <v>7.4939735114145055E-3</v>
      </c>
      <c r="M518">
        <v>3.8137222834884528E-2</v>
      </c>
      <c r="N518">
        <v>-1.0356579189359854E-3</v>
      </c>
      <c r="O518">
        <v>-5.7439869416808922E-5</v>
      </c>
      <c r="P518">
        <v>-8.4501687139015708E-3</v>
      </c>
      <c r="Q518">
        <v>5.8771958018980341E-3</v>
      </c>
      <c r="R518">
        <v>0</v>
      </c>
      <c r="S518">
        <v>3.9076288472009094E-5</v>
      </c>
      <c r="T518">
        <v>1001.1534489222718</v>
      </c>
      <c r="U518">
        <v>114.15176376177311</v>
      </c>
      <c r="V518">
        <v>975.83400219604471</v>
      </c>
      <c r="W518">
        <v>118.73018610226836</v>
      </c>
      <c r="X518">
        <v>201.02872637072826</v>
      </c>
      <c r="Y518">
        <v>648.65168165763839</v>
      </c>
      <c r="Z518">
        <v>8.7739044857113822</v>
      </c>
      <c r="AA518" s="12">
        <v>19.096767743022966</v>
      </c>
      <c r="AB518" s="12">
        <v>0.14676774302296852</v>
      </c>
      <c r="AC518" s="12">
        <v>0.18612437777866486</v>
      </c>
      <c r="AD518" s="12">
        <v>379.70429041881727</v>
      </c>
      <c r="AE518">
        <v>2.1511397936230248E-2</v>
      </c>
      <c r="AF518">
        <v>0</v>
      </c>
      <c r="AG518">
        <v>-2.9520896254874636</v>
      </c>
      <c r="AH518">
        <v>-50.918360833358605</v>
      </c>
      <c r="AI518">
        <v>16.359116026920315</v>
      </c>
      <c r="AJ518">
        <v>2.532247912803093</v>
      </c>
      <c r="AK518">
        <v>12.822215643748731</v>
      </c>
      <c r="AL518">
        <v>0</v>
      </c>
      <c r="AM518">
        <v>0</v>
      </c>
      <c r="AN518">
        <v>0.78770793153192054</v>
      </c>
      <c r="AO518">
        <f t="shared" si="85"/>
        <v>23.280416712983357</v>
      </c>
      <c r="AP518">
        <f t="shared" si="86"/>
        <v>1.3968250027790012</v>
      </c>
      <c r="AQ518">
        <f t="shared" si="87"/>
        <v>0</v>
      </c>
      <c r="AR518">
        <f t="shared" si="88"/>
        <v>1.3965018316719828</v>
      </c>
      <c r="AS518" s="9">
        <f t="shared" si="89"/>
        <v>-30.229903765495092</v>
      </c>
      <c r="AT518" s="9">
        <f t="shared" si="90"/>
        <v>25.824756456554876</v>
      </c>
      <c r="AU518" s="9">
        <f t="shared" si="91"/>
        <v>12.255609157636492</v>
      </c>
      <c r="AV518">
        <f t="shared" si="92"/>
        <v>0</v>
      </c>
      <c r="AW518">
        <f t="shared" si="93"/>
        <v>0.26392165882678986</v>
      </c>
      <c r="AX518">
        <v>23.285804144542954</v>
      </c>
      <c r="AZ518">
        <f t="shared" si="94"/>
        <v>-327.18232053840632</v>
      </c>
    </row>
    <row r="519" spans="1:52" x14ac:dyDescent="0.3">
      <c r="A519">
        <v>129.25</v>
      </c>
      <c r="B519" s="12">
        <v>759.18502421736878</v>
      </c>
      <c r="C519" s="9">
        <v>44.406375374035179</v>
      </c>
      <c r="D519" s="9">
        <v>0.34781335861168206</v>
      </c>
      <c r="E519" s="9">
        <v>1.9421868077454441E-2</v>
      </c>
      <c r="F519" s="9">
        <v>2.8080959493297479</v>
      </c>
      <c r="G519" s="12">
        <v>0</v>
      </c>
      <c r="H519" s="12">
        <v>12.4699492605594</v>
      </c>
      <c r="I519" s="12">
        <v>0.74819695563356403</v>
      </c>
      <c r="J519">
        <v>1006.0113713116414</v>
      </c>
      <c r="K519">
        <v>105.07849686218503</v>
      </c>
      <c r="L519">
        <v>7.5386094432602661E-3</v>
      </c>
      <c r="M519">
        <v>3.7591600560102183E-2</v>
      </c>
      <c r="N519">
        <v>-1.043515084533224E-3</v>
      </c>
      <c r="O519">
        <v>-5.849472197337125E-5</v>
      </c>
      <c r="P519">
        <v>-8.4574146614285143E-3</v>
      </c>
      <c r="Q519">
        <v>5.8771958018980341E-3</v>
      </c>
      <c r="R519">
        <v>0</v>
      </c>
      <c r="S519">
        <v>3.9482630925458314E-5</v>
      </c>
      <c r="T519">
        <v>1006.6924241807194</v>
      </c>
      <c r="U519">
        <v>114.2844861743402</v>
      </c>
      <c r="V519">
        <v>975.02563014046063</v>
      </c>
      <c r="W519">
        <v>118.64996901091001</v>
      </c>
      <c r="X519">
        <v>193.11398847570908</v>
      </c>
      <c r="Y519">
        <v>646.51504002201648</v>
      </c>
      <c r="Z519">
        <v>8.7748400731338894</v>
      </c>
      <c r="AA519" s="12">
        <v>19.099398985211188</v>
      </c>
      <c r="AB519" s="12">
        <v>0.149398985211188</v>
      </c>
      <c r="AC519" s="12">
        <v>0.19134393192732013</v>
      </c>
      <c r="AD519" s="12">
        <v>379.56597769021204</v>
      </c>
      <c r="AE519">
        <v>2.2103902656609886E-2</v>
      </c>
      <c r="AF519">
        <v>0</v>
      </c>
      <c r="AG519">
        <v>-3.0361511019129721</v>
      </c>
      <c r="AH519">
        <v>-51.19212488069374</v>
      </c>
      <c r="AI519">
        <v>16.42552950592221</v>
      </c>
      <c r="AJ519">
        <v>2.5313255052160244</v>
      </c>
      <c r="AK519">
        <v>12.823982348732647</v>
      </c>
      <c r="AL519">
        <v>0</v>
      </c>
      <c r="AM519">
        <v>0</v>
      </c>
      <c r="AN519">
        <v>0.80979791378478472</v>
      </c>
      <c r="AO519">
        <f t="shared" si="85"/>
        <v>23.326248376091698</v>
      </c>
      <c r="AP519">
        <f t="shared" si="86"/>
        <v>1.3995749025655018</v>
      </c>
      <c r="AQ519">
        <f t="shared" si="87"/>
        <v>0</v>
      </c>
      <c r="AR519">
        <f t="shared" si="88"/>
        <v>1.3992330125746937</v>
      </c>
      <c r="AS519" s="9">
        <f t="shared" si="89"/>
        <v>-30.465626740857346</v>
      </c>
      <c r="AT519" s="9">
        <f t="shared" si="90"/>
        <v>25.97168016810884</v>
      </c>
      <c r="AU519" s="9">
        <f t="shared" si="91"/>
        <v>12.281045940384224</v>
      </c>
      <c r="AV519">
        <f t="shared" si="92"/>
        <v>0</v>
      </c>
      <c r="AW519">
        <f t="shared" si="93"/>
        <v>0.27070607745455832</v>
      </c>
      <c r="AX519">
        <v>23.33194793490086</v>
      </c>
      <c r="AZ519">
        <f t="shared" si="94"/>
        <v>-328.51059011844416</v>
      </c>
    </row>
    <row r="520" spans="1:52" x14ac:dyDescent="0.3">
      <c r="A520">
        <v>129.5</v>
      </c>
      <c r="B520" s="12">
        <v>766.68117560928397</v>
      </c>
      <c r="C520" s="9">
        <v>44.406375374035179</v>
      </c>
      <c r="D520" s="9">
        <v>0.35003512643039725</v>
      </c>
      <c r="E520" s="9">
        <v>1.9773256950336712E-2</v>
      </c>
      <c r="F520" s="9">
        <v>2.8093051512948297</v>
      </c>
      <c r="G520" s="12">
        <v>0</v>
      </c>
      <c r="H520" s="12">
        <v>12.605098827052581</v>
      </c>
      <c r="I520" s="12">
        <v>0.7563059296231549</v>
      </c>
      <c r="J520">
        <v>1005.3165886308079</v>
      </c>
      <c r="K520">
        <v>105.04469514047929</v>
      </c>
      <c r="L520">
        <v>7.5830864057306671E-3</v>
      </c>
      <c r="M520">
        <v>3.8485898880408376E-2</v>
      </c>
      <c r="N520">
        <v>-1.0499636997943268E-3</v>
      </c>
      <c r="O520">
        <v>-5.9512854261344459E-5</v>
      </c>
      <c r="P520">
        <v>-8.4553479714835969E-3</v>
      </c>
      <c r="Q520">
        <v>5.8771958018980341E-3</v>
      </c>
      <c r="R520">
        <v>0</v>
      </c>
      <c r="S520">
        <v>3.9844053287722291E-5</v>
      </c>
      <c r="T520">
        <v>1000.8388193160105</v>
      </c>
      <c r="U520">
        <v>114.06520529272711</v>
      </c>
      <c r="V520">
        <v>973.30272767288943</v>
      </c>
      <c r="W520">
        <v>118.53896566312159</v>
      </c>
      <c r="X520">
        <v>200.99059682399459</v>
      </c>
      <c r="Y520">
        <v>650.73611390486201</v>
      </c>
      <c r="Z520">
        <v>8.7758014632757551</v>
      </c>
      <c r="AA520" s="12">
        <v>19.102101976541046</v>
      </c>
      <c r="AB520" s="12">
        <v>0.15210197654105162</v>
      </c>
      <c r="AC520" s="12">
        <v>0.19656152950768277</v>
      </c>
      <c r="AD520" s="12">
        <v>379.42369604397106</v>
      </c>
      <c r="AE520">
        <v>2.2695994237610595E-2</v>
      </c>
      <c r="AF520">
        <v>0</v>
      </c>
      <c r="AG520">
        <v>-3.05848932842895</v>
      </c>
      <c r="AH520">
        <v>-50.88634274306041</v>
      </c>
      <c r="AI520">
        <v>16.12833068840137</v>
      </c>
      <c r="AJ520">
        <v>2.5303766289172436</v>
      </c>
      <c r="AK520">
        <v>12.825797228516548</v>
      </c>
      <c r="AL520">
        <v>0</v>
      </c>
      <c r="AM520">
        <v>0</v>
      </c>
      <c r="AN520">
        <v>0.83187961552984502</v>
      </c>
      <c r="AO520">
        <f t="shared" si="85"/>
        <v>23.048258777128375</v>
      </c>
      <c r="AP520">
        <f t="shared" si="86"/>
        <v>1.3828955266277023</v>
      </c>
      <c r="AQ520">
        <f t="shared" si="87"/>
        <v>0</v>
      </c>
      <c r="AR520">
        <f t="shared" si="88"/>
        <v>1.3825393715350476</v>
      </c>
      <c r="AS520" s="9">
        <f t="shared" si="89"/>
        <v>-30.330005138849472</v>
      </c>
      <c r="AT520" s="9">
        <f t="shared" si="90"/>
        <v>25.829245919704778</v>
      </c>
      <c r="AU520" s="9">
        <f t="shared" si="91"/>
        <v>12.136016586136886</v>
      </c>
      <c r="AV520">
        <f t="shared" si="92"/>
        <v>0</v>
      </c>
      <c r="AW520">
        <f t="shared" si="93"/>
        <v>0.27433317113825539</v>
      </c>
      <c r="AX520">
        <v>23.05419622448742</v>
      </c>
      <c r="AZ520">
        <f t="shared" si="94"/>
        <v>-322.56661376802742</v>
      </c>
    </row>
    <row r="521" spans="1:52" x14ac:dyDescent="0.3">
      <c r="A521">
        <v>129.75</v>
      </c>
      <c r="B521" s="12">
        <v>774.22267099704084</v>
      </c>
      <c r="C521" s="9">
        <v>44.406375374035179</v>
      </c>
      <c r="D521" s="9">
        <v>0.3522618444777823</v>
      </c>
      <c r="E521" s="9">
        <v>2.0133969616208249E-2</v>
      </c>
      <c r="F521" s="9">
        <v>2.8105208864483551</v>
      </c>
      <c r="G521" s="12">
        <v>0</v>
      </c>
      <c r="H521" s="12">
        <v>12.743834467772404</v>
      </c>
      <c r="I521" s="12">
        <v>0.76463006806634426</v>
      </c>
      <c r="J521">
        <v>1005.7133240948089</v>
      </c>
      <c r="K521">
        <v>105.0554210003869</v>
      </c>
      <c r="L521">
        <v>7.6275821428100285E-3</v>
      </c>
      <c r="M521">
        <v>3.7978068405872568E-2</v>
      </c>
      <c r="N521">
        <v>-1.0577175733233371E-3</v>
      </c>
      <c r="O521">
        <v>-6.0622994574549091E-5</v>
      </c>
      <c r="P521">
        <v>-8.4624242361851214E-3</v>
      </c>
      <c r="Q521">
        <v>5.8771958018980341E-3</v>
      </c>
      <c r="R521">
        <v>0</v>
      </c>
      <c r="S521">
        <v>4.0254295690761045E-5</v>
      </c>
      <c r="T521">
        <v>1006.2839121797231</v>
      </c>
      <c r="U521">
        <v>114.19490510182914</v>
      </c>
      <c r="V521">
        <v>972.48859450807004</v>
      </c>
      <c r="W521">
        <v>118.4574106810681</v>
      </c>
      <c r="X521">
        <v>193.16442202394222</v>
      </c>
      <c r="Y521">
        <v>648.64177056329595</v>
      </c>
      <c r="Z521">
        <v>8.7767886408500608</v>
      </c>
      <c r="AA521" s="12">
        <v>19.10487668935545</v>
      </c>
      <c r="AB521" s="12">
        <v>0.15487668935544807</v>
      </c>
      <c r="AC521" s="12">
        <v>0.20177711586290997</v>
      </c>
      <c r="AD521" s="12">
        <v>379.27743975212229</v>
      </c>
      <c r="AE521">
        <v>2.328766159757989E-2</v>
      </c>
      <c r="AF521">
        <v>0</v>
      </c>
      <c r="AG521">
        <v>-3.1461220973035005</v>
      </c>
      <c r="AH521">
        <v>-51.154814932209675</v>
      </c>
      <c r="AI521">
        <v>16.192341197238704</v>
      </c>
      <c r="AJ521">
        <v>2.5294012457069042</v>
      </c>
      <c r="AK521">
        <v>12.827660264530522</v>
      </c>
      <c r="AL521">
        <v>0</v>
      </c>
      <c r="AM521">
        <v>0</v>
      </c>
      <c r="AN521">
        <v>0.85395280545066077</v>
      </c>
      <c r="AO521">
        <f t="shared" si="85"/>
        <v>23.091935430197402</v>
      </c>
      <c r="AP521">
        <f t="shared" si="86"/>
        <v>1.385516125811844</v>
      </c>
      <c r="AQ521">
        <f t="shared" si="87"/>
        <v>0</v>
      </c>
      <c r="AR521">
        <f t="shared" si="88"/>
        <v>1.3851404495747748</v>
      </c>
      <c r="AS521" s="9">
        <f t="shared" si="89"/>
        <v>-30.566586594576858</v>
      </c>
      <c r="AT521" s="9">
        <f t="shared" si="90"/>
        <v>25.973443689961758</v>
      </c>
      <c r="AU521" s="9">
        <f t="shared" si="91"/>
        <v>12.160382194739977</v>
      </c>
      <c r="AV521">
        <f t="shared" si="92"/>
        <v>0</v>
      </c>
      <c r="AW521">
        <f t="shared" si="93"/>
        <v>0.28147049276054054</v>
      </c>
      <c r="AX521">
        <v>23.098198398990007</v>
      </c>
      <c r="AZ521">
        <f t="shared" si="94"/>
        <v>-323.84682394477409</v>
      </c>
    </row>
    <row r="522" spans="1:52" x14ac:dyDescent="0.3">
      <c r="A522">
        <v>130</v>
      </c>
      <c r="B522" s="12">
        <v>781.80945783510697</v>
      </c>
      <c r="C522" s="9">
        <v>44.406375374035179</v>
      </c>
      <c r="D522" s="9">
        <v>0.35449347690506061</v>
      </c>
      <c r="E522" s="9">
        <v>2.0504002381780077E-2</v>
      </c>
      <c r="F522" s="9">
        <v>2.811743133114144</v>
      </c>
      <c r="G522" s="12">
        <v>0</v>
      </c>
      <c r="H522" s="12">
        <v>12.886154762223107</v>
      </c>
      <c r="I522" s="12">
        <v>0.77316928573338639</v>
      </c>
      <c r="J522">
        <v>1005.0409795688211</v>
      </c>
      <c r="K522">
        <v>105.02271666687375</v>
      </c>
      <c r="L522">
        <v>7.6719188908280014E-3</v>
      </c>
      <c r="M522">
        <v>3.8834387951761633E-2</v>
      </c>
      <c r="N522">
        <v>-1.0641368086800719E-3</v>
      </c>
      <c r="O522">
        <v>-6.1696834589145664E-5</v>
      </c>
      <c r="P522">
        <v>-8.4605750507062254E-3</v>
      </c>
      <c r="Q522">
        <v>5.8771958018980341E-3</v>
      </c>
      <c r="R522">
        <v>0</v>
      </c>
      <c r="S522">
        <v>4.0620701495239007E-5</v>
      </c>
      <c r="T522">
        <v>1000.5288274988826</v>
      </c>
      <c r="U522">
        <v>113.97923064814609</v>
      </c>
      <c r="V522">
        <v>970.81644074969688</v>
      </c>
      <c r="W522">
        <v>118.34686566728067</v>
      </c>
      <c r="X522">
        <v>200.9451117411601</v>
      </c>
      <c r="Y522">
        <v>652.80339629075638</v>
      </c>
      <c r="Z522">
        <v>8.7778015901483784</v>
      </c>
      <c r="AA522" s="12">
        <v>19.107723095244459</v>
      </c>
      <c r="AB522" s="12">
        <v>0.15772309524446212</v>
      </c>
      <c r="AC522" s="12">
        <v>0.20699063624910194</v>
      </c>
      <c r="AD522" s="12">
        <v>379.12720248388052</v>
      </c>
      <c r="AE522">
        <v>2.3878893661589684E-2</v>
      </c>
      <c r="AF522">
        <v>0</v>
      </c>
      <c r="AG522">
        <v>-3.1706122286765148</v>
      </c>
      <c r="AH522">
        <v>-50.853709340029376</v>
      </c>
      <c r="AI522">
        <v>15.900652222947025</v>
      </c>
      <c r="AJ522">
        <v>2.5283993133649996</v>
      </c>
      <c r="AK522">
        <v>12.829571437699178</v>
      </c>
      <c r="AL522">
        <v>0</v>
      </c>
      <c r="AM522">
        <v>0</v>
      </c>
      <c r="AN522">
        <v>0.87601725186235224</v>
      </c>
      <c r="AO522">
        <f t="shared" si="85"/>
        <v>22.819171112143895</v>
      </c>
      <c r="AP522">
        <f t="shared" si="86"/>
        <v>1.3691502667286337</v>
      </c>
      <c r="AQ522">
        <f t="shared" si="87"/>
        <v>0</v>
      </c>
      <c r="AR522">
        <f t="shared" si="88"/>
        <v>1.3687599394655698</v>
      </c>
      <c r="AS522" s="9">
        <f t="shared" si="89"/>
        <v>-30.435813776778492</v>
      </c>
      <c r="AT522" s="9">
        <f t="shared" si="90"/>
        <v>25.833284983255322</v>
      </c>
      <c r="AU522" s="9">
        <f t="shared" si="91"/>
        <v>12.018129388442677</v>
      </c>
      <c r="AV522">
        <f t="shared" si="92"/>
        <v>0</v>
      </c>
      <c r="AW522">
        <f t="shared" si="93"/>
        <v>0.2853692179508206</v>
      </c>
      <c r="AX522">
        <v>22.825678421679171</v>
      </c>
      <c r="AZ522">
        <f t="shared" si="94"/>
        <v>-318.0130444589405</v>
      </c>
    </row>
    <row r="523" spans="1:52" x14ac:dyDescent="0.3">
      <c r="A523">
        <v>130.25</v>
      </c>
      <c r="B523" s="12">
        <v>789.4414829496983</v>
      </c>
      <c r="C523" s="9">
        <v>44.406375374035179</v>
      </c>
      <c r="D523" s="9">
        <v>0.35672998770424441</v>
      </c>
      <c r="E523" s="9">
        <v>2.0883351455739774E-2</v>
      </c>
      <c r="F523" s="9">
        <v>2.8129718694834778</v>
      </c>
      <c r="G523" s="12">
        <v>0</v>
      </c>
      <c r="H523" s="12">
        <v>13.032058252207605</v>
      </c>
      <c r="I523" s="12">
        <v>0.78192349513245629</v>
      </c>
      <c r="J523">
        <v>1005.4133299067601</v>
      </c>
      <c r="K523">
        <v>105.03256042372419</v>
      </c>
      <c r="L523">
        <v>7.7162719711429623E-3</v>
      </c>
      <c r="M523">
        <v>3.8362749117109997E-2</v>
      </c>
      <c r="N523">
        <v>-1.0717904653264909E-3</v>
      </c>
      <c r="O523">
        <v>-6.2862162687725469E-5</v>
      </c>
      <c r="P523">
        <v>-8.4674864410647158E-3</v>
      </c>
      <c r="Q523">
        <v>5.8771958018980341E-3</v>
      </c>
      <c r="R523">
        <v>0</v>
      </c>
      <c r="S523">
        <v>4.1034819231863425E-5</v>
      </c>
      <c r="T523">
        <v>1005.8747844509111</v>
      </c>
      <c r="U523">
        <v>114.10575714840792</v>
      </c>
      <c r="V523">
        <v>970.00626983768336</v>
      </c>
      <c r="W523">
        <v>118.26448746808046</v>
      </c>
      <c r="X523">
        <v>193.21808494314786</v>
      </c>
      <c r="Y523">
        <v>650.75551041069377</v>
      </c>
      <c r="Z523">
        <v>8.7788402950405402</v>
      </c>
      <c r="AA523" s="12">
        <v>19.11064116504415</v>
      </c>
      <c r="AB523" s="12">
        <v>0.1606411650441521</v>
      </c>
      <c r="AC523" s="12">
        <v>0.21220203583372152</v>
      </c>
      <c r="AD523" s="12">
        <v>378.97297781290882</v>
      </c>
      <c r="AE523">
        <v>2.4469679361661001E-2</v>
      </c>
      <c r="AF523">
        <v>0</v>
      </c>
      <c r="AG523">
        <v>-3.2617997598568795</v>
      </c>
      <c r="AH523">
        <v>-51.116621750543558</v>
      </c>
      <c r="AI523">
        <v>15.96253797134948</v>
      </c>
      <c r="AJ523">
        <v>2.5273707890342894</v>
      </c>
      <c r="AK523">
        <v>12.831530728440869</v>
      </c>
      <c r="AL523">
        <v>0</v>
      </c>
      <c r="AM523">
        <v>0</v>
      </c>
      <c r="AN523">
        <v>0.89807272270491245</v>
      </c>
      <c r="AO523">
        <f t="shared" si="85"/>
        <v>22.86098744988227</v>
      </c>
      <c r="AP523">
        <f t="shared" si="86"/>
        <v>1.3716592469929361</v>
      </c>
      <c r="AQ523">
        <f t="shared" si="87"/>
        <v>0</v>
      </c>
      <c r="AR523">
        <f t="shared" si="88"/>
        <v>1.371248616565609</v>
      </c>
      <c r="AS523" s="9">
        <f t="shared" si="89"/>
        <v>-30.673124263626057</v>
      </c>
      <c r="AT523" s="9">
        <f t="shared" si="90"/>
        <v>25.974618586044901</v>
      </c>
      <c r="AU523" s="9">
        <f t="shared" si="91"/>
        <v>12.041577468566553</v>
      </c>
      <c r="AV523">
        <f t="shared" si="92"/>
        <v>0</v>
      </c>
      <c r="AW523">
        <f t="shared" si="93"/>
        <v>0.29286465913388893</v>
      </c>
      <c r="AX523">
        <v>22.8678333397758</v>
      </c>
      <c r="AZ523">
        <f t="shared" si="94"/>
        <v>-319.25075942698959</v>
      </c>
    </row>
    <row r="524" spans="1:52" x14ac:dyDescent="0.3">
      <c r="A524">
        <v>130.5</v>
      </c>
      <c r="B524" s="12">
        <v>797.11869253376824</v>
      </c>
      <c r="C524" s="9">
        <v>44.406375374035179</v>
      </c>
      <c r="D524" s="9">
        <v>0.35897134070829695</v>
      </c>
      <c r="E524" s="9">
        <v>2.1272012948603276E-2</v>
      </c>
      <c r="F524" s="9">
        <v>2.8142070736152665</v>
      </c>
      <c r="G524" s="12">
        <v>0</v>
      </c>
      <c r="H524" s="12">
        <v>13.18154344177049</v>
      </c>
      <c r="I524" s="12">
        <v>0.79089260650622939</v>
      </c>
      <c r="J524">
        <v>1004.7628640984352</v>
      </c>
      <c r="K524">
        <v>105.00092641933463</v>
      </c>
      <c r="L524">
        <v>7.7604656388624797E-3</v>
      </c>
      <c r="M524">
        <v>3.918258503069473E-2</v>
      </c>
      <c r="N524">
        <v>-1.078180712464735E-3</v>
      </c>
      <c r="O524">
        <v>-6.3991621537818491E-5</v>
      </c>
      <c r="P524">
        <v>-8.4658501486886452E-3</v>
      </c>
      <c r="Q524">
        <v>5.8771958018980341E-3</v>
      </c>
      <c r="R524">
        <v>0</v>
      </c>
      <c r="S524">
        <v>4.1406199684875429E-5</v>
      </c>
      <c r="T524">
        <v>1000.2246930588266</v>
      </c>
      <c r="U524">
        <v>113.89393557591893</v>
      </c>
      <c r="V524">
        <v>968.38908503445259</v>
      </c>
      <c r="W524">
        <v>118.1547485177062</v>
      </c>
      <c r="X524">
        <v>200.89138181529472</v>
      </c>
      <c r="Y524">
        <v>654.85306640669853</v>
      </c>
      <c r="Z524">
        <v>8.7799047389910143</v>
      </c>
      <c r="AA524" s="12">
        <v>19.113630868835411</v>
      </c>
      <c r="AB524" s="12">
        <v>0.16363086883540981</v>
      </c>
      <c r="AC524" s="12">
        <v>0.21741125970026057</v>
      </c>
      <c r="AD524" s="12">
        <v>378.81475959409494</v>
      </c>
      <c r="AE524">
        <v>2.5060007636913628E-2</v>
      </c>
      <c r="AF524">
        <v>0</v>
      </c>
      <c r="AG524">
        <v>-3.2884547269499755</v>
      </c>
      <c r="AH524">
        <v>-50.820523847250271</v>
      </c>
      <c r="AI524">
        <v>15.676800931387703</v>
      </c>
      <c r="AJ524">
        <v>2.5263156317330195</v>
      </c>
      <c r="AK524">
        <v>12.833538116666894</v>
      </c>
      <c r="AL524">
        <v>0</v>
      </c>
      <c r="AM524">
        <v>0</v>
      </c>
      <c r="AN524">
        <v>0.92011898556295568</v>
      </c>
      <c r="AO524">
        <f t="shared" si="85"/>
        <v>22.593868797319406</v>
      </c>
      <c r="AP524">
        <f t="shared" si="86"/>
        <v>1.3556321278391643</v>
      </c>
      <c r="AQ524">
        <f t="shared" si="87"/>
        <v>0</v>
      </c>
      <c r="AR524">
        <f t="shared" si="88"/>
        <v>1.3552064789279097</v>
      </c>
      <c r="AS524" s="9">
        <f t="shared" si="89"/>
        <v>-30.547406545427794</v>
      </c>
      <c r="AT524" s="9">
        <f t="shared" si="90"/>
        <v>25.836897493263322</v>
      </c>
      <c r="AU524" s="9">
        <f t="shared" si="91"/>
        <v>11.90232094354355</v>
      </c>
      <c r="AV524">
        <f t="shared" si="92"/>
        <v>0</v>
      </c>
      <c r="AW524">
        <f t="shared" si="93"/>
        <v>0.29704006540128503</v>
      </c>
      <c r="AX524">
        <v>22.600965174000113</v>
      </c>
      <c r="AZ524">
        <f t="shared" si="94"/>
        <v>-313.53601862775406</v>
      </c>
    </row>
    <row r="525" spans="1:52" x14ac:dyDescent="0.3">
      <c r="A525">
        <v>130.75</v>
      </c>
      <c r="B525" s="12">
        <v>804.84103214197262</v>
      </c>
      <c r="C525" s="9">
        <v>44.406375374035179</v>
      </c>
      <c r="D525" s="9">
        <v>0.36121749959130894</v>
      </c>
      <c r="E525" s="9">
        <v>2.166998287254018E-2</v>
      </c>
      <c r="F525" s="9">
        <v>2.8154487234362606</v>
      </c>
      <c r="G525" s="12">
        <v>0</v>
      </c>
      <c r="H525" s="12">
        <v>13.334608797130839</v>
      </c>
      <c r="I525" s="12">
        <v>0.80007652782785033</v>
      </c>
      <c r="J525">
        <v>1005.111353455425</v>
      </c>
      <c r="K525">
        <v>105.00990438049382</v>
      </c>
      <c r="L525">
        <v>7.8046735724298204E-3</v>
      </c>
      <c r="M525">
        <v>3.8745733212918049E-2</v>
      </c>
      <c r="N525">
        <v>-1.0857369487564559E-3</v>
      </c>
      <c r="O525">
        <v>-6.5212023321308424E-5</v>
      </c>
      <c r="P525">
        <v>-8.4726005042361878E-3</v>
      </c>
      <c r="Q525">
        <v>5.8771958018980341E-3</v>
      </c>
      <c r="R525">
        <v>0</v>
      </c>
      <c r="S525">
        <v>4.1824163605883904E-5</v>
      </c>
      <c r="T525">
        <v>1005.4652747298809</v>
      </c>
      <c r="U525">
        <v>114.01710827838377</v>
      </c>
      <c r="V525">
        <v>967.59132987074156</v>
      </c>
      <c r="W525">
        <v>118.07201159649014</v>
      </c>
      <c r="X525">
        <v>193.27530114648971</v>
      </c>
      <c r="Y525">
        <v>652.85617988327795</v>
      </c>
      <c r="Z525">
        <v>8.7809949050424105</v>
      </c>
      <c r="AA525" s="12">
        <v>19.116692175942614</v>
      </c>
      <c r="AB525" s="12">
        <v>0.16669217594261676</v>
      </c>
      <c r="AC525" s="12">
        <v>0.22261825283608949</v>
      </c>
      <c r="AD525" s="12">
        <v>378.65254083747817</v>
      </c>
      <c r="AE525">
        <v>2.5649867433763074E-2</v>
      </c>
      <c r="AF525">
        <v>0</v>
      </c>
      <c r="AG525">
        <v>-3.383167951701012</v>
      </c>
      <c r="AH525">
        <v>-51.077559010204503</v>
      </c>
      <c r="AI525">
        <v>15.736757499373182</v>
      </c>
      <c r="AJ525">
        <v>2.5252337948451422</v>
      </c>
      <c r="AK525">
        <v>12.835593581780598</v>
      </c>
      <c r="AL525">
        <v>0</v>
      </c>
      <c r="AM525">
        <v>0</v>
      </c>
      <c r="AN525">
        <v>0.94215580761429507</v>
      </c>
      <c r="AO525">
        <f t="shared" si="85"/>
        <v>22.634040888739012</v>
      </c>
      <c r="AP525">
        <f t="shared" si="86"/>
        <v>1.3580424533243407</v>
      </c>
      <c r="AQ525">
        <f t="shared" si="87"/>
        <v>0</v>
      </c>
      <c r="AR525">
        <f t="shared" si="88"/>
        <v>1.3575957390916125</v>
      </c>
      <c r="AS525" s="9">
        <f t="shared" si="89"/>
        <v>-30.785274659918667</v>
      </c>
      <c r="AT525" s="9">
        <f t="shared" si="90"/>
        <v>25.975203848692757</v>
      </c>
      <c r="AU525" s="9">
        <f t="shared" si="91"/>
        <v>11.924963863472332</v>
      </c>
      <c r="AV525">
        <f t="shared" si="92"/>
        <v>0</v>
      </c>
      <c r="AW525">
        <f t="shared" si="93"/>
        <v>0.3048984325421733</v>
      </c>
      <c r="AX525">
        <v>22.64148857579195</v>
      </c>
      <c r="AZ525">
        <f t="shared" si="94"/>
        <v>-314.73514998746361</v>
      </c>
    </row>
    <row r="526" spans="1:52" x14ac:dyDescent="0.3">
      <c r="A526">
        <v>131</v>
      </c>
      <c r="B526" s="12">
        <v>812.60844668563607</v>
      </c>
      <c r="C526" s="9">
        <v>44.406375374035179</v>
      </c>
      <c r="D526" s="9">
        <v>0.36346842786867828</v>
      </c>
      <c r="E526" s="9">
        <v>2.207725714121573E-2</v>
      </c>
      <c r="F526" s="9">
        <v>2.8166967967412413</v>
      </c>
      <c r="G526" s="12">
        <v>0</v>
      </c>
      <c r="H526" s="12">
        <v>13.491252746621434</v>
      </c>
      <c r="I526" s="12">
        <v>0.8094751647972861</v>
      </c>
      <c r="J526">
        <v>1004.482322421387</v>
      </c>
      <c r="K526">
        <v>104.97931819774368</v>
      </c>
      <c r="L526">
        <v>7.8487212323605036E-3</v>
      </c>
      <c r="M526">
        <v>3.9530390388232729E-2</v>
      </c>
      <c r="N526">
        <v>-1.0920986902285645E-3</v>
      </c>
      <c r="O526">
        <v>-6.6397020380858467E-5</v>
      </c>
      <c r="P526">
        <v>-8.471173453462268E-3</v>
      </c>
      <c r="Q526">
        <v>5.8771958018980341E-3</v>
      </c>
      <c r="R526">
        <v>0</v>
      </c>
      <c r="S526">
        <v>4.2200514142593973E-5</v>
      </c>
      <c r="T526">
        <v>999.92786878341462</v>
      </c>
      <c r="U526">
        <v>113.80943221114035</v>
      </c>
      <c r="V526">
        <v>966.03302968774358</v>
      </c>
      <c r="W526">
        <v>117.96340611595122</v>
      </c>
      <c r="X526">
        <v>200.82845974553848</v>
      </c>
      <c r="Y526">
        <v>656.88464752831419</v>
      </c>
      <c r="Z526">
        <v>8.7821107758146688</v>
      </c>
      <c r="AA526" s="12">
        <v>19.119825054932431</v>
      </c>
      <c r="AB526" s="12">
        <v>0.16982505493242869</v>
      </c>
      <c r="AC526" s="12">
        <v>0.22782296013912373</v>
      </c>
      <c r="AD526" s="12">
        <v>378.48631507665152</v>
      </c>
      <c r="AE526">
        <v>2.6239247706079327E-2</v>
      </c>
      <c r="AF526">
        <v>0</v>
      </c>
      <c r="AG526">
        <v>-3.4120140343896121</v>
      </c>
      <c r="AH526">
        <v>-50.786861252855346</v>
      </c>
      <c r="AI526">
        <v>15.45741910797147</v>
      </c>
      <c r="AJ526">
        <v>2.5241252352461894</v>
      </c>
      <c r="AK526">
        <v>12.837697102676582</v>
      </c>
      <c r="AL526">
        <v>0</v>
      </c>
      <c r="AM526">
        <v>0</v>
      </c>
      <c r="AN526">
        <v>0.96418295565815615</v>
      </c>
      <c r="AO526">
        <f t="shared" si="85"/>
        <v>22.372988357615071</v>
      </c>
      <c r="AP526">
        <f t="shared" si="86"/>
        <v>1.3423793014569043</v>
      </c>
      <c r="AQ526">
        <f t="shared" si="87"/>
        <v>0</v>
      </c>
      <c r="AR526">
        <f t="shared" si="88"/>
        <v>1.3419172151571346</v>
      </c>
      <c r="AS526" s="9">
        <f t="shared" si="89"/>
        <v>-30.6648626223928</v>
      </c>
      <c r="AT526" s="9">
        <f t="shared" si="90"/>
        <v>25.840112835667448</v>
      </c>
      <c r="AU526" s="9">
        <f t="shared" si="91"/>
        <v>11.788923728555247</v>
      </c>
      <c r="AV526">
        <f t="shared" si="92"/>
        <v>0</v>
      </c>
      <c r="AW526">
        <f t="shared" si="93"/>
        <v>0.30935659075458899</v>
      </c>
      <c r="AX526">
        <v>22.38069244791825</v>
      </c>
      <c r="AZ526">
        <f t="shared" si="94"/>
        <v>-309.14838215942939</v>
      </c>
    </row>
    <row r="527" spans="1:52" x14ac:dyDescent="0.3">
      <c r="A527">
        <v>131.25</v>
      </c>
      <c r="B527" s="12">
        <v>820.42088042770104</v>
      </c>
      <c r="C527" s="9">
        <v>44.406375374035179</v>
      </c>
      <c r="D527" s="9">
        <v>0.36572408889730113</v>
      </c>
      <c r="E527" s="9">
        <v>2.2493831569616197E-2</v>
      </c>
      <c r="F527" s="9">
        <v>2.8179512711931993</v>
      </c>
      <c r="G527" s="12">
        <v>0</v>
      </c>
      <c r="H527" s="12">
        <v>13.651473680621615</v>
      </c>
      <c r="I527" s="12">
        <v>0.81908842083729683</v>
      </c>
      <c r="J527">
        <v>1004.8073538801607</v>
      </c>
      <c r="K527">
        <v>104.98744160149033</v>
      </c>
      <c r="L527">
        <v>7.8927815084329604E-3</v>
      </c>
      <c r="M527">
        <v>3.9127114167576346E-2</v>
      </c>
      <c r="N527">
        <v>-1.0995600337285389E-3</v>
      </c>
      <c r="O527">
        <v>-6.7672366642242728E-5</v>
      </c>
      <c r="P527">
        <v>-8.4777656049379747E-3</v>
      </c>
      <c r="Q527">
        <v>5.8771958018980341E-3</v>
      </c>
      <c r="R527">
        <v>0</v>
      </c>
      <c r="S527">
        <v>4.2622290013560502E-5</v>
      </c>
      <c r="T527">
        <v>1005.0556712897185</v>
      </c>
      <c r="U527">
        <v>113.92903561695903</v>
      </c>
      <c r="V527">
        <v>965.25497034957516</v>
      </c>
      <c r="W527">
        <v>117.88072659212958</v>
      </c>
      <c r="X527">
        <v>193.33605523767062</v>
      </c>
      <c r="Y527">
        <v>654.94354750570824</v>
      </c>
      <c r="Z527">
        <v>8.7832523335219665</v>
      </c>
      <c r="AA527" s="12">
        <v>19.12302947361243</v>
      </c>
      <c r="AB527" s="12">
        <v>0.17302947361243229</v>
      </c>
      <c r="AC527" s="12">
        <v>0.23302532640960716</v>
      </c>
      <c r="AD527" s="12">
        <v>378.31607517106113</v>
      </c>
      <c r="AE527">
        <v>2.6828137415392916E-2</v>
      </c>
      <c r="AF527">
        <v>0</v>
      </c>
      <c r="AG527">
        <v>-3.5102112913926726</v>
      </c>
      <c r="AH527">
        <v>-51.037643175899213</v>
      </c>
      <c r="AI527">
        <v>15.515571142193346</v>
      </c>
      <c r="AJ527">
        <v>2.5229899053158071</v>
      </c>
      <c r="AK527">
        <v>12.839848657739759</v>
      </c>
      <c r="AL527">
        <v>0</v>
      </c>
      <c r="AM527">
        <v>0</v>
      </c>
      <c r="AN527">
        <v>0.98620019608040288</v>
      </c>
      <c r="AO527">
        <f t="shared" si="85"/>
        <v>22.411665845380806</v>
      </c>
      <c r="AP527">
        <f t="shared" si="86"/>
        <v>1.3446999507228483</v>
      </c>
      <c r="AQ527">
        <f t="shared" si="87"/>
        <v>0</v>
      </c>
      <c r="AR527">
        <f t="shared" si="88"/>
        <v>1.3442160565537939</v>
      </c>
      <c r="AS527" s="9">
        <f t="shared" si="89"/>
        <v>-30.903071189984754</v>
      </c>
      <c r="AT527" s="9">
        <f t="shared" si="90"/>
        <v>25.975199529941325</v>
      </c>
      <c r="AU527" s="9">
        <f t="shared" si="91"/>
        <v>11.810838980073331</v>
      </c>
      <c r="AV527">
        <f t="shared" si="92"/>
        <v>0</v>
      </c>
      <c r="AW527">
        <f t="shared" si="93"/>
        <v>0.31758216639049497</v>
      </c>
      <c r="AX527">
        <v>22.419733651421733</v>
      </c>
      <c r="AZ527">
        <f t="shared" si="94"/>
        <v>-310.31142284386692</v>
      </c>
    </row>
    <row r="528" spans="1:52" x14ac:dyDescent="0.3">
      <c r="A528">
        <v>131.5</v>
      </c>
      <c r="B528" s="12">
        <v>828.27827697766702</v>
      </c>
      <c r="C528" s="9">
        <v>44.406375374035179</v>
      </c>
      <c r="D528" s="9">
        <v>0.36798444587576939</v>
      </c>
      <c r="E528" s="9">
        <v>2.2919701873875552E-2</v>
      </c>
      <c r="F528" s="9">
        <v>2.8192121243235633</v>
      </c>
      <c r="G528" s="12">
        <v>0</v>
      </c>
      <c r="H528" s="12">
        <v>13.815269951490597</v>
      </c>
      <c r="I528" s="12">
        <v>0.82891619708943587</v>
      </c>
      <c r="J528">
        <v>1004.1994356440691</v>
      </c>
      <c r="K528">
        <v>104.95788554402168</v>
      </c>
      <c r="L528">
        <v>7.9366801525618154E-3</v>
      </c>
      <c r="M528">
        <v>3.9877706958117785E-2</v>
      </c>
      <c r="N528">
        <v>-1.1058938511060528E-3</v>
      </c>
      <c r="O528">
        <v>-6.8912830770718691E-5</v>
      </c>
      <c r="P528">
        <v>-8.4765451618597672E-3</v>
      </c>
      <c r="Q528">
        <v>5.8771958018980341E-3</v>
      </c>
      <c r="R528">
        <v>0</v>
      </c>
      <c r="S528">
        <v>4.300361096502073E-5</v>
      </c>
      <c r="T528">
        <v>999.64013947209708</v>
      </c>
      <c r="U528">
        <v>113.72585435106879</v>
      </c>
      <c r="V528">
        <v>963.75912316665119</v>
      </c>
      <c r="W528">
        <v>117.77355939403219</v>
      </c>
      <c r="X528">
        <v>200.75557959641273</v>
      </c>
      <c r="Y528">
        <v>658.89775324394952</v>
      </c>
      <c r="Z528">
        <v>8.7844195599538484</v>
      </c>
      <c r="AA528" s="12">
        <v>19.126305399029814</v>
      </c>
      <c r="AB528" s="12">
        <v>0.17630539902981193</v>
      </c>
      <c r="AC528" s="12">
        <v>0.23822529635184769</v>
      </c>
      <c r="AD528" s="12">
        <v>378.14181418123763</v>
      </c>
      <c r="AE528">
        <v>2.7416525531040348E-2</v>
      </c>
      <c r="AF528">
        <v>0</v>
      </c>
      <c r="AG528">
        <v>-3.5412872409633209</v>
      </c>
      <c r="AH528">
        <v>-50.752813293891052</v>
      </c>
      <c r="AI528">
        <v>15.243068496135084</v>
      </c>
      <c r="AJ528">
        <v>2.5218277587746742</v>
      </c>
      <c r="AK528">
        <v>12.842048224844506</v>
      </c>
      <c r="AL528">
        <v>0</v>
      </c>
      <c r="AM528">
        <v>0</v>
      </c>
      <c r="AN528">
        <v>1.0082072948608829</v>
      </c>
      <c r="AO528">
        <f t="shared" si="85"/>
        <v>22.157084991891544</v>
      </c>
      <c r="AP528">
        <f t="shared" si="86"/>
        <v>1.3294250995134926</v>
      </c>
      <c r="AQ528">
        <f t="shared" si="87"/>
        <v>0</v>
      </c>
      <c r="AR528">
        <f t="shared" si="88"/>
        <v>1.3289254890712074</v>
      </c>
      <c r="AS528" s="9">
        <f t="shared" si="89"/>
        <v>-30.788264883819632</v>
      </c>
      <c r="AT528" s="9">
        <f t="shared" si="90"/>
        <v>25.842968434966835</v>
      </c>
      <c r="AU528" s="9">
        <f t="shared" si="91"/>
        <v>11.678227847659915</v>
      </c>
      <c r="AV528">
        <f t="shared" si="92"/>
        <v>0</v>
      </c>
      <c r="AW528">
        <f t="shared" si="93"/>
        <v>0.32233031001257256</v>
      </c>
      <c r="AX528">
        <v>22.16541496307773</v>
      </c>
      <c r="AZ528">
        <f t="shared" si="94"/>
        <v>-304.86136992270167</v>
      </c>
    </row>
    <row r="529" spans="1:52" x14ac:dyDescent="0.3">
      <c r="A529">
        <v>131.75</v>
      </c>
      <c r="B529" s="12">
        <v>836.18057928651604</v>
      </c>
      <c r="C529" s="9">
        <v>44.406375374035179</v>
      </c>
      <c r="D529" s="9">
        <v>0.37024946184457619</v>
      </c>
      <c r="E529" s="9">
        <v>2.3354863671097788E-2</v>
      </c>
      <c r="F529" s="9">
        <v>2.8204793335323934</v>
      </c>
      <c r="G529" s="12">
        <v>0</v>
      </c>
      <c r="H529" s="12">
        <v>13.982639873499149</v>
      </c>
      <c r="I529" s="12">
        <v>0.83895839240994896</v>
      </c>
      <c r="J529">
        <v>1004.501280266104</v>
      </c>
      <c r="K529">
        <v>104.96516001167311</v>
      </c>
      <c r="L529">
        <v>7.9805902484817847E-3</v>
      </c>
      <c r="M529">
        <v>3.95069938061864E-2</v>
      </c>
      <c r="N529">
        <v>-1.1132625614920864E-3</v>
      </c>
      <c r="O529">
        <v>-7.0242975593024724E-5</v>
      </c>
      <c r="P529">
        <v>-8.4829808375684705E-3</v>
      </c>
      <c r="Q529">
        <v>5.8771958018980341E-3</v>
      </c>
      <c r="R529">
        <v>0</v>
      </c>
      <c r="S529">
        <v>4.3429158592364461E-5</v>
      </c>
      <c r="T529">
        <v>1004.6463252090861</v>
      </c>
      <c r="U529">
        <v>113.8416300898204</v>
      </c>
      <c r="V529">
        <v>963.00694873188513</v>
      </c>
      <c r="W529">
        <v>117.69130673697276</v>
      </c>
      <c r="X529">
        <v>193.40034917932954</v>
      </c>
      <c r="Y529">
        <v>657.01738488687636</v>
      </c>
      <c r="Z529">
        <v>8.78561243648433</v>
      </c>
      <c r="AA529" s="12">
        <v>19.12965279746998</v>
      </c>
      <c r="AB529" s="12">
        <v>0.17965279746998297</v>
      </c>
      <c r="AC529" s="12">
        <v>0.24342281456923803</v>
      </c>
      <c r="AD529" s="12">
        <v>377.96352476862506</v>
      </c>
      <c r="AE529">
        <v>2.800440103038504E-2</v>
      </c>
      <c r="AF529">
        <v>0</v>
      </c>
      <c r="AG529">
        <v>-3.6429137825061728</v>
      </c>
      <c r="AH529">
        <v>-50.996893914850872</v>
      </c>
      <c r="AI529">
        <v>15.29947819225044</v>
      </c>
      <c r="AJ529">
        <v>2.5206387466819611</v>
      </c>
      <c r="AK529">
        <v>12.844295781353697</v>
      </c>
      <c r="AL529">
        <v>0</v>
      </c>
      <c r="AM529">
        <v>0</v>
      </c>
      <c r="AN529">
        <v>1.0302040175523546</v>
      </c>
      <c r="AO529">
        <f t="shared" si="85"/>
        <v>22.194360385890874</v>
      </c>
      <c r="AP529">
        <f t="shared" si="86"/>
        <v>1.3316616231534524</v>
      </c>
      <c r="AQ529">
        <f t="shared" si="87"/>
        <v>0</v>
      </c>
      <c r="AR529">
        <f t="shared" si="88"/>
        <v>1.3311394818104454</v>
      </c>
      <c r="AS529" s="9">
        <f t="shared" si="89"/>
        <v>-31.026544237244615</v>
      </c>
      <c r="AT529" s="9">
        <f t="shared" si="90"/>
        <v>25.974606959475228</v>
      </c>
      <c r="AU529" s="9">
        <f t="shared" si="91"/>
        <v>11.69946291756588</v>
      </c>
      <c r="AV529">
        <f t="shared" si="92"/>
        <v>0</v>
      </c>
      <c r="AW529">
        <f t="shared" si="93"/>
        <v>0.33092669413389125</v>
      </c>
      <c r="AX529">
        <v>22.203066155118986</v>
      </c>
      <c r="AZ529">
        <f t="shared" si="94"/>
        <v>-305.98956384500877</v>
      </c>
    </row>
    <row r="530" spans="1:52" x14ac:dyDescent="0.3">
      <c r="A530">
        <v>132</v>
      </c>
      <c r="B530" s="12">
        <v>844.12772964162923</v>
      </c>
      <c r="C530" s="9">
        <v>44.406375374035179</v>
      </c>
      <c r="D530" s="9">
        <v>0.37251909968632929</v>
      </c>
      <c r="E530" s="9">
        <v>2.3799312479174294E-2</v>
      </c>
      <c r="F530" s="9">
        <v>2.8217528760885862</v>
      </c>
      <c r="G530" s="12">
        <v>0</v>
      </c>
      <c r="H530" s="12">
        <v>14.153581722759343</v>
      </c>
      <c r="I530" s="12">
        <v>0.8492149033655606</v>
      </c>
      <c r="J530">
        <v>1003.9142880506764</v>
      </c>
      <c r="K530">
        <v>104.93662171232313</v>
      </c>
      <c r="L530">
        <v>8.0243367576006211E-3</v>
      </c>
      <c r="M530">
        <v>4.0224437472792682E-2</v>
      </c>
      <c r="N530">
        <v>-1.1195691509936947E-3</v>
      </c>
      <c r="O530">
        <v>-7.1538847043065088E-5</v>
      </c>
      <c r="P530">
        <v>-8.4819655009981173E-3</v>
      </c>
      <c r="Q530">
        <v>5.8771958018980341E-3</v>
      </c>
      <c r="R530">
        <v>0</v>
      </c>
      <c r="S530">
        <v>4.3815456212873163E-5</v>
      </c>
      <c r="T530">
        <v>999.36377553447494</v>
      </c>
      <c r="U530">
        <v>113.6433655767334</v>
      </c>
      <c r="V530">
        <v>961.57676611397358</v>
      </c>
      <c r="W530">
        <v>117.58585920888231</v>
      </c>
      <c r="X530">
        <v>200.67181725612787</v>
      </c>
      <c r="Y530">
        <v>660.89194114194947</v>
      </c>
      <c r="Z530">
        <v>8.7868309440692816</v>
      </c>
      <c r="AA530" s="12">
        <v>19.133071634455185</v>
      </c>
      <c r="AB530" s="12">
        <v>0.18307163445518687</v>
      </c>
      <c r="AC530" s="12">
        <v>0.24861782556376114</v>
      </c>
      <c r="AD530" s="12">
        <v>377.78119950322542</v>
      </c>
      <c r="AE530">
        <v>2.8591752898960543E-2</v>
      </c>
      <c r="AF530">
        <v>0</v>
      </c>
      <c r="AG530">
        <v>-3.6762727998045177</v>
      </c>
      <c r="AH530">
        <v>-50.718496205511364</v>
      </c>
      <c r="AI530">
        <v>15.034241248601205</v>
      </c>
      <c r="AJ530">
        <v>2.5194228194870107</v>
      </c>
      <c r="AK530">
        <v>12.846591304117812</v>
      </c>
      <c r="AL530">
        <v>0</v>
      </c>
      <c r="AM530">
        <v>0</v>
      </c>
      <c r="AN530">
        <v>1.0521901292783944</v>
      </c>
      <c r="AO530">
        <f t="shared" si="85"/>
        <v>21.946642943527038</v>
      </c>
      <c r="AP530">
        <f t="shared" si="86"/>
        <v>1.3167985766116224</v>
      </c>
      <c r="AQ530">
        <f t="shared" si="87"/>
        <v>0</v>
      </c>
      <c r="AR530">
        <f t="shared" si="88"/>
        <v>1.3162603795400778</v>
      </c>
      <c r="AS530" s="9">
        <f t="shared" si="89"/>
        <v>-30.917705897526439</v>
      </c>
      <c r="AT530" s="9">
        <f t="shared" si="90"/>
        <v>25.84551361660791</v>
      </c>
      <c r="AU530" s="9">
        <f t="shared" si="91"/>
        <v>11.570486480077388</v>
      </c>
      <c r="AV530">
        <f t="shared" si="92"/>
        <v>0</v>
      </c>
      <c r="AW530">
        <f t="shared" si="93"/>
        <v>0.33597345917666538</v>
      </c>
      <c r="AX530">
        <v>21.955616562383945</v>
      </c>
      <c r="AZ530">
        <f t="shared" si="94"/>
        <v>-300.6848249720241</v>
      </c>
    </row>
    <row r="531" spans="1:52" x14ac:dyDescent="0.3">
      <c r="A531">
        <v>132.25</v>
      </c>
      <c r="B531" s="12">
        <v>852.11966966170166</v>
      </c>
      <c r="C531" s="9">
        <v>44.406375374035179</v>
      </c>
      <c r="D531" s="9">
        <v>0.37479332212597882</v>
      </c>
      <c r="E531" s="9">
        <v>2.4253043716601228E-2</v>
      </c>
      <c r="F531" s="9">
        <v>2.8230327291301034</v>
      </c>
      <c r="G531" s="12">
        <v>0</v>
      </c>
      <c r="H531" s="12">
        <v>14.328093737154319</v>
      </c>
      <c r="I531" s="12">
        <v>0.85968562422925909</v>
      </c>
      <c r="J531">
        <v>1004.193064468692</v>
      </c>
      <c r="K531">
        <v>104.94304626833491</v>
      </c>
      <c r="L531">
        <v>8.0680941511853867E-3</v>
      </c>
      <c r="M531">
        <v>3.9885490644151436E-2</v>
      </c>
      <c r="N531">
        <v>-1.1268472095446777E-3</v>
      </c>
      <c r="O531">
        <v>-7.2923625247422189E-5</v>
      </c>
      <c r="P531">
        <v>-8.4882451541278461E-3</v>
      </c>
      <c r="Q531">
        <v>5.8771958018980341E-3</v>
      </c>
      <c r="R531">
        <v>0</v>
      </c>
      <c r="S531">
        <v>4.4244728076014387E-5</v>
      </c>
      <c r="T531">
        <v>1004.2376634270967</v>
      </c>
      <c r="U531">
        <v>113.75500046604839</v>
      </c>
      <c r="V531">
        <v>960.85564775338059</v>
      </c>
      <c r="W531">
        <v>117.50435801856634</v>
      </c>
      <c r="X531">
        <v>193.4683538126377</v>
      </c>
      <c r="Y531">
        <v>659.07752675212453</v>
      </c>
      <c r="Z531">
        <v>8.7880750632471276</v>
      </c>
      <c r="AA531" s="12">
        <v>19.136561874743087</v>
      </c>
      <c r="AB531" s="12">
        <v>0.18656187474308636</v>
      </c>
      <c r="AC531" s="12">
        <v>0.25381027373605075</v>
      </c>
      <c r="AD531" s="12">
        <v>377.59483106952666</v>
      </c>
      <c r="AE531">
        <v>2.9178570130645065E-2</v>
      </c>
      <c r="AF531">
        <v>0</v>
      </c>
      <c r="AG531">
        <v>-3.7812580480134934</v>
      </c>
      <c r="AH531">
        <v>-50.955334750280336</v>
      </c>
      <c r="AI531">
        <v>15.088906050062803</v>
      </c>
      <c r="AJ531">
        <v>2.5181799284026738</v>
      </c>
      <c r="AK531">
        <v>12.848934769473949</v>
      </c>
      <c r="AL531">
        <v>0</v>
      </c>
      <c r="AM531">
        <v>0</v>
      </c>
      <c r="AN531">
        <v>1.0741653947336529</v>
      </c>
      <c r="AO531">
        <f t="shared" si="85"/>
        <v>21.982550731539924</v>
      </c>
      <c r="AP531">
        <f t="shared" si="86"/>
        <v>1.3189530438923953</v>
      </c>
      <c r="AQ531">
        <f t="shared" si="87"/>
        <v>0</v>
      </c>
      <c r="AR531">
        <f t="shared" si="88"/>
        <v>1.318391612700337</v>
      </c>
      <c r="AS531" s="9">
        <f t="shared" si="89"/>
        <v>-31.155720726374931</v>
      </c>
      <c r="AT531" s="9">
        <f t="shared" si="90"/>
        <v>25.97342907935289</v>
      </c>
      <c r="AU531" s="9">
        <f t="shared" si="91"/>
        <v>11.591058354624654</v>
      </c>
      <c r="AV531">
        <f t="shared" si="92"/>
        <v>0</v>
      </c>
      <c r="AW531">
        <f t="shared" si="93"/>
        <v>0.34494331957654406</v>
      </c>
      <c r="AX531">
        <v>21.99191190279041</v>
      </c>
      <c r="AZ531">
        <f t="shared" si="94"/>
        <v>-301.77812100125607</v>
      </c>
    </row>
    <row r="532" spans="1:52" x14ac:dyDescent="0.3">
      <c r="A532">
        <v>132.5</v>
      </c>
      <c r="B532" s="12">
        <v>860.1563402916413</v>
      </c>
      <c r="C532" s="9">
        <v>44.406375374035179</v>
      </c>
      <c r="D532" s="9">
        <v>0.37707209173104345</v>
      </c>
      <c r="E532" s="9">
        <v>2.4716052702286728E-2</v>
      </c>
      <c r="F532" s="9">
        <v>2.8243188696641837</v>
      </c>
      <c r="G532" s="12">
        <v>0</v>
      </c>
      <c r="H532" s="12">
        <v>14.506174116264125</v>
      </c>
      <c r="I532" s="12">
        <v>0.87037044697584753</v>
      </c>
      <c r="J532">
        <v>1003.6269701433245</v>
      </c>
      <c r="K532">
        <v>104.91551959911675</v>
      </c>
      <c r="L532">
        <v>8.1116852419352466E-3</v>
      </c>
      <c r="M532">
        <v>4.0570480840571445E-2</v>
      </c>
      <c r="N532">
        <v>-1.1331274088672238E-3</v>
      </c>
      <c r="O532">
        <v>-7.4274858632287355E-5</v>
      </c>
      <c r="P532">
        <v>-8.4874347576302262E-3</v>
      </c>
      <c r="Q532">
        <v>5.8771958018980341E-3</v>
      </c>
      <c r="R532">
        <v>0</v>
      </c>
      <c r="S532">
        <v>4.4636016134676471E-5</v>
      </c>
      <c r="T532">
        <v>999.1017893555404</v>
      </c>
      <c r="U532">
        <v>113.56217247378379</v>
      </c>
      <c r="V532">
        <v>959.49400847769994</v>
      </c>
      <c r="W532">
        <v>117.40088875413295</v>
      </c>
      <c r="X532">
        <v>200.57579472318901</v>
      </c>
      <c r="Y532">
        <v>662.86659114148881</v>
      </c>
      <c r="Z532">
        <v>8.7893447741381259</v>
      </c>
      <c r="AA532" s="12">
        <v>19.140123482325286</v>
      </c>
      <c r="AB532" s="12">
        <v>0.19012348232528251</v>
      </c>
      <c r="AC532" s="12">
        <v>0.25900010337730384</v>
      </c>
      <c r="AD532" s="12">
        <v>377.40441151192243</v>
      </c>
      <c r="AE532">
        <v>2.9764841727911273E-2</v>
      </c>
      <c r="AF532">
        <v>0</v>
      </c>
      <c r="AG532">
        <v>-3.8169721489071868</v>
      </c>
      <c r="AH532">
        <v>-50.684063659770139</v>
      </c>
      <c r="AI532">
        <v>14.831370866810555</v>
      </c>
      <c r="AJ532">
        <v>2.516910020373011</v>
      </c>
      <c r="AK532">
        <v>12.851326153244852</v>
      </c>
      <c r="AL532">
        <v>0</v>
      </c>
      <c r="AM532">
        <v>0</v>
      </c>
      <c r="AN532">
        <v>1.0961295781496263</v>
      </c>
      <c r="AO532">
        <f t="shared" si="85"/>
        <v>21.742085526896556</v>
      </c>
      <c r="AP532">
        <f t="shared" si="86"/>
        <v>1.3045251316137934</v>
      </c>
      <c r="AQ532">
        <f t="shared" si="87"/>
        <v>0</v>
      </c>
      <c r="AR532">
        <f t="shared" si="88"/>
        <v>1.3039473049932511</v>
      </c>
      <c r="AS532" s="9">
        <f t="shared" si="89"/>
        <v>-31.053296630398982</v>
      </c>
      <c r="AT532" s="9">
        <f t="shared" si="90"/>
        <v>25.847816061421224</v>
      </c>
      <c r="AU532" s="9">
        <f t="shared" si="91"/>
        <v>11.465921148281545</v>
      </c>
      <c r="AV532">
        <f t="shared" si="92"/>
        <v>0</v>
      </c>
      <c r="AW532">
        <f t="shared" si="93"/>
        <v>0.35029912163747357</v>
      </c>
      <c r="AX532">
        <v>21.751720238173185</v>
      </c>
      <c r="AZ532">
        <f t="shared" si="94"/>
        <v>-296.62741733621112</v>
      </c>
    </row>
    <row r="533" spans="1:52" x14ac:dyDescent="0.3">
      <c r="A533">
        <v>132.75</v>
      </c>
      <c r="B533" s="12">
        <v>868.23768179744661</v>
      </c>
      <c r="C533" s="9">
        <v>44.406375374035179</v>
      </c>
      <c r="D533" s="9">
        <v>0.37935537091185401</v>
      </c>
      <c r="E533" s="9">
        <v>2.5188334655361744E-2</v>
      </c>
      <c r="F533" s="9">
        <v>2.8256112745675579</v>
      </c>
      <c r="G533" s="12">
        <v>0</v>
      </c>
      <c r="H533" s="12">
        <v>14.687821021292978</v>
      </c>
      <c r="I533" s="12">
        <v>0.88126926127757865</v>
      </c>
      <c r="J533">
        <v>1003.8826088314377</v>
      </c>
      <c r="K533">
        <v>104.92108498533264</v>
      </c>
      <c r="L533">
        <v>8.1552874307272444E-3</v>
      </c>
      <c r="M533">
        <v>4.0262753877713033E-2</v>
      </c>
      <c r="N533">
        <v>-1.1403164902441419E-3</v>
      </c>
      <c r="O533">
        <v>-7.571408167095872E-5</v>
      </c>
      <c r="P533">
        <v>-8.4935572653053338E-3</v>
      </c>
      <c r="Q533">
        <v>5.8771958018980341E-3</v>
      </c>
      <c r="R533">
        <v>0</v>
      </c>
      <c r="S533">
        <v>4.5068955198359113E-5</v>
      </c>
      <c r="T533">
        <v>1003.830209748184</v>
      </c>
      <c r="U533">
        <v>113.66927976703403</v>
      </c>
      <c r="V533">
        <v>958.80816548258338</v>
      </c>
      <c r="W533">
        <v>117.32042065095112</v>
      </c>
      <c r="X533">
        <v>193.5402918450057</v>
      </c>
      <c r="Y533">
        <v>661.12381187322046</v>
      </c>
      <c r="Z533">
        <v>8.7906400564455787</v>
      </c>
      <c r="AA533" s="12">
        <v>19.143756420425859</v>
      </c>
      <c r="AB533" s="12">
        <v>0.19375642042585955</v>
      </c>
      <c r="AC533" s="12">
        <v>0.26418725867396303</v>
      </c>
      <c r="AD533" s="12">
        <v>377.2099331730571</v>
      </c>
      <c r="AE533">
        <v>3.0350556701903786E-2</v>
      </c>
      <c r="AF533">
        <v>0</v>
      </c>
      <c r="AG533">
        <v>-3.9252256664722065</v>
      </c>
      <c r="AH533">
        <v>-50.912994115613401</v>
      </c>
      <c r="AI533">
        <v>14.884217680468145</v>
      </c>
      <c r="AJ533">
        <v>2.5156130443311184</v>
      </c>
      <c r="AK533">
        <v>12.853765430737923</v>
      </c>
      <c r="AL533">
        <v>0</v>
      </c>
      <c r="AM533">
        <v>0</v>
      </c>
      <c r="AN533">
        <v>1.1180824433144743</v>
      </c>
      <c r="AO533">
        <f t="shared" si="85"/>
        <v>21.776598606512458</v>
      </c>
      <c r="AP533">
        <f t="shared" si="86"/>
        <v>1.3065959163907475</v>
      </c>
      <c r="AQ533">
        <f t="shared" si="87"/>
        <v>0</v>
      </c>
      <c r="AR533">
        <f t="shared" si="88"/>
        <v>1.3059941730596951</v>
      </c>
      <c r="AS533" s="9">
        <f t="shared" si="89"/>
        <v>-31.290625428478688</v>
      </c>
      <c r="AT533" s="9">
        <f t="shared" si="90"/>
        <v>25.971670969981091</v>
      </c>
      <c r="AU533" s="9">
        <f t="shared" si="91"/>
        <v>11.485814400212723</v>
      </c>
      <c r="AV533">
        <f t="shared" si="92"/>
        <v>0</v>
      </c>
      <c r="AW533">
        <f t="shared" si="93"/>
        <v>0.3596438251042216</v>
      </c>
      <c r="AX533">
        <v>21.786632282967364</v>
      </c>
      <c r="AZ533">
        <f t="shared" si="94"/>
        <v>-297.68435360936292</v>
      </c>
    </row>
    <row r="534" spans="1:52" x14ac:dyDescent="0.3">
      <c r="A534">
        <v>133</v>
      </c>
      <c r="B534" s="12">
        <v>876.36363376110478</v>
      </c>
      <c r="C534" s="9">
        <v>44.406375374035179</v>
      </c>
      <c r="D534" s="9">
        <v>0.38164312192180089</v>
      </c>
      <c r="E534" s="9">
        <v>2.5669884694979547E-2</v>
      </c>
      <c r="F534" s="9">
        <v>2.826909920586703</v>
      </c>
      <c r="G534" s="12">
        <v>0</v>
      </c>
      <c r="H534" s="12">
        <v>14.873032574992132</v>
      </c>
      <c r="I534" s="12">
        <v>0.89238195449952795</v>
      </c>
      <c r="J534">
        <v>1003.3375832642762</v>
      </c>
      <c r="K534">
        <v>104.89457161691303</v>
      </c>
      <c r="L534">
        <v>8.1987195473109831E-3</v>
      </c>
      <c r="M534">
        <v>4.0915726846376343E-2</v>
      </c>
      <c r="N534">
        <v>-1.1465795910194133E-3</v>
      </c>
      <c r="O534">
        <v>-7.7120650692915965E-5</v>
      </c>
      <c r="P534">
        <v>-8.4929533231812467E-3</v>
      </c>
      <c r="Q534">
        <v>5.8771958018980341E-3</v>
      </c>
      <c r="R534">
        <v>0</v>
      </c>
      <c r="S534">
        <v>4.5465257520813829E-5</v>
      </c>
      <c r="T534">
        <v>998.85839948602052</v>
      </c>
      <c r="U534">
        <v>113.48254775696603</v>
      </c>
      <c r="V534">
        <v>957.51767895100602</v>
      </c>
      <c r="W534">
        <v>117.21916776085544</v>
      </c>
      <c r="X534">
        <v>200.46566360210423</v>
      </c>
      <c r="Y534">
        <v>664.82090726144861</v>
      </c>
      <c r="Z534">
        <v>8.791960889446587</v>
      </c>
      <c r="AA534" s="12">
        <v>19.147460651499841</v>
      </c>
      <c r="AB534" s="12">
        <v>0.19746065149984265</v>
      </c>
      <c r="AC534" s="12">
        <v>0.26937168370005105</v>
      </c>
      <c r="AD534" s="12">
        <v>377.01138789712036</v>
      </c>
      <c r="AE534">
        <v>3.0935704072682091E-2</v>
      </c>
      <c r="AF534">
        <v>0</v>
      </c>
      <c r="AG534">
        <v>-3.9633903081855451</v>
      </c>
      <c r="AH534">
        <v>-50.649730202677056</v>
      </c>
      <c r="AI534">
        <v>14.634838584477871</v>
      </c>
      <c r="AJ534">
        <v>2.5142889458858964</v>
      </c>
      <c r="AK534">
        <v>12.8562525767442</v>
      </c>
      <c r="AL534">
        <v>0</v>
      </c>
      <c r="AM534">
        <v>0</v>
      </c>
      <c r="AN534">
        <v>1.1400237535405775</v>
      </c>
      <c r="AO534">
        <f t="shared" si="85"/>
        <v>21.543780057611812</v>
      </c>
      <c r="AP534">
        <f t="shared" si="86"/>
        <v>1.2926268034567088</v>
      </c>
      <c r="AQ534">
        <f t="shared" si="87"/>
        <v>0</v>
      </c>
      <c r="AR534">
        <f t="shared" si="88"/>
        <v>1.2920083193630028</v>
      </c>
      <c r="AS534" s="9">
        <f t="shared" si="89"/>
        <v>-31.195179067887906</v>
      </c>
      <c r="AT534" s="9">
        <f t="shared" si="90"/>
        <v>25.849973515878279</v>
      </c>
      <c r="AU534" s="9">
        <f t="shared" si="91"/>
        <v>11.364724300641743</v>
      </c>
      <c r="AV534">
        <f t="shared" si="92"/>
        <v>0</v>
      </c>
      <c r="AW534">
        <f t="shared" si="93"/>
        <v>0.36532142594104966</v>
      </c>
      <c r="AX534">
        <v>21.554093060310205</v>
      </c>
      <c r="AZ534">
        <f t="shared" si="94"/>
        <v>-292.69677168955741</v>
      </c>
    </row>
    <row r="535" spans="1:52" x14ac:dyDescent="0.3">
      <c r="A535">
        <v>133.25</v>
      </c>
      <c r="B535" s="12">
        <v>884.53413507545758</v>
      </c>
      <c r="C535" s="9">
        <v>44.406375374035179</v>
      </c>
      <c r="D535" s="9">
        <v>0.38393530685758964</v>
      </c>
      <c r="E535" s="9">
        <v>2.6160697840122291E-2</v>
      </c>
      <c r="F535" s="9">
        <v>2.828214784338039</v>
      </c>
      <c r="G535" s="12">
        <v>0</v>
      </c>
      <c r="H535" s="12">
        <v>15.061806861585497</v>
      </c>
      <c r="I535" s="12">
        <v>0.90370841169512983</v>
      </c>
      <c r="J535">
        <v>1003.569761064427</v>
      </c>
      <c r="K535">
        <v>104.89925724858415</v>
      </c>
      <c r="L535">
        <v>8.242163997195023E-3</v>
      </c>
      <c r="M535">
        <v>4.0638991869128824E-2</v>
      </c>
      <c r="N535">
        <v>-1.1537432461113883E-3</v>
      </c>
      <c r="O535">
        <v>-7.8614099582660507E-5</v>
      </c>
      <c r="P535">
        <v>-8.4989154362735443E-3</v>
      </c>
      <c r="Q535">
        <v>5.8771958018980341E-3</v>
      </c>
      <c r="R535">
        <v>0</v>
      </c>
      <c r="S535">
        <v>4.590179345073796E-5</v>
      </c>
      <c r="T535">
        <v>1003.4246184830782</v>
      </c>
      <c r="U535">
        <v>113.58463596207673</v>
      </c>
      <c r="V535">
        <v>956.8704379541789</v>
      </c>
      <c r="W535">
        <v>117.13997338003492</v>
      </c>
      <c r="X535">
        <v>193.61646271737109</v>
      </c>
      <c r="Y535">
        <v>663.15607791982654</v>
      </c>
      <c r="Z535">
        <v>8.7933072520113011</v>
      </c>
      <c r="AA535" s="12">
        <v>19.151236137231709</v>
      </c>
      <c r="AB535" s="12">
        <v>0.20123613723170994</v>
      </c>
      <c r="AC535" s="12">
        <v>0.27455332242138891</v>
      </c>
      <c r="AD535" s="12">
        <v>376.80876781569128</v>
      </c>
      <c r="AE535">
        <v>3.1520272869405952E-2</v>
      </c>
      <c r="AF535">
        <v>0</v>
      </c>
      <c r="AG535">
        <v>-4.0747968274361064</v>
      </c>
      <c r="AH535">
        <v>-50.869907045501705</v>
      </c>
      <c r="AI535">
        <v>14.685718001717618</v>
      </c>
      <c r="AJ535">
        <v>2.5129376725628458</v>
      </c>
      <c r="AK535">
        <v>12.858787565537348</v>
      </c>
      <c r="AL535">
        <v>0</v>
      </c>
      <c r="AM535">
        <v>0</v>
      </c>
      <c r="AN535">
        <v>1.1619532716823897</v>
      </c>
      <c r="AO535">
        <f t="shared" si="85"/>
        <v>21.57680752672211</v>
      </c>
      <c r="AP535">
        <f t="shared" si="86"/>
        <v>1.2946084516033265</v>
      </c>
      <c r="AQ535">
        <f t="shared" si="87"/>
        <v>0</v>
      </c>
      <c r="AR535">
        <f t="shared" si="88"/>
        <v>1.2939653902325021</v>
      </c>
      <c r="AS535" s="9">
        <f t="shared" si="89"/>
        <v>-31.431281835941416</v>
      </c>
      <c r="AT535" s="9">
        <f t="shared" si="90"/>
        <v>25.969340698911282</v>
      </c>
      <c r="AU535" s="9">
        <f t="shared" si="91"/>
        <v>11.383889885998652</v>
      </c>
      <c r="AV535">
        <f t="shared" si="92"/>
        <v>0</v>
      </c>
      <c r="AW535">
        <f t="shared" si="93"/>
        <v>0.37504047714127037</v>
      </c>
      <c r="AX535">
        <v>21.587530542600959</v>
      </c>
      <c r="AZ535">
        <f t="shared" si="94"/>
        <v>-293.71436003435235</v>
      </c>
    </row>
    <row r="536" spans="1:52" x14ac:dyDescent="0.3">
      <c r="A536">
        <v>133.5</v>
      </c>
      <c r="B536" s="12">
        <v>892.74912393906186</v>
      </c>
      <c r="C536" s="9">
        <v>44.406375374035179</v>
      </c>
      <c r="D536" s="9">
        <v>0.38623188765950867</v>
      </c>
      <c r="E536" s="9">
        <v>2.6660769009390115E-2</v>
      </c>
      <c r="F536" s="9">
        <v>2.8295258423081879</v>
      </c>
      <c r="G536" s="12">
        <v>0</v>
      </c>
      <c r="H536" s="12">
        <v>15.254141926688506</v>
      </c>
      <c r="I536" s="12">
        <v>0.91524851560131038</v>
      </c>
      <c r="J536">
        <v>1003.0462268673753</v>
      </c>
      <c r="K536">
        <v>104.87376869047267</v>
      </c>
      <c r="L536">
        <v>8.2854329419357747E-3</v>
      </c>
      <c r="M536">
        <v>4.1260071557156192E-2</v>
      </c>
      <c r="N536">
        <v>-1.1600530340673911E-3</v>
      </c>
      <c r="O536">
        <v>-8.0076003478972356E-5</v>
      </c>
      <c r="P536">
        <v>-8.4985215960091225E-3</v>
      </c>
      <c r="Q536">
        <v>5.8771958018980341E-3</v>
      </c>
      <c r="R536">
        <v>0</v>
      </c>
      <c r="S536">
        <v>4.6303147274474802E-5</v>
      </c>
      <c r="T536">
        <v>998.63991000292583</v>
      </c>
      <c r="U536">
        <v>113.40487285935262</v>
      </c>
      <c r="V536">
        <v>955.6535638177362</v>
      </c>
      <c r="W536">
        <v>117.04115910396024</v>
      </c>
      <c r="X536">
        <v>200.33882416569406</v>
      </c>
      <c r="Y536">
        <v>666.75379875412546</v>
      </c>
      <c r="Z536">
        <v>8.7946791225842507</v>
      </c>
      <c r="AA536" s="12">
        <v>19.155082838533769</v>
      </c>
      <c r="AB536" s="12">
        <v>0.2050828385337701</v>
      </c>
      <c r="AC536" s="12">
        <v>0.27973211868581505</v>
      </c>
      <c r="AD536" s="12">
        <v>376.60206434906775</v>
      </c>
      <c r="AE536">
        <v>3.2104252130491728E-2</v>
      </c>
      <c r="AF536">
        <v>0</v>
      </c>
      <c r="AG536">
        <v>-4.1155378164532719</v>
      </c>
      <c r="AH536">
        <v>-50.615815660900573</v>
      </c>
      <c r="AI536">
        <v>14.444988253180538</v>
      </c>
      <c r="AJ536">
        <v>2.5115591671439335</v>
      </c>
      <c r="AK536">
        <v>12.861370370872566</v>
      </c>
      <c r="AL536">
        <v>0</v>
      </c>
      <c r="AM536">
        <v>0</v>
      </c>
      <c r="AN536">
        <v>1.1838707600950438</v>
      </c>
      <c r="AO536">
        <f t="shared" si="85"/>
        <v>21.35204990757412</v>
      </c>
      <c r="AP536">
        <f t="shared" si="86"/>
        <v>1.2811229944544471</v>
      </c>
      <c r="AQ536">
        <f t="shared" si="87"/>
        <v>0</v>
      </c>
      <c r="AR536">
        <f t="shared" si="88"/>
        <v>1.2804628353098448</v>
      </c>
      <c r="AS536" s="9">
        <f t="shared" si="89"/>
        <v>-31.343551100000745</v>
      </c>
      <c r="AT536" s="9">
        <f t="shared" si="90"/>
        <v>25.852135972757988</v>
      </c>
      <c r="AU536" s="9">
        <f t="shared" si="91"/>
        <v>11.267065652791144</v>
      </c>
      <c r="AV536">
        <f t="shared" si="92"/>
        <v>0</v>
      </c>
      <c r="AW536">
        <f t="shared" si="93"/>
        <v>0.38105593068484989</v>
      </c>
      <c r="AX536">
        <v>21.363058232543644</v>
      </c>
      <c r="AZ536">
        <f t="shared" si="94"/>
        <v>-288.89976506361074</v>
      </c>
    </row>
    <row r="537" spans="1:52" x14ac:dyDescent="0.3">
      <c r="A537">
        <v>133.75</v>
      </c>
      <c r="B537" s="12">
        <v>901.00853785106244</v>
      </c>
      <c r="C537" s="9">
        <v>44.406375374035179</v>
      </c>
      <c r="D537" s="9">
        <v>0.38853282611170215</v>
      </c>
      <c r="E537" s="9">
        <v>2.7170093020797721E-2</v>
      </c>
      <c r="F537" s="9">
        <v>2.8308430708542214</v>
      </c>
      <c r="G537" s="12">
        <v>0</v>
      </c>
      <c r="H537" s="12">
        <v>15.450035777229893</v>
      </c>
      <c r="I537" s="12">
        <v>0.92700214663379354</v>
      </c>
      <c r="J537">
        <v>1003.2542274293608</v>
      </c>
      <c r="K537">
        <v>104.87753635780746</v>
      </c>
      <c r="L537">
        <v>8.3287171016916284E-3</v>
      </c>
      <c r="M537">
        <v>4.1014571940912729E-2</v>
      </c>
      <c r="N537">
        <v>-1.1672163184582942E-3</v>
      </c>
      <c r="O537">
        <v>-8.1623414590939597E-5</v>
      </c>
      <c r="P537">
        <v>-8.5043167661351879E-3</v>
      </c>
      <c r="Q537">
        <v>5.8771958018980341E-3</v>
      </c>
      <c r="R537">
        <v>0</v>
      </c>
      <c r="S537">
        <v>4.6743188682211941E-5</v>
      </c>
      <c r="T537">
        <v>1003.0216969322621</v>
      </c>
      <c r="U537">
        <v>113.50128988186827</v>
      </c>
      <c r="V537">
        <v>955.04740905235019</v>
      </c>
      <c r="W537">
        <v>116.96344012790166</v>
      </c>
      <c r="X537">
        <v>193.69765923470439</v>
      </c>
      <c r="Y537">
        <v>665.17428320290242</v>
      </c>
      <c r="Z537">
        <v>8.7960764791855297</v>
      </c>
      <c r="AA537" s="12">
        <v>19.1590007155446</v>
      </c>
      <c r="AB537" s="12">
        <v>0.20900071554459784</v>
      </c>
      <c r="AC537" s="12">
        <v>0.28490801622739337</v>
      </c>
      <c r="AD537" s="12">
        <v>376.39126922357758</v>
      </c>
      <c r="AE537">
        <v>3.2687630903799114E-2</v>
      </c>
      <c r="AF537">
        <v>0</v>
      </c>
      <c r="AG537">
        <v>-4.2299475506628053</v>
      </c>
      <c r="AH537">
        <v>-50.826116295528259</v>
      </c>
      <c r="AI537">
        <v>14.493656292472389</v>
      </c>
      <c r="AJ537">
        <v>2.5101533744520395</v>
      </c>
      <c r="AK537">
        <v>12.864000965985548</v>
      </c>
      <c r="AL537">
        <v>0</v>
      </c>
      <c r="AM537">
        <v>0</v>
      </c>
      <c r="AN537">
        <v>1.2057759806521609</v>
      </c>
      <c r="AO537">
        <f t="shared" si="85"/>
        <v>21.383425303410856</v>
      </c>
      <c r="AP537">
        <f t="shared" si="86"/>
        <v>1.2830055182046514</v>
      </c>
      <c r="AQ537">
        <f t="shared" si="87"/>
        <v>0</v>
      </c>
      <c r="AR537">
        <f t="shared" si="88"/>
        <v>1.2823201455866629</v>
      </c>
      <c r="AS537" s="9">
        <f t="shared" si="89"/>
        <v>-31.577710070037703</v>
      </c>
      <c r="AT537" s="9">
        <f t="shared" si="90"/>
        <v>25.966449902392181</v>
      </c>
      <c r="AU537" s="9">
        <f t="shared" si="91"/>
        <v>11.285414661345175</v>
      </c>
      <c r="AV537">
        <f t="shared" si="92"/>
        <v>0</v>
      </c>
      <c r="AW537">
        <f t="shared" si="93"/>
        <v>0.39114599649069165</v>
      </c>
      <c r="AX537">
        <v>21.394854285660102</v>
      </c>
      <c r="AZ537">
        <f t="shared" si="94"/>
        <v>-289.87312584944777</v>
      </c>
    </row>
    <row r="538" spans="1:52" x14ac:dyDescent="0.3">
      <c r="A538">
        <v>134</v>
      </c>
      <c r="B538" s="12">
        <v>909.31231360603294</v>
      </c>
      <c r="C538" s="9">
        <v>44.406375374035179</v>
      </c>
      <c r="D538" s="9">
        <v>0.39083808384245511</v>
      </c>
      <c r="E538" s="9">
        <v>2.7688664591563477E-2</v>
      </c>
      <c r="F538" s="9">
        <v>2.83216644620388</v>
      </c>
      <c r="G538" s="12">
        <v>0</v>
      </c>
      <c r="H538" s="12">
        <v>15.649486381370568</v>
      </c>
      <c r="I538" s="12">
        <v>0.93896918288223408</v>
      </c>
      <c r="J538">
        <v>1002.7530028854023</v>
      </c>
      <c r="K538">
        <v>104.85309949454302</v>
      </c>
      <c r="L538">
        <v>8.3718177408930675E-3</v>
      </c>
      <c r="M538">
        <v>4.1603411946707441E-2</v>
      </c>
      <c r="N538">
        <v>-1.1735686653150904E-3</v>
      </c>
      <c r="O538">
        <v>-8.3140693019508161E-5</v>
      </c>
      <c r="P538">
        <v>-8.5041400355484655E-3</v>
      </c>
      <c r="Q538">
        <v>5.8771958018980341E-3</v>
      </c>
      <c r="R538">
        <v>0</v>
      </c>
      <c r="S538">
        <v>4.71496529128963E-5</v>
      </c>
      <c r="T538">
        <v>998.45688868172726</v>
      </c>
      <c r="U538">
        <v>113.32973711367617</v>
      </c>
      <c r="V538">
        <v>953.90667033365821</v>
      </c>
      <c r="W538">
        <v>116.86727913491126</v>
      </c>
      <c r="X538">
        <v>200.19055681318761</v>
      </c>
      <c r="Y538">
        <v>668.66332264860341</v>
      </c>
      <c r="Z538">
        <v>8.7974992994262848</v>
      </c>
      <c r="AA538" s="12">
        <v>19.162989727627412</v>
      </c>
      <c r="AB538" s="12">
        <v>0.21298972762741136</v>
      </c>
      <c r="AC538" s="12">
        <v>0.29008095866219918</v>
      </c>
      <c r="AD538" s="12">
        <v>376.17637385907818</v>
      </c>
      <c r="AE538">
        <v>3.3270398246799671E-2</v>
      </c>
      <c r="AF538">
        <v>0</v>
      </c>
      <c r="AG538">
        <v>-4.2734389198227509</v>
      </c>
      <c r="AH538">
        <v>-50.582855207068512</v>
      </c>
      <c r="AI538">
        <v>14.26216738425274</v>
      </c>
      <c r="AJ538">
        <v>2.5087202372661928</v>
      </c>
      <c r="AK538">
        <v>12.866679323591381</v>
      </c>
      <c r="AL538">
        <v>0</v>
      </c>
      <c r="AM538">
        <v>0</v>
      </c>
      <c r="AN538">
        <v>1.2276686947280151</v>
      </c>
      <c r="AO538">
        <f t="shared" si="85"/>
        <v>21.167208319712362</v>
      </c>
      <c r="AP538">
        <f t="shared" si="86"/>
        <v>1.2700324991827416</v>
      </c>
      <c r="AQ538">
        <f t="shared" si="87"/>
        <v>0</v>
      </c>
      <c r="AR538">
        <f t="shared" si="88"/>
        <v>1.2693296522135713</v>
      </c>
      <c r="AS538" s="9">
        <f t="shared" si="89"/>
        <v>-31.498731853088408</v>
      </c>
      <c r="AT538" s="9">
        <f t="shared" si="90"/>
        <v>25.854560620744444</v>
      </c>
      <c r="AU538" s="9">
        <f t="shared" si="91"/>
        <v>11.173110021808784</v>
      </c>
      <c r="AV538">
        <f t="shared" si="92"/>
        <v>0</v>
      </c>
      <c r="AW538">
        <f t="shared" si="93"/>
        <v>0.39752059616989605</v>
      </c>
      <c r="AX538">
        <v>21.178928922147957</v>
      </c>
      <c r="AZ538">
        <f t="shared" si="94"/>
        <v>-285.2433476850548</v>
      </c>
    </row>
    <row r="539" spans="1:52" x14ac:dyDescent="0.3">
      <c r="A539">
        <v>134.25</v>
      </c>
      <c r="B539" s="12">
        <v>917.66038728882961</v>
      </c>
      <c r="C539" s="9">
        <v>44.406375374035179</v>
      </c>
      <c r="D539" s="9">
        <v>0.39314762232447986</v>
      </c>
      <c r="E539" s="9">
        <v>2.821647833789594E-2</v>
      </c>
      <c r="F539" s="9">
        <v>2.8334959444558434</v>
      </c>
      <c r="G539" s="12">
        <v>0</v>
      </c>
      <c r="H539" s="12">
        <v>15.852491668421516</v>
      </c>
      <c r="I539" s="12">
        <v>0.95114950010529098</v>
      </c>
      <c r="J539">
        <v>1002.9355089793966</v>
      </c>
      <c r="K539">
        <v>104.85588334859267</v>
      </c>
      <c r="L539">
        <v>8.4149394352994889E-3</v>
      </c>
      <c r="M539">
        <v>4.1390087064383317E-2</v>
      </c>
      <c r="N539">
        <v>-1.1807289194702209E-3</v>
      </c>
      <c r="O539">
        <v>-8.4741735895993238E-5</v>
      </c>
      <c r="P539">
        <v>-8.509756678775883E-3</v>
      </c>
      <c r="Q539">
        <v>5.8771958018980341E-3</v>
      </c>
      <c r="R539">
        <v>0</v>
      </c>
      <c r="S539">
        <v>4.7593075714000292E-5</v>
      </c>
      <c r="T539">
        <v>1002.6225757441596</v>
      </c>
      <c r="U539">
        <v>113.4195566640617</v>
      </c>
      <c r="V539">
        <v>953.34327559416465</v>
      </c>
      <c r="W539">
        <v>116.79120009081691</v>
      </c>
      <c r="X539">
        <v>193.78740210954709</v>
      </c>
      <c r="Y539">
        <v>667.17938824311921</v>
      </c>
      <c r="Z539">
        <v>8.7989475604920173</v>
      </c>
      <c r="AA539" s="12">
        <v>19.167049833368431</v>
      </c>
      <c r="AB539" s="12">
        <v>0.21704983336843031</v>
      </c>
      <c r="AC539" s="12">
        <v>0.29525088948689798</v>
      </c>
      <c r="AD539" s="12">
        <v>375.95736957209601</v>
      </c>
      <c r="AE539">
        <v>3.3852543226767118E-2</v>
      </c>
      <c r="AF539">
        <v>0</v>
      </c>
      <c r="AG539">
        <v>-4.3906365441620414</v>
      </c>
      <c r="AH539">
        <v>-50.781680946685299</v>
      </c>
      <c r="AI539">
        <v>14.308194367552273</v>
      </c>
      <c r="AJ539">
        <v>2.5072596976763086</v>
      </c>
      <c r="AK539">
        <v>12.869405415883454</v>
      </c>
      <c r="AL539">
        <v>0</v>
      </c>
      <c r="AM539">
        <v>0</v>
      </c>
      <c r="AN539">
        <v>1.2495486631915196</v>
      </c>
      <c r="AO539">
        <f t="shared" si="85"/>
        <v>21.196612626171881</v>
      </c>
      <c r="AP539">
        <f t="shared" si="86"/>
        <v>1.2717967575703129</v>
      </c>
      <c r="AQ539">
        <f t="shared" si="87"/>
        <v>0</v>
      </c>
      <c r="AR539">
        <f t="shared" si="88"/>
        <v>1.2710680910006695</v>
      </c>
      <c r="AS539" s="9">
        <f t="shared" si="89"/>
        <v>-31.729916038343664</v>
      </c>
      <c r="AT539" s="9">
        <f t="shared" si="90"/>
        <v>25.963018206695867</v>
      </c>
      <c r="AU539" s="9">
        <f t="shared" si="91"/>
        <v>11.190472977464962</v>
      </c>
      <c r="AV539">
        <f t="shared" si="92"/>
        <v>0</v>
      </c>
      <c r="AW539">
        <f t="shared" si="93"/>
        <v>0.40797340972217405</v>
      </c>
      <c r="AX539">
        <v>21.208764031057051</v>
      </c>
      <c r="AZ539">
        <f t="shared" si="94"/>
        <v>-286.16388735104545</v>
      </c>
    </row>
    <row r="540" spans="1:52" x14ac:dyDescent="0.3">
      <c r="A540">
        <v>134.5</v>
      </c>
      <c r="B540" s="12">
        <v>926.05269426942118</v>
      </c>
      <c r="C540" s="9">
        <v>44.406375374035179</v>
      </c>
      <c r="D540" s="9">
        <v>0.39546140287522402</v>
      </c>
      <c r="E540" s="9">
        <v>2.8753528774772014E-2</v>
      </c>
      <c r="F540" s="9">
        <v>2.8348315415799852</v>
      </c>
      <c r="G540" s="12">
        <v>0</v>
      </c>
      <c r="H540" s="12">
        <v>16.059049528758468</v>
      </c>
      <c r="I540" s="12">
        <v>0.96354297172550796</v>
      </c>
      <c r="J540">
        <v>1002.4581103818256</v>
      </c>
      <c r="K540">
        <v>104.83255206454697</v>
      </c>
      <c r="L540">
        <v>8.4578642482254062E-3</v>
      </c>
      <c r="M540">
        <v>4.1945536546428623E-2</v>
      </c>
      <c r="N540">
        <v>-1.1871257083373768E-3</v>
      </c>
      <c r="O540">
        <v>-8.6314499887414666E-5</v>
      </c>
      <c r="P540">
        <v>-8.509810002563253E-3</v>
      </c>
      <c r="Q540">
        <v>5.8771958018980341E-3</v>
      </c>
      <c r="R540">
        <v>0</v>
      </c>
      <c r="S540">
        <v>4.8004748125223985E-5</v>
      </c>
      <c r="T540">
        <v>998.33060528966882</v>
      </c>
      <c r="U540">
        <v>113.25821546902847</v>
      </c>
      <c r="V540">
        <v>952.28169684214811</v>
      </c>
      <c r="W540">
        <v>116.6979162967101</v>
      </c>
      <c r="X540">
        <v>200.00499458658408</v>
      </c>
      <c r="Y540">
        <v>670.54303297192166</v>
      </c>
      <c r="Z540">
        <v>8.8004212391431711</v>
      </c>
      <c r="AA540" s="12">
        <v>19.17118099057517</v>
      </c>
      <c r="AB540" s="12">
        <v>0.22118099057516932</v>
      </c>
      <c r="AC540" s="12">
        <v>0.30041775207406091</v>
      </c>
      <c r="AD540" s="12">
        <v>375.73424733848816</v>
      </c>
      <c r="AE540">
        <v>3.4434054920982282E-2</v>
      </c>
      <c r="AF540">
        <v>0</v>
      </c>
      <c r="AG540">
        <v>-4.4371843760430645</v>
      </c>
      <c r="AH540">
        <v>-50.55192479476159</v>
      </c>
      <c r="AI540">
        <v>14.086933193511323</v>
      </c>
      <c r="AJ540">
        <v>2.5057716955003779</v>
      </c>
      <c r="AK540">
        <v>12.872179214532306</v>
      </c>
      <c r="AL540">
        <v>0</v>
      </c>
      <c r="AM540">
        <v>0</v>
      </c>
      <c r="AN540">
        <v>1.2714156463864008</v>
      </c>
      <c r="AO540">
        <f t="shared" si="85"/>
        <v>20.989740987129121</v>
      </c>
      <c r="AP540">
        <f t="shared" si="86"/>
        <v>1.2593844592277472</v>
      </c>
      <c r="AQ540">
        <f t="shared" si="87"/>
        <v>0</v>
      </c>
      <c r="AR540">
        <f t="shared" si="88"/>
        <v>1.2586379043157154</v>
      </c>
      <c r="AS540" s="9">
        <f t="shared" si="89"/>
        <v>-31.661388669961148</v>
      </c>
      <c r="AT540" s="9">
        <f t="shared" si="90"/>
        <v>25.857774051545618</v>
      </c>
      <c r="AU540" s="9">
        <f t="shared" si="91"/>
        <v>11.083113743234703</v>
      </c>
      <c r="AV540">
        <f t="shared" si="92"/>
        <v>0</v>
      </c>
      <c r="AW540">
        <f t="shared" si="93"/>
        <v>0.41473907445728042</v>
      </c>
      <c r="AX540">
        <v>21.002190949252846</v>
      </c>
      <c r="AZ540">
        <f t="shared" si="94"/>
        <v>-281.73866387022645</v>
      </c>
    </row>
    <row r="541" spans="1:52" x14ac:dyDescent="0.3">
      <c r="A541">
        <v>134.75</v>
      </c>
      <c r="B541" s="12">
        <v>934.48916919773274</v>
      </c>
      <c r="C541" s="9">
        <v>44.406375374035179</v>
      </c>
      <c r="D541" s="9">
        <v>0.39777938665717244</v>
      </c>
      <c r="E541" s="9">
        <v>2.9299810315720341E-2</v>
      </c>
      <c r="F541" s="9">
        <v>2.8361732134176147</v>
      </c>
      <c r="G541" s="12">
        <v>0</v>
      </c>
      <c r="H541" s="12">
        <v>16.269157813738591</v>
      </c>
      <c r="I541" s="12">
        <v>0.97614946882431552</v>
      </c>
      <c r="J541">
        <v>1002.6125666712342</v>
      </c>
      <c r="K541">
        <v>104.83422893935949</v>
      </c>
      <c r="L541">
        <v>8.500822037717206E-3</v>
      </c>
      <c r="M541">
        <v>4.1766733043982159E-2</v>
      </c>
      <c r="N541">
        <v>-1.1942787648421016E-3</v>
      </c>
      <c r="O541">
        <v>-8.7968714437494105E-5</v>
      </c>
      <c r="P541">
        <v>-8.5152261676090749E-3</v>
      </c>
      <c r="Q541">
        <v>5.8771958018980341E-3</v>
      </c>
      <c r="R541">
        <v>0</v>
      </c>
      <c r="S541">
        <v>4.8451361200758702E-5</v>
      </c>
      <c r="T541">
        <v>1002.2290540714752</v>
      </c>
      <c r="U541">
        <v>113.3399487173171</v>
      </c>
      <c r="V541">
        <v>951.76193345192189</v>
      </c>
      <c r="W541">
        <v>116.6236061104828</v>
      </c>
      <c r="X541">
        <v>193.93200231763157</v>
      </c>
      <c r="Y541">
        <v>669.18963826423874</v>
      </c>
      <c r="Z541">
        <v>8.8019203117303881</v>
      </c>
      <c r="AA541" s="12">
        <v>19.175383156274773</v>
      </c>
      <c r="AB541" s="12">
        <v>0.22538315627477185</v>
      </c>
      <c r="AC541" s="12">
        <v>0.30558148967509546</v>
      </c>
      <c r="AD541" s="12">
        <v>375.5069983472319</v>
      </c>
      <c r="AE541">
        <v>3.5014922416870542E-2</v>
      </c>
      <c r="AF541">
        <v>0</v>
      </c>
      <c r="AG541">
        <v>-4.5565744503019676</v>
      </c>
      <c r="AH541">
        <v>-50.736693831315954</v>
      </c>
      <c r="AI541">
        <v>14.128614759384158</v>
      </c>
      <c r="AJ541">
        <v>2.5042561719776901</v>
      </c>
      <c r="AK541">
        <v>12.875000690684507</v>
      </c>
      <c r="AL541">
        <v>0</v>
      </c>
      <c r="AM541">
        <v>0</v>
      </c>
      <c r="AN541">
        <v>1.2932694041436008</v>
      </c>
      <c r="AO541">
        <f t="shared" si="85"/>
        <v>21.01566732952379</v>
      </c>
      <c r="AP541">
        <f t="shared" si="86"/>
        <v>1.2609400397714274</v>
      </c>
      <c r="AQ541">
        <f t="shared" si="87"/>
        <v>0</v>
      </c>
      <c r="AR541">
        <f t="shared" si="88"/>
        <v>1.2601671342600289</v>
      </c>
      <c r="AS541" s="9">
        <f t="shared" si="89"/>
        <v>-31.887620683739996</v>
      </c>
      <c r="AT541" s="9">
        <f t="shared" si="90"/>
        <v>25.959084136281554</v>
      </c>
      <c r="AU541" s="9">
        <f t="shared" si="91"/>
        <v>11.098693747938251</v>
      </c>
      <c r="AV541">
        <f t="shared" si="92"/>
        <v>0</v>
      </c>
      <c r="AW541">
        <f t="shared" si="93"/>
        <v>0.42553239942352139</v>
      </c>
      <c r="AX541">
        <v>21.028556988889683</v>
      </c>
      <c r="AZ541">
        <f t="shared" si="94"/>
        <v>-282.57229518768315</v>
      </c>
    </row>
    <row r="542" spans="1:52" x14ac:dyDescent="0.3">
      <c r="A542">
        <v>135</v>
      </c>
      <c r="B542" s="12">
        <v>942.96974599847692</v>
      </c>
      <c r="C542" s="9">
        <v>44.406375374035179</v>
      </c>
      <c r="D542" s="9">
        <v>0.40010153467817056</v>
      </c>
      <c r="E542" s="9">
        <v>2.9855317272595203E-2</v>
      </c>
      <c r="F542" s="9">
        <v>2.8375209356817592</v>
      </c>
      <c r="G542" s="12">
        <v>0</v>
      </c>
      <c r="H542" s="12">
        <v>16.48281433561354</v>
      </c>
      <c r="I542" s="12">
        <v>0.9889688601368124</v>
      </c>
      <c r="J542">
        <v>1002.1619286133887</v>
      </c>
      <c r="K542">
        <v>104.81211179798282</v>
      </c>
      <c r="L542">
        <v>8.5435539201829721E-3</v>
      </c>
      <c r="M542">
        <v>4.2286035288757899E-2</v>
      </c>
      <c r="N542">
        <v>-1.2007236333448224E-3</v>
      </c>
      <c r="O542">
        <v>-8.9597219513411696E-5</v>
      </c>
      <c r="P542">
        <v>-8.51553456380604E-3</v>
      </c>
      <c r="Q542">
        <v>5.8771958018980341E-3</v>
      </c>
      <c r="R542">
        <v>0</v>
      </c>
      <c r="S542">
        <v>4.8868419177931305E-5</v>
      </c>
      <c r="T542">
        <v>998.32189163836154</v>
      </c>
      <c r="U542">
        <v>113.19304603000268</v>
      </c>
      <c r="V542">
        <v>950.78414083502923</v>
      </c>
      <c r="W542">
        <v>116.53347404044115</v>
      </c>
      <c r="X542">
        <v>199.67725314527951</v>
      </c>
      <c r="Y542">
        <v>672.35017349702139</v>
      </c>
      <c r="Z542">
        <v>8.8034447541775478</v>
      </c>
      <c r="AA542" s="12">
        <v>19.17965628671227</v>
      </c>
      <c r="AB542" s="12">
        <v>0.22965628671227079</v>
      </c>
      <c r="AC542" s="12">
        <v>0.3107420454149229</v>
      </c>
      <c r="AD542" s="12">
        <v>375.27561340025352</v>
      </c>
      <c r="AE542">
        <v>3.559513481221166E-2</v>
      </c>
      <c r="AF542">
        <v>0</v>
      </c>
      <c r="AG542">
        <v>-4.6073912677876914</v>
      </c>
      <c r="AH542">
        <v>-50.526100345316244</v>
      </c>
      <c r="AI542">
        <v>13.921698366900394</v>
      </c>
      <c r="AJ542">
        <v>2.502713065766291</v>
      </c>
      <c r="AK542">
        <v>12.877869814961493</v>
      </c>
      <c r="AL542">
        <v>0</v>
      </c>
      <c r="AM542">
        <v>0</v>
      </c>
      <c r="AN542">
        <v>1.3151096957587523</v>
      </c>
      <c r="AO542">
        <f t="shared" si="85"/>
        <v>20.821830192095067</v>
      </c>
      <c r="AP542">
        <f t="shared" si="86"/>
        <v>1.249309811525704</v>
      </c>
      <c r="AQ542">
        <f t="shared" si="87"/>
        <v>0</v>
      </c>
      <c r="AR542">
        <f t="shared" si="88"/>
        <v>1.2485184488117713</v>
      </c>
      <c r="AS542" s="9">
        <f t="shared" si="89"/>
        <v>-31.833822395886873</v>
      </c>
      <c r="AT542" s="9">
        <f t="shared" si="90"/>
        <v>25.863297361787588</v>
      </c>
      <c r="AU542" s="9">
        <f t="shared" si="91"/>
        <v>10.9982299066185</v>
      </c>
      <c r="AV542">
        <f t="shared" si="92"/>
        <v>0</v>
      </c>
      <c r="AW542">
        <f t="shared" si="93"/>
        <v>0.43275908947508479</v>
      </c>
      <c r="AX542">
        <v>20.835027930635128</v>
      </c>
      <c r="AZ542">
        <f t="shared" si="94"/>
        <v>-278.43396733800785</v>
      </c>
    </row>
    <row r="543" spans="1:52" x14ac:dyDescent="0.3">
      <c r="A543">
        <v>135.25</v>
      </c>
      <c r="B543" s="12">
        <v>951.4943578659695</v>
      </c>
      <c r="C543" s="9">
        <v>44.406375374035179</v>
      </c>
      <c r="D543" s="9">
        <v>0.40242780779174731</v>
      </c>
      <c r="E543" s="9">
        <v>3.0420043855346472E-2</v>
      </c>
      <c r="F543" s="9">
        <v>2.8388746839574268</v>
      </c>
      <c r="G543" s="12">
        <v>0</v>
      </c>
      <c r="H543" s="12">
        <v>16.700016867440951</v>
      </c>
      <c r="I543" s="12">
        <v>1.0020010120464571</v>
      </c>
      <c r="J543">
        <v>1002.2821570493556</v>
      </c>
      <c r="K543">
        <v>104.81238977324807</v>
      </c>
      <c r="L543">
        <v>8.5863489304219363E-3</v>
      </c>
      <c r="M543">
        <v>4.2148189701436876E-2</v>
      </c>
      <c r="N543">
        <v>-1.2078609302638259E-3</v>
      </c>
      <c r="O543">
        <v>-9.1303786066392875E-5</v>
      </c>
      <c r="P543">
        <v>-8.520697999184243E-3</v>
      </c>
      <c r="Q543">
        <v>5.8771958018980341E-3</v>
      </c>
      <c r="R543">
        <v>0</v>
      </c>
      <c r="S543">
        <v>4.9317837404069382E-5</v>
      </c>
      <c r="T543">
        <v>1001.8446341336213</v>
      </c>
      <c r="U543">
        <v>113.26355683933514</v>
      </c>
      <c r="V543">
        <v>950.3080102834183</v>
      </c>
      <c r="W543">
        <v>116.46102620204294</v>
      </c>
      <c r="X543">
        <v>193.99602140414393</v>
      </c>
      <c r="Y543">
        <v>671.14702330945033</v>
      </c>
      <c r="Z543">
        <v>8.8049945419830333</v>
      </c>
      <c r="AA543" s="12">
        <v>19.18400033734882</v>
      </c>
      <c r="AB543" s="12">
        <v>0.234000337348819</v>
      </c>
      <c r="AC543" s="12">
        <v>0.31589936228953625</v>
      </c>
      <c r="AD543" s="12">
        <v>375.04008310367885</v>
      </c>
      <c r="AE543">
        <v>3.6174681215317861E-2</v>
      </c>
      <c r="AF543">
        <v>0</v>
      </c>
      <c r="AG543">
        <v>-4.7284807103838205</v>
      </c>
      <c r="AH543">
        <v>-50.691333783979658</v>
      </c>
      <c r="AI543">
        <v>13.958049348698399</v>
      </c>
      <c r="AJ543">
        <v>2.5011423142184346</v>
      </c>
      <c r="AK543">
        <v>12.880786557458377</v>
      </c>
      <c r="AL543">
        <v>0</v>
      </c>
      <c r="AM543">
        <v>0</v>
      </c>
      <c r="AN543">
        <v>1.3369362799818429</v>
      </c>
      <c r="AO543">
        <f t="shared" si="85"/>
        <v>20.843654956969946</v>
      </c>
      <c r="AP543">
        <f t="shared" si="86"/>
        <v>1.2506192974181967</v>
      </c>
      <c r="AQ543">
        <f t="shared" si="87"/>
        <v>0</v>
      </c>
      <c r="AR543">
        <f t="shared" si="88"/>
        <v>1.2498011017145063</v>
      </c>
      <c r="AS543" s="9">
        <f t="shared" si="89"/>
        <v>-32.051832752440127</v>
      </c>
      <c r="AT543" s="9">
        <f t="shared" si="90"/>
        <v>25.954719123619697</v>
      </c>
      <c r="AU543" s="9">
        <f t="shared" si="91"/>
        <v>11.011696087865877</v>
      </c>
      <c r="AV543">
        <f t="shared" si="92"/>
        <v>0</v>
      </c>
      <c r="AW543">
        <f t="shared" si="93"/>
        <v>0.44385036230658936</v>
      </c>
      <c r="AX543">
        <v>20.85730047937475</v>
      </c>
      <c r="AZ543">
        <f t="shared" si="94"/>
        <v>-279.16098697396797</v>
      </c>
    </row>
    <row r="544" spans="1:52" x14ac:dyDescent="0.3">
      <c r="A544">
        <v>135.5</v>
      </c>
      <c r="B544" s="12">
        <v>960.06293725896012</v>
      </c>
      <c r="C544" s="9">
        <v>44.406375374035179</v>
      </c>
      <c r="D544" s="9">
        <v>0.40475816669745407</v>
      </c>
      <c r="E544" s="9">
        <v>3.0993984171788887E-2</v>
      </c>
      <c r="F544" s="9">
        <v>2.840234433701867</v>
      </c>
      <c r="G544" s="12">
        <v>0</v>
      </c>
      <c r="H544" s="12">
        <v>16.920763142995725</v>
      </c>
      <c r="I544" s="12">
        <v>1.0152457885797435</v>
      </c>
      <c r="J544">
        <v>1001.8654470321002</v>
      </c>
      <c r="K544">
        <v>104.79175805553825</v>
      </c>
      <c r="L544">
        <v>8.6286947290123272E-3</v>
      </c>
      <c r="M544">
        <v>4.2623820640037433E-2</v>
      </c>
      <c r="N544">
        <v>-1.214362744137199E-3</v>
      </c>
      <c r="O544">
        <v>-9.2988709721901228E-5</v>
      </c>
      <c r="P544">
        <v>-8.5213225196793963E-3</v>
      </c>
      <c r="Q544">
        <v>5.8771958018980341E-3</v>
      </c>
      <c r="R544">
        <v>0</v>
      </c>
      <c r="S544">
        <v>4.9740694820569402E-5</v>
      </c>
      <c r="T544">
        <v>999.17160768554868</v>
      </c>
      <c r="U544">
        <v>113.1585820551162</v>
      </c>
      <c r="V544">
        <v>949.42435705877244</v>
      </c>
      <c r="W544">
        <v>116.37452306384819</v>
      </c>
      <c r="X544">
        <v>199.4793076071966</v>
      </c>
      <c r="Y544">
        <v>674.19734728962158</v>
      </c>
      <c r="Z544">
        <v>8.8065696502335999</v>
      </c>
      <c r="AA544" s="12">
        <v>19.188415262859913</v>
      </c>
      <c r="AB544" s="12">
        <v>0.23841526285991452</v>
      </c>
      <c r="AC544" s="12">
        <v>0.32105338316686571</v>
      </c>
      <c r="AD544" s="12">
        <v>374.80039818120213</v>
      </c>
      <c r="AE544">
        <v>3.6753550745197483E-2</v>
      </c>
      <c r="AF544">
        <v>0</v>
      </c>
      <c r="AG544">
        <v>-4.7825275586535101</v>
      </c>
      <c r="AH544">
        <v>-50.542850189803112</v>
      </c>
      <c r="AI544">
        <v>13.761350488457543</v>
      </c>
      <c r="AJ544">
        <v>2.4995438554704377</v>
      </c>
      <c r="AK544">
        <v>12.883750887742751</v>
      </c>
      <c r="AL544">
        <v>0</v>
      </c>
      <c r="AM544">
        <v>0</v>
      </c>
      <c r="AN544">
        <v>1.358748915020878</v>
      </c>
      <c r="AO544">
        <f t="shared" si="85"/>
        <v>20.6562383596278</v>
      </c>
      <c r="AP544">
        <f t="shared" si="86"/>
        <v>1.2393743015776679</v>
      </c>
      <c r="AQ544">
        <f t="shared" si="87"/>
        <v>0</v>
      </c>
      <c r="AR544">
        <f t="shared" si="88"/>
        <v>1.2385373078420538</v>
      </c>
      <c r="AS544" s="9">
        <f t="shared" si="89"/>
        <v>-32.032794232813565</v>
      </c>
      <c r="AT544" s="9">
        <f t="shared" si="90"/>
        <v>25.88986973850599</v>
      </c>
      <c r="AU544" s="9">
        <f t="shared" si="91"/>
        <v>10.914636109553355</v>
      </c>
      <c r="AV544">
        <f t="shared" si="92"/>
        <v>0</v>
      </c>
      <c r="AW544">
        <f t="shared" si="93"/>
        <v>0.45183764137126087</v>
      </c>
      <c r="AX544">
        <v>20.670197682450688</v>
      </c>
      <c r="AZ544">
        <f t="shared" si="94"/>
        <v>-275.22700976915087</v>
      </c>
    </row>
    <row r="545" spans="1:52" x14ac:dyDescent="0.3">
      <c r="A545">
        <v>135.75</v>
      </c>
      <c r="B545" s="12">
        <v>968.6754158954476</v>
      </c>
      <c r="C545" s="9">
        <v>44.406375374035179</v>
      </c>
      <c r="D545" s="9">
        <v>0.40709257194120607</v>
      </c>
      <c r="E545" s="9">
        <v>3.1577132227367598E-2</v>
      </c>
      <c r="F545" s="9">
        <v>2.8416001602448659</v>
      </c>
      <c r="G545" s="12">
        <v>0</v>
      </c>
      <c r="H545" s="12">
        <v>17.145050856679845</v>
      </c>
      <c r="I545" s="12">
        <v>1.0287030514007907</v>
      </c>
      <c r="J545">
        <v>1001.90027319997</v>
      </c>
      <c r="K545">
        <v>104.78848770082453</v>
      </c>
      <c r="L545">
        <v>8.6713800130058475E-3</v>
      </c>
      <c r="M545">
        <v>4.2584298944136345E-2</v>
      </c>
      <c r="N545">
        <v>-1.2214209925773779E-3</v>
      </c>
      <c r="O545">
        <v>-9.4742510294363021E-5</v>
      </c>
      <c r="P545">
        <v>-8.5258005855621093E-3</v>
      </c>
      <c r="Q545">
        <v>5.8771958018980341E-3</v>
      </c>
      <c r="R545">
        <v>0</v>
      </c>
      <c r="S545">
        <v>5.0190094554669791E-5</v>
      </c>
      <c r="T545">
        <v>1001.4503757776386</v>
      </c>
      <c r="U545">
        <v>113.19308099072663</v>
      </c>
      <c r="V545">
        <v>948.99059912067116</v>
      </c>
      <c r="W545">
        <v>116.30398878116296</v>
      </c>
      <c r="X545">
        <v>193.88857592199741</v>
      </c>
      <c r="Y545">
        <v>672.98888869314544</v>
      </c>
      <c r="Z545">
        <v>8.8081700535903522</v>
      </c>
      <c r="AA545" s="12">
        <v>19.192901017133597</v>
      </c>
      <c r="AB545" s="12">
        <v>0.24290101713359688</v>
      </c>
      <c r="AC545" s="12">
        <v>0.32620405078218145</v>
      </c>
      <c r="AD545" s="12">
        <v>374.55654898575887</v>
      </c>
      <c r="AE545">
        <v>3.7331732531754369E-2</v>
      </c>
      <c r="AF545">
        <v>0</v>
      </c>
      <c r="AG545">
        <v>-4.9066715781165877</v>
      </c>
      <c r="AH545">
        <v>-50.644644332737229</v>
      </c>
      <c r="AI545">
        <v>13.800085521376287</v>
      </c>
      <c r="AJ545">
        <v>2.4979176251860262</v>
      </c>
      <c r="AK545">
        <v>12.886762774853494</v>
      </c>
      <c r="AL545">
        <v>0</v>
      </c>
      <c r="AM545">
        <v>0</v>
      </c>
      <c r="AN545">
        <v>1.380547358522425</v>
      </c>
      <c r="AO545">
        <f t="shared" si="85"/>
        <v>20.68418596970583</v>
      </c>
      <c r="AP545">
        <f t="shared" si="86"/>
        <v>1.2410511581823498</v>
      </c>
      <c r="AQ545">
        <f t="shared" si="87"/>
        <v>0</v>
      </c>
      <c r="AR545">
        <f t="shared" si="88"/>
        <v>1.2401864580190496</v>
      </c>
      <c r="AS545" s="9">
        <f t="shared" si="89"/>
        <v>-32.222621837918311</v>
      </c>
      <c r="AT545" s="9">
        <f t="shared" si="90"/>
        <v>25.949427889476976</v>
      </c>
      <c r="AU545" s="9">
        <f t="shared" si="91"/>
        <v>10.931389646475397</v>
      </c>
      <c r="AV545">
        <f t="shared" si="92"/>
        <v>0</v>
      </c>
      <c r="AW545">
        <f t="shared" si="93"/>
        <v>0.46294370689691683</v>
      </c>
      <c r="AX545">
        <v>20.698607687400042</v>
      </c>
      <c r="AZ545">
        <f t="shared" si="94"/>
        <v>-276.00171042752572</v>
      </c>
    </row>
    <row r="546" spans="1:52" x14ac:dyDescent="0.3">
      <c r="A546">
        <v>136</v>
      </c>
      <c r="B546" s="12">
        <v>977.3317247474879</v>
      </c>
      <c r="C546" s="9">
        <v>44.406375374035179</v>
      </c>
      <c r="D546" s="9">
        <v>0.40943098391563915</v>
      </c>
      <c r="E546" s="9">
        <v>3.2169481924919065E-2</v>
      </c>
      <c r="F546" s="9">
        <v>2.8429718387890244</v>
      </c>
      <c r="G546" s="12">
        <v>0</v>
      </c>
      <c r="H546" s="12">
        <v>17.372877663430408</v>
      </c>
      <c r="I546" s="12">
        <v>1.0423726598058245</v>
      </c>
      <c r="J546">
        <v>1001.581848619655</v>
      </c>
      <c r="K546">
        <v>104.77180284291461</v>
      </c>
      <c r="L546">
        <v>8.7137698874782555E-3</v>
      </c>
      <c r="M546">
        <v>4.2944131623960755E-2</v>
      </c>
      <c r="N546">
        <v>-1.2280586973869791E-3</v>
      </c>
      <c r="O546">
        <v>-9.6490040129620607E-5</v>
      </c>
      <c r="P546">
        <v>-8.5272889209832819E-3</v>
      </c>
      <c r="Q546">
        <v>5.8771958018980341E-3</v>
      </c>
      <c r="R546">
        <v>0</v>
      </c>
      <c r="S546">
        <v>5.0622318078949394E-5</v>
      </c>
      <c r="T546">
        <v>999.38858163082318</v>
      </c>
      <c r="U546">
        <v>113.10433176563254</v>
      </c>
      <c r="V546">
        <v>948.29016041037369</v>
      </c>
      <c r="W546">
        <v>116.22438108946375</v>
      </c>
      <c r="X546">
        <v>199.6994882887231</v>
      </c>
      <c r="Y546">
        <v>676.20820341433307</v>
      </c>
      <c r="Z546">
        <v>8.8097957262859659</v>
      </c>
      <c r="AA546" s="12">
        <v>19.19745755326861</v>
      </c>
      <c r="AB546" s="12">
        <v>0.24745755326860819</v>
      </c>
      <c r="AC546" s="12">
        <v>0.33135130773802229</v>
      </c>
      <c r="AD546" s="12">
        <v>374.30852582874672</v>
      </c>
      <c r="AE546">
        <v>3.790921571597039E-2</v>
      </c>
      <c r="AF546">
        <v>0</v>
      </c>
      <c r="AG546">
        <v>-4.9607961724187213</v>
      </c>
      <c r="AH546">
        <v>-50.526715478136389</v>
      </c>
      <c r="AI546">
        <v>13.604097849802031</v>
      </c>
      <c r="AJ546">
        <v>2.4962635587519122</v>
      </c>
      <c r="AK546">
        <v>12.88982218729951</v>
      </c>
      <c r="AL546">
        <v>0</v>
      </c>
      <c r="AM546">
        <v>0</v>
      </c>
      <c r="AN546">
        <v>1.4023313675713109</v>
      </c>
      <c r="AO546">
        <f t="shared" si="85"/>
        <v>20.495797869140116</v>
      </c>
      <c r="AP546">
        <f t="shared" si="86"/>
        <v>1.229747872148407</v>
      </c>
      <c r="AQ546">
        <f t="shared" si="87"/>
        <v>0</v>
      </c>
      <c r="AR546">
        <f t="shared" si="88"/>
        <v>1.2288643373235979</v>
      </c>
      <c r="AS546" s="9">
        <f t="shared" si="89"/>
        <v>-32.218945303276818</v>
      </c>
      <c r="AT546" s="9">
        <f t="shared" si="90"/>
        <v>25.899762052173198</v>
      </c>
      <c r="AU546" s="9">
        <f t="shared" si="91"/>
        <v>10.833827548462295</v>
      </c>
      <c r="AV546">
        <f t="shared" si="92"/>
        <v>0</v>
      </c>
      <c r="AW546">
        <f t="shared" si="93"/>
        <v>0.47144670392822019</v>
      </c>
      <c r="AX546">
        <v>20.510534037022627</v>
      </c>
      <c r="AZ546">
        <f t="shared" si="94"/>
        <v>-272.08195699604062</v>
      </c>
    </row>
    <row r="547" spans="1:52" x14ac:dyDescent="0.3">
      <c r="A547">
        <v>136.25</v>
      </c>
      <c r="B547" s="12">
        <v>986.03179403601814</v>
      </c>
      <c r="C547" s="9">
        <v>44.406375374035179</v>
      </c>
      <c r="D547" s="9">
        <v>0.41177336286046906</v>
      </c>
      <c r="E547" s="9">
        <v>3.277102706442897E-2</v>
      </c>
      <c r="F547" s="9">
        <v>2.844349444410025</v>
      </c>
      <c r="G547" s="12">
        <v>0</v>
      </c>
      <c r="H547" s="12">
        <v>17.604241178626527</v>
      </c>
      <c r="I547" s="12">
        <v>1.0562544707175916</v>
      </c>
      <c r="J547">
        <v>1001.5676892733534</v>
      </c>
      <c r="K547">
        <v>104.76684923029541</v>
      </c>
      <c r="L547">
        <v>8.7562865569171689E-3</v>
      </c>
      <c r="M547">
        <v>4.296005339303223E-2</v>
      </c>
      <c r="N547">
        <v>-1.2350787572037211E-3</v>
      </c>
      <c r="O547">
        <v>-9.8293874809817348E-5</v>
      </c>
      <c r="P547">
        <v>-8.5313813221216533E-3</v>
      </c>
      <c r="Q547">
        <v>5.8771958018980341E-3</v>
      </c>
      <c r="R547">
        <v>0</v>
      </c>
      <c r="S547">
        <v>5.1073417255637828E-5</v>
      </c>
      <c r="T547">
        <v>1000.9723695001653</v>
      </c>
      <c r="U547">
        <v>113.11840636730875</v>
      </c>
      <c r="V547">
        <v>947.88528416919871</v>
      </c>
      <c r="W547">
        <v>116.15540814947343</v>
      </c>
      <c r="X547">
        <v>193.99743098624268</v>
      </c>
      <c r="Y547">
        <v>674.93287990890065</v>
      </c>
      <c r="Z547">
        <v>8.8114466421422293</v>
      </c>
      <c r="AA547" s="12">
        <v>19.202084823572534</v>
      </c>
      <c r="AB547" s="12">
        <v>0.25208482357253054</v>
      </c>
      <c r="AC547" s="12">
        <v>0.33649509650098697</v>
      </c>
      <c r="AD547" s="12">
        <v>374.05631882488206</v>
      </c>
      <c r="AE547">
        <v>3.8485989450058433E-2</v>
      </c>
      <c r="AF547">
        <v>0</v>
      </c>
      <c r="AG547">
        <v>-5.0894051520682302</v>
      </c>
      <c r="AH547">
        <v>-50.592892725859201</v>
      </c>
      <c r="AI547">
        <v>13.647620213014903</v>
      </c>
      <c r="AJ547">
        <v>2.494581590243139</v>
      </c>
      <c r="AK547">
        <v>12.892929093058497</v>
      </c>
      <c r="AL547">
        <v>0</v>
      </c>
      <c r="AM547">
        <v>0</v>
      </c>
      <c r="AN547">
        <v>1.4241006986770426</v>
      </c>
      <c r="AO547">
        <f t="shared" si="85"/>
        <v>20.530514683523585</v>
      </c>
      <c r="AP547">
        <f t="shared" si="86"/>
        <v>1.2318308810114151</v>
      </c>
      <c r="AQ547">
        <f t="shared" si="87"/>
        <v>0</v>
      </c>
      <c r="AR547">
        <f t="shared" si="88"/>
        <v>1.230918717283578</v>
      </c>
      <c r="AS547" s="9">
        <f t="shared" si="89"/>
        <v>-32.395966807277176</v>
      </c>
      <c r="AT547" s="9">
        <f t="shared" si="90"/>
        <v>25.941350486610879</v>
      </c>
      <c r="AU547" s="9">
        <f t="shared" si="91"/>
        <v>10.854212080175138</v>
      </c>
      <c r="AV547">
        <f t="shared" si="92"/>
        <v>0</v>
      </c>
      <c r="AW547">
        <f t="shared" si="93"/>
        <v>0.48276853086371779</v>
      </c>
      <c r="AX547">
        <v>20.54572867819698</v>
      </c>
      <c r="AZ547">
        <f t="shared" si="94"/>
        <v>-272.95240426029807</v>
      </c>
    </row>
    <row r="548" spans="1:52" x14ac:dyDescent="0.3">
      <c r="A548">
        <v>136.5</v>
      </c>
      <c r="B548" s="12">
        <v>994.77555322565729</v>
      </c>
      <c r="C548" s="9">
        <v>44.406375374035179</v>
      </c>
      <c r="D548" s="9">
        <v>0.41411966886286611</v>
      </c>
      <c r="E548" s="9">
        <v>3.338176134278821E-2</v>
      </c>
      <c r="F548" s="9">
        <v>2.845732952056955</v>
      </c>
      <c r="G548" s="12">
        <v>0</v>
      </c>
      <c r="H548" s="12">
        <v>17.839138977995464</v>
      </c>
      <c r="I548" s="12">
        <v>1.0703483386797279</v>
      </c>
      <c r="J548">
        <v>1001.2977526964721</v>
      </c>
      <c r="K548">
        <v>104.75220178748077</v>
      </c>
      <c r="L548">
        <v>8.7985195822460061E-3</v>
      </c>
      <c r="M548">
        <v>4.3262324982089671E-2</v>
      </c>
      <c r="N548">
        <v>-1.241793217139741E-3</v>
      </c>
      <c r="O548">
        <v>-1.0009967632177131E-4</v>
      </c>
      <c r="P548">
        <v>-8.5333108841676025E-3</v>
      </c>
      <c r="Q548">
        <v>5.8771958018980341E-3</v>
      </c>
      <c r="R548">
        <v>0</v>
      </c>
      <c r="S548">
        <v>5.1512407264276283E-5</v>
      </c>
      <c r="T548">
        <v>999.48960793392735</v>
      </c>
      <c r="U548">
        <v>113.04508589714868</v>
      </c>
      <c r="V548">
        <v>947.28430115792753</v>
      </c>
      <c r="W548">
        <v>116.07981110489629</v>
      </c>
      <c r="X548">
        <v>199.4661195215875</v>
      </c>
      <c r="Y548">
        <v>678.02001801188567</v>
      </c>
      <c r="Z548">
        <v>8.8131227745514895</v>
      </c>
      <c r="AA548" s="12">
        <v>19.206782779559912</v>
      </c>
      <c r="AB548" s="12">
        <v>0.2567827795599093</v>
      </c>
      <c r="AC548" s="12">
        <v>0.34163535940218387</v>
      </c>
      <c r="AD548" s="12">
        <v>373.79991815713271</v>
      </c>
      <c r="AE548">
        <v>3.9062042897672011E-2</v>
      </c>
      <c r="AF548">
        <v>0</v>
      </c>
      <c r="AG548">
        <v>-5.1474138876427116</v>
      </c>
      <c r="AH548">
        <v>-50.503861728010925</v>
      </c>
      <c r="AI548">
        <v>13.463214157302094</v>
      </c>
      <c r="AJ548">
        <v>2.4928716541899187</v>
      </c>
      <c r="AK548">
        <v>12.896083459575678</v>
      </c>
      <c r="AL548">
        <v>0</v>
      </c>
      <c r="AM548">
        <v>0</v>
      </c>
      <c r="AN548">
        <v>1.4458551077757102</v>
      </c>
      <c r="AO548">
        <f t="shared" si="85"/>
        <v>20.351850602732835</v>
      </c>
      <c r="AP548">
        <f t="shared" si="86"/>
        <v>1.2211110361639701</v>
      </c>
      <c r="AQ548">
        <f t="shared" si="87"/>
        <v>0</v>
      </c>
      <c r="AR548">
        <f t="shared" si="88"/>
        <v>1.2201795426331199</v>
      </c>
      <c r="AS548" s="9">
        <f t="shared" si="89"/>
        <v>-32.411312805601128</v>
      </c>
      <c r="AT548" s="9">
        <f t="shared" si="90"/>
        <v>25.905997460461339</v>
      </c>
      <c r="AU548" s="9">
        <f t="shared" si="91"/>
        <v>10.761801483072853</v>
      </c>
      <c r="AV548">
        <f t="shared" si="92"/>
        <v>0</v>
      </c>
      <c r="AW548">
        <f t="shared" si="93"/>
        <v>0.49186136136726505</v>
      </c>
      <c r="AX548">
        <v>20.367387346724104</v>
      </c>
      <c r="AZ548">
        <f t="shared" si="94"/>
        <v>-269.26428314604186</v>
      </c>
    </row>
    <row r="549" spans="1:52" x14ac:dyDescent="0.3">
      <c r="A549">
        <v>136.75</v>
      </c>
      <c r="B549" s="12">
        <v>1003.5629310195212</v>
      </c>
      <c r="C549" s="9">
        <v>44.406375374035179</v>
      </c>
      <c r="D549" s="9">
        <v>0.41646986185783391</v>
      </c>
      <c r="E549" s="9">
        <v>3.4001678353543063E-2</v>
      </c>
      <c r="F549" s="9">
        <v>2.8471223365525828</v>
      </c>
      <c r="G549" s="12">
        <v>0</v>
      </c>
      <c r="H549" s="12">
        <v>18.077568597516564</v>
      </c>
      <c r="I549" s="12">
        <v>1.0846541158509937</v>
      </c>
      <c r="J549">
        <v>1001.2381092280857</v>
      </c>
      <c r="K549">
        <v>104.74569072643015</v>
      </c>
      <c r="L549">
        <v>8.8408483489523897E-3</v>
      </c>
      <c r="M549">
        <v>4.3328791830174775E-2</v>
      </c>
      <c r="N549">
        <v>-1.2487775844266563E-3</v>
      </c>
      <c r="O549">
        <v>-1.019534368498529E-4</v>
      </c>
      <c r="P549">
        <v>-8.5370464459226351E-3</v>
      </c>
      <c r="Q549">
        <v>5.8771958018980341E-3</v>
      </c>
      <c r="R549">
        <v>0</v>
      </c>
      <c r="S549">
        <v>5.196528987998044E-5</v>
      </c>
      <c r="T549">
        <v>1000.4522678680668</v>
      </c>
      <c r="U549">
        <v>113.04078984591291</v>
      </c>
      <c r="V549">
        <v>946.89737914472175</v>
      </c>
      <c r="W549">
        <v>116.01202382829638</v>
      </c>
      <c r="X549">
        <v>194.44057565863227</v>
      </c>
      <c r="Y549">
        <v>676.99728618711424</v>
      </c>
      <c r="Z549">
        <v>8.81482409648493</v>
      </c>
      <c r="AA549" s="12">
        <v>19.211551371950335</v>
      </c>
      <c r="AB549" s="12">
        <v>0.26155137195033124</v>
      </c>
      <c r="AC549" s="12">
        <v>0.34677203863148298</v>
      </c>
      <c r="AD549" s="12">
        <v>373.53931355463197</v>
      </c>
      <c r="AE549">
        <v>3.9637365234103994E-2</v>
      </c>
      <c r="AF549">
        <v>0</v>
      </c>
      <c r="AG549">
        <v>-5.2754750447808494</v>
      </c>
      <c r="AH549">
        <v>-50.538192351936694</v>
      </c>
      <c r="AI549">
        <v>13.495004647880377</v>
      </c>
      <c r="AJ549">
        <v>2.4911336820958412</v>
      </c>
      <c r="AK549">
        <v>12.899285253762525</v>
      </c>
      <c r="AL549">
        <v>0</v>
      </c>
      <c r="AM549">
        <v>0</v>
      </c>
      <c r="AN549">
        <v>1.4675943502056614</v>
      </c>
      <c r="AO549">
        <f t="shared" si="85"/>
        <v>20.376963245657834</v>
      </c>
      <c r="AP549">
        <f t="shared" si="86"/>
        <v>1.2226177947394701</v>
      </c>
      <c r="AQ549">
        <f t="shared" si="87"/>
        <v>0</v>
      </c>
      <c r="AR549">
        <f t="shared" si="88"/>
        <v>1.2216574804035309</v>
      </c>
      <c r="AS549" s="9">
        <f t="shared" si="89"/>
        <v>-32.571371861999111</v>
      </c>
      <c r="AT549" s="9">
        <f t="shared" si="90"/>
        <v>25.931547365327621</v>
      </c>
      <c r="AU549" s="9">
        <f t="shared" si="91"/>
        <v>10.777160797860747</v>
      </c>
      <c r="AV549">
        <f t="shared" si="92"/>
        <v>0</v>
      </c>
      <c r="AW549">
        <f t="shared" si="93"/>
        <v>0.50332704825851171</v>
      </c>
      <c r="AX549">
        <v>20.392981065907456</v>
      </c>
      <c r="AZ549">
        <f t="shared" si="94"/>
        <v>-269.90009295760751</v>
      </c>
    </row>
    <row r="550" spans="1:52" x14ac:dyDescent="0.3">
      <c r="A550">
        <v>137</v>
      </c>
      <c r="B550" s="12">
        <v>1012.3938553540172</v>
      </c>
      <c r="C550" s="9">
        <v>44.406375374035179</v>
      </c>
      <c r="D550" s="9">
        <v>0.41882390162859828</v>
      </c>
      <c r="E550" s="9">
        <v>3.4630771586643058E-2</v>
      </c>
      <c r="F550" s="9">
        <v>2.848517572593654</v>
      </c>
      <c r="G550" s="12">
        <v>0</v>
      </c>
      <c r="H550" s="12">
        <v>18.319527533324251</v>
      </c>
      <c r="I550" s="12">
        <v>1.0991716519994552</v>
      </c>
      <c r="J550">
        <v>1001.0094503886658</v>
      </c>
      <c r="K550">
        <v>104.73279944559863</v>
      </c>
      <c r="L550">
        <v>8.8829272399316324E-3</v>
      </c>
      <c r="M550">
        <v>4.358254824447845E-2</v>
      </c>
      <c r="N550">
        <v>-1.2555606385087335E-3</v>
      </c>
      <c r="O550">
        <v>-1.0381698254636257E-4</v>
      </c>
      <c r="P550">
        <v>-8.539356346048672E-3</v>
      </c>
      <c r="Q550">
        <v>5.8771958018980341E-3</v>
      </c>
      <c r="R550">
        <v>0</v>
      </c>
      <c r="S550">
        <v>5.2410710954201701E-5</v>
      </c>
      <c r="T550">
        <v>999.44488232906258</v>
      </c>
      <c r="U550">
        <v>112.98006765710488</v>
      </c>
      <c r="V550">
        <v>946.38061146507277</v>
      </c>
      <c r="W550">
        <v>115.93992823895258</v>
      </c>
      <c r="X550">
        <v>196.61689249762694</v>
      </c>
      <c r="Y550">
        <v>678.76770367855693</v>
      </c>
      <c r="Z550">
        <v>8.8165505804924997</v>
      </c>
      <c r="AA550" s="12">
        <v>19.216390550666485</v>
      </c>
      <c r="AB550" s="12">
        <v>0.26639055066648504</v>
      </c>
      <c r="AC550" s="12">
        <v>0.35190507623870454</v>
      </c>
      <c r="AD550" s="12">
        <v>373.27449479715119</v>
      </c>
      <c r="AE550">
        <v>4.021194564642272E-2</v>
      </c>
      <c r="AF550">
        <v>0</v>
      </c>
      <c r="AG550">
        <v>-5.3570644112154069</v>
      </c>
      <c r="AH550">
        <v>-50.472794445787592</v>
      </c>
      <c r="AI550">
        <v>13.380645389325794</v>
      </c>
      <c r="AJ550">
        <v>2.4893676058022018</v>
      </c>
      <c r="AK550">
        <v>12.902534441995426</v>
      </c>
      <c r="AL550">
        <v>0</v>
      </c>
      <c r="AM550">
        <v>0</v>
      </c>
      <c r="AN550">
        <v>1.4893181807125297</v>
      </c>
      <c r="AO550">
        <f t="shared" si="85"/>
        <v>20.265369645466262</v>
      </c>
      <c r="AP550">
        <f t="shared" si="86"/>
        <v>1.2159221787279757</v>
      </c>
      <c r="AQ550">
        <f t="shared" si="87"/>
        <v>0</v>
      </c>
      <c r="AR550">
        <f t="shared" si="88"/>
        <v>1.2149392377603643</v>
      </c>
      <c r="AS550" s="9">
        <f t="shared" si="89"/>
        <v>-32.626458014536631</v>
      </c>
      <c r="AT550" s="9">
        <f t="shared" si="90"/>
        <v>25.907658260939257</v>
      </c>
      <c r="AU550" s="9">
        <f t="shared" si="91"/>
        <v>10.72023939069784</v>
      </c>
      <c r="AV550">
        <f t="shared" si="92"/>
        <v>0</v>
      </c>
      <c r="AW550">
        <f t="shared" si="93"/>
        <v>0.51335894197099974</v>
      </c>
      <c r="AX550">
        <v>20.281765248990467</v>
      </c>
      <c r="AZ550">
        <f t="shared" si="94"/>
        <v>-267.61290778651585</v>
      </c>
    </row>
    <row r="551" spans="1:52" x14ac:dyDescent="0.3">
      <c r="A551">
        <v>137.25</v>
      </c>
      <c r="B551" s="12">
        <v>1021.2682533936666</v>
      </c>
      <c r="C551" s="9">
        <v>44.406375374035179</v>
      </c>
      <c r="D551" s="9">
        <v>0.42118174780700934</v>
      </c>
      <c r="E551" s="9">
        <v>3.5269034428187726E-2</v>
      </c>
      <c r="F551" s="9">
        <v>2.8499186347512189</v>
      </c>
      <c r="G551" s="12">
        <v>0</v>
      </c>
      <c r="H551" s="12">
        <v>18.565013241610664</v>
      </c>
      <c r="I551" s="12">
        <v>1.1139007944966397</v>
      </c>
      <c r="J551">
        <v>1000.9127532907671</v>
      </c>
      <c r="K551">
        <v>104.72504588824677</v>
      </c>
      <c r="L551">
        <v>8.9250526407899378E-3</v>
      </c>
      <c r="M551">
        <v>4.3689357115288659E-2</v>
      </c>
      <c r="N551">
        <v>-1.2625181356505251E-3</v>
      </c>
      <c r="O551">
        <v>-1.0572109504819505E-4</v>
      </c>
      <c r="P551">
        <v>-8.5428059982088304E-3</v>
      </c>
      <c r="Q551">
        <v>5.8771958018980341E-3</v>
      </c>
      <c r="R551">
        <v>0</v>
      </c>
      <c r="S551">
        <v>5.2865751847794298E-5</v>
      </c>
      <c r="T551">
        <v>999.9305171280256</v>
      </c>
      <c r="U551">
        <v>112.96145564929566</v>
      </c>
      <c r="V551">
        <v>946.00743497686119</v>
      </c>
      <c r="W551">
        <v>115.87318053198936</v>
      </c>
      <c r="X551">
        <v>194.67204763731812</v>
      </c>
      <c r="Y551">
        <v>678.96214133818341</v>
      </c>
      <c r="Z551">
        <v>8.8183021986938108</v>
      </c>
      <c r="AA551" s="12">
        <v>19.22130026483222</v>
      </c>
      <c r="AB551" s="12">
        <v>0.27130026483221326</v>
      </c>
      <c r="AC551" s="12">
        <v>0.35703441413175607</v>
      </c>
      <c r="AD551" s="12">
        <v>373.005451582707</v>
      </c>
      <c r="AE551">
        <v>4.078577333366562E-2</v>
      </c>
      <c r="AF551">
        <v>0</v>
      </c>
      <c r="AG551">
        <v>-5.4683329240572807</v>
      </c>
      <c r="AH551">
        <v>-50.482591286335783</v>
      </c>
      <c r="AI551">
        <v>13.352264681933889</v>
      </c>
      <c r="AJ551">
        <v>2.4875733566050733</v>
      </c>
      <c r="AK551">
        <v>12.905830990114426</v>
      </c>
      <c r="AL551">
        <v>0</v>
      </c>
      <c r="AM551">
        <v>0</v>
      </c>
      <c r="AN551">
        <v>1.5110263534413526</v>
      </c>
      <c r="AO551">
        <f t="shared" si="85"/>
        <v>20.233185971934375</v>
      </c>
      <c r="AP551">
        <f t="shared" si="86"/>
        <v>1.2139911583160625</v>
      </c>
      <c r="AQ551">
        <f t="shared" si="87"/>
        <v>0</v>
      </c>
      <c r="AR551">
        <f t="shared" si="88"/>
        <v>1.2129815736946099</v>
      </c>
      <c r="AS551" s="9">
        <f t="shared" si="89"/>
        <v>-32.753936259366789</v>
      </c>
      <c r="AT551" s="9">
        <f t="shared" si="90"/>
        <v>25.920995878162238</v>
      </c>
      <c r="AU551" s="9">
        <f t="shared" si="91"/>
        <v>10.705340900573381</v>
      </c>
      <c r="AV551">
        <f t="shared" si="92"/>
        <v>0</v>
      </c>
      <c r="AW551">
        <f t="shared" si="93"/>
        <v>0.52471009391451928</v>
      </c>
      <c r="AX551">
        <v>20.2500263871915</v>
      </c>
      <c r="AZ551">
        <f t="shared" si="94"/>
        <v>-267.04529363867778</v>
      </c>
    </row>
    <row r="552" spans="1:52" x14ac:dyDescent="0.3">
      <c r="A552">
        <v>137.5</v>
      </c>
      <c r="B552" s="12">
        <v>1030.1860515259016</v>
      </c>
      <c r="C552" s="9">
        <v>44.406375374035179</v>
      </c>
      <c r="D552" s="9">
        <v>0.4235433598739442</v>
      </c>
      <c r="E552" s="9">
        <v>3.5916460160167279E-2</v>
      </c>
      <c r="F552" s="9">
        <v>2.8513254974709246</v>
      </c>
      <c r="G552" s="12">
        <v>0</v>
      </c>
      <c r="H552" s="12">
        <v>18.814023138525876</v>
      </c>
      <c r="I552" s="12">
        <v>1.1288413883115527</v>
      </c>
      <c r="J552">
        <v>1000.7142197461523</v>
      </c>
      <c r="K552">
        <v>104.71347856228425</v>
      </c>
      <c r="L552">
        <v>8.9669684033958936E-3</v>
      </c>
      <c r="M552">
        <v>4.3907729303492633E-2</v>
      </c>
      <c r="N552">
        <v>-1.2693563316728853E-3</v>
      </c>
      <c r="O552">
        <v>-1.076413667048259E-4</v>
      </c>
      <c r="P552">
        <v>-8.5454015261914509E-3</v>
      </c>
      <c r="Q552">
        <v>5.8771958018980341E-3</v>
      </c>
      <c r="R552">
        <v>0</v>
      </c>
      <c r="S552">
        <v>5.3317019573908125E-5</v>
      </c>
      <c r="T552">
        <v>999.27580142308079</v>
      </c>
      <c r="U552">
        <v>112.90993174581632</v>
      </c>
      <c r="V552">
        <v>945.55874095382194</v>
      </c>
      <c r="W552">
        <v>115.80403315741546</v>
      </c>
      <c r="X552">
        <v>195.88618638625158</v>
      </c>
      <c r="Y552">
        <v>680.35399263488034</v>
      </c>
      <c r="Z552">
        <v>8.8200789227958047</v>
      </c>
      <c r="AA552" s="12">
        <v>19.226280462770518</v>
      </c>
      <c r="AB552" s="12">
        <v>0.27628046277051754</v>
      </c>
      <c r="AC552" s="12">
        <v>0.36215999407348776</v>
      </c>
      <c r="AD552" s="12">
        <v>372.73217336273063</v>
      </c>
      <c r="AE552">
        <v>4.1358837507040613E-2</v>
      </c>
      <c r="AF552">
        <v>0</v>
      </c>
      <c r="AG552">
        <v>-5.5589565376839722</v>
      </c>
      <c r="AH552">
        <v>-50.434607470446409</v>
      </c>
      <c r="AI552">
        <v>13.260237415947079</v>
      </c>
      <c r="AJ552">
        <v>2.4857508641560511</v>
      </c>
      <c r="AK552">
        <v>12.90917486342182</v>
      </c>
      <c r="AL552">
        <v>0</v>
      </c>
      <c r="AM552">
        <v>0</v>
      </c>
      <c r="AN552">
        <v>1.5327186219232611</v>
      </c>
      <c r="AO552">
        <f t="shared" si="85"/>
        <v>20.142394239797987</v>
      </c>
      <c r="AP552">
        <f t="shared" si="86"/>
        <v>1.2085436543878791</v>
      </c>
      <c r="AQ552">
        <f t="shared" si="87"/>
        <v>0</v>
      </c>
      <c r="AR552">
        <f t="shared" si="88"/>
        <v>1.2075101624680815</v>
      </c>
      <c r="AS552" s="9">
        <f t="shared" si="89"/>
        <v>-32.828189601711792</v>
      </c>
      <c r="AT552" s="9">
        <f t="shared" si="90"/>
        <v>25.905603190809931</v>
      </c>
      <c r="AU552" s="9">
        <f t="shared" si="91"/>
        <v>10.65945041334515</v>
      </c>
      <c r="AV552">
        <f t="shared" si="92"/>
        <v>0</v>
      </c>
      <c r="AW552">
        <f t="shared" si="93"/>
        <v>0.53539494643363661</v>
      </c>
      <c r="AX552">
        <v>20.159633847661546</v>
      </c>
      <c r="AZ552">
        <f t="shared" si="94"/>
        <v>-265.2047483189416</v>
      </c>
    </row>
    <row r="553" spans="1:52" x14ac:dyDescent="0.3">
      <c r="A553">
        <v>137.75</v>
      </c>
      <c r="B553" s="12">
        <v>1039.1471753558669</v>
      </c>
      <c r="C553" s="9">
        <v>44.406375374035179</v>
      </c>
      <c r="D553" s="9">
        <v>0.42590869715972784</v>
      </c>
      <c r="E553" s="9">
        <v>3.6573041960199684E-2</v>
      </c>
      <c r="F553" s="9">
        <v>2.8527381350733312</v>
      </c>
      <c r="G553" s="12">
        <v>0</v>
      </c>
      <c r="H553" s="12">
        <v>19.066554600076799</v>
      </c>
      <c r="I553" s="12">
        <v>1.1439932760046081</v>
      </c>
      <c r="J553">
        <v>1000.5902089262884</v>
      </c>
      <c r="K553">
        <v>104.70484830251814</v>
      </c>
      <c r="L553">
        <v>9.0088826308084759E-3</v>
      </c>
      <c r="M553">
        <v>4.4043509196098639E-2</v>
      </c>
      <c r="N553">
        <v>-1.2762977791685379E-3</v>
      </c>
      <c r="O553">
        <v>-1.0959647582339695E-4</v>
      </c>
      <c r="P553">
        <v>-8.5486475637242786E-3</v>
      </c>
      <c r="Q553">
        <v>5.8771958018980341E-3</v>
      </c>
      <c r="R553">
        <v>0</v>
      </c>
      <c r="S553">
        <v>5.3774692709543701E-5</v>
      </c>
      <c r="T553">
        <v>999.43620676164483</v>
      </c>
      <c r="U553">
        <v>112.88129375549306</v>
      </c>
      <c r="V553">
        <v>945.20086989064578</v>
      </c>
      <c r="W553">
        <v>115.73837865916994</v>
      </c>
      <c r="X553">
        <v>194.81350794758583</v>
      </c>
      <c r="Y553">
        <v>680.8763965016235</v>
      </c>
      <c r="Z553">
        <v>8.8218807240738712</v>
      </c>
      <c r="AA553" s="12">
        <v>19.231331092001536</v>
      </c>
      <c r="AB553" s="12">
        <v>0.281331092001536</v>
      </c>
      <c r="AC553" s="12">
        <v>0.36728175767966209</v>
      </c>
      <c r="AD553" s="12">
        <v>372.45464946154448</v>
      </c>
      <c r="AE553">
        <v>4.1931127390118172E-2</v>
      </c>
      <c r="AF553">
        <v>0</v>
      </c>
      <c r="AG553">
        <v>-5.6672509798933381</v>
      </c>
      <c r="AH553">
        <v>-50.427559968570002</v>
      </c>
      <c r="AI553">
        <v>13.216223669451114</v>
      </c>
      <c r="AJ553">
        <v>2.4839000572590404</v>
      </c>
      <c r="AK553">
        <v>12.912566026680869</v>
      </c>
      <c r="AL553">
        <v>0</v>
      </c>
      <c r="AM553">
        <v>0</v>
      </c>
      <c r="AN553">
        <v>1.5543947390668882</v>
      </c>
      <c r="AO553">
        <f t="shared" si="85"/>
        <v>20.095975855480887</v>
      </c>
      <c r="AP553">
        <f t="shared" si="86"/>
        <v>1.2057585513288531</v>
      </c>
      <c r="AQ553">
        <f t="shared" si="87"/>
        <v>0</v>
      </c>
      <c r="AR553">
        <f t="shared" si="88"/>
        <v>1.2046987125632835</v>
      </c>
      <c r="AS553" s="9">
        <f t="shared" si="89"/>
        <v>-32.94347776939297</v>
      </c>
      <c r="AT553" s="9">
        <f t="shared" si="90"/>
        <v>25.910426630700545</v>
      </c>
      <c r="AU553" s="9">
        <f t="shared" si="91"/>
        <v>10.637058121855246</v>
      </c>
      <c r="AV553">
        <f t="shared" si="92"/>
        <v>0</v>
      </c>
      <c r="AW553">
        <f t="shared" si="93"/>
        <v>0.54693276056611029</v>
      </c>
      <c r="AX553">
        <v>20.113655374867331</v>
      </c>
      <c r="AZ553">
        <f t="shared" si="94"/>
        <v>-264.32447338902227</v>
      </c>
    </row>
    <row r="554" spans="1:52" x14ac:dyDescent="0.3">
      <c r="A554">
        <v>138</v>
      </c>
      <c r="B554" s="12">
        <v>1048.1515497012376</v>
      </c>
      <c r="C554" s="9">
        <v>44.406375374035179</v>
      </c>
      <c r="D554" s="9">
        <v>0.42827771884456028</v>
      </c>
      <c r="E554" s="9">
        <v>3.7238772901269312E-2</v>
      </c>
      <c r="F554" s="9">
        <v>2.8541565217542497</v>
      </c>
      <c r="G554" s="12">
        <v>0</v>
      </c>
      <c r="H554" s="12">
        <v>19.322604962026659</v>
      </c>
      <c r="I554" s="12">
        <v>1.1593562977215994</v>
      </c>
      <c r="J554">
        <v>1000.4111455853857</v>
      </c>
      <c r="K554">
        <v>104.69419164156619</v>
      </c>
      <c r="L554">
        <v>9.0506265983116823E-3</v>
      </c>
      <c r="M554">
        <v>4.4238731778553218E-2</v>
      </c>
      <c r="N554">
        <v>-1.2831778209238759E-3</v>
      </c>
      <c r="O554">
        <v>-1.1157238717495042E-4</v>
      </c>
      <c r="P554">
        <v>-8.551437968897747E-3</v>
      </c>
      <c r="Q554">
        <v>5.8771958018980341E-3</v>
      </c>
      <c r="R554">
        <v>0</v>
      </c>
      <c r="S554">
        <v>5.423121845763435E-5</v>
      </c>
      <c r="T554">
        <v>999.0122000945496</v>
      </c>
      <c r="U554">
        <v>112.83555648010463</v>
      </c>
      <c r="V554">
        <v>944.80782645879708</v>
      </c>
      <c r="W554">
        <v>115.67174729638793</v>
      </c>
      <c r="X554">
        <v>195.60807355643993</v>
      </c>
      <c r="Y554">
        <v>682.10297250695419</v>
      </c>
      <c r="Z554">
        <v>8.8237075733814461</v>
      </c>
      <c r="AA554" s="12">
        <v>19.236452099240534</v>
      </c>
      <c r="AB554" s="12">
        <v>0.28645209924053316</v>
      </c>
      <c r="AC554" s="12">
        <v>0.37239964641987394</v>
      </c>
      <c r="AD554" s="12">
        <v>372.17286918820599</v>
      </c>
      <c r="AE554">
        <v>4.2502632218965442E-2</v>
      </c>
      <c r="AF554">
        <v>0</v>
      </c>
      <c r="AG554">
        <v>-5.7634382364480388</v>
      </c>
      <c r="AH554">
        <v>-50.390818439198441</v>
      </c>
      <c r="AI554">
        <v>13.135242697592144</v>
      </c>
      <c r="AJ554">
        <v>2.4820208646161461</v>
      </c>
      <c r="AK554">
        <v>12.916004444114396</v>
      </c>
      <c r="AL554">
        <v>0</v>
      </c>
      <c r="AM554">
        <v>0</v>
      </c>
      <c r="AN554">
        <v>1.5760544571622623</v>
      </c>
      <c r="AO554">
        <f t="shared" si="85"/>
        <v>20.015325313536021</v>
      </c>
      <c r="AP554">
        <f t="shared" si="86"/>
        <v>1.2009195188121613</v>
      </c>
      <c r="AQ554">
        <f t="shared" si="87"/>
        <v>0</v>
      </c>
      <c r="AR554">
        <f t="shared" si="88"/>
        <v>1.1998349673041073</v>
      </c>
      <c r="AS554" s="9">
        <f t="shared" si="89"/>
        <v>-33.029672617160443</v>
      </c>
      <c r="AT554" s="9">
        <f t="shared" si="90"/>
        <v>25.900473482952403</v>
      </c>
      <c r="AU554" s="9">
        <f t="shared" si="91"/>
        <v>10.596562653164471</v>
      </c>
      <c r="AV554">
        <f t="shared" si="92"/>
        <v>0</v>
      </c>
      <c r="AW554">
        <f t="shared" si="93"/>
        <v>0.55817551771153762</v>
      </c>
      <c r="AX554">
        <v>20.033417511083623</v>
      </c>
      <c r="AZ554">
        <f t="shared" si="94"/>
        <v>-262.70485395184289</v>
      </c>
    </row>
    <row r="555" spans="1:52" x14ac:dyDescent="0.3">
      <c r="A555">
        <v>138.25</v>
      </c>
      <c r="B555" s="12">
        <v>1057.1990985870229</v>
      </c>
      <c r="C555" s="9">
        <v>44.406375374035179</v>
      </c>
      <c r="D555" s="9">
        <v>0.43065038395894517</v>
      </c>
      <c r="E555" s="9">
        <v>3.7913645951456895E-2</v>
      </c>
      <c r="F555" s="9">
        <v>2.8555806315850436</v>
      </c>
      <c r="G555" s="12">
        <v>0</v>
      </c>
      <c r="H555" s="12">
        <v>19.582171519791114</v>
      </c>
      <c r="I555" s="12">
        <v>1.1749302911874668</v>
      </c>
      <c r="J555">
        <v>1000.2691961436763</v>
      </c>
      <c r="K555">
        <v>104.68503722572518</v>
      </c>
      <c r="L555">
        <v>9.0923289225540351E-3</v>
      </c>
      <c r="M555">
        <v>4.439279815514565E-2</v>
      </c>
      <c r="N555">
        <v>-1.2901139685026737E-3</v>
      </c>
      <c r="O555">
        <v>-1.1357919570205784E-4</v>
      </c>
      <c r="P555">
        <v>-8.55455979657215E-3</v>
      </c>
      <c r="Q555">
        <v>5.8771958018980341E-3</v>
      </c>
      <c r="R555">
        <v>0</v>
      </c>
      <c r="S555">
        <v>5.4692003766487906E-5</v>
      </c>
      <c r="T555">
        <v>998.97909012048444</v>
      </c>
      <c r="U555">
        <v>112.80063340440256</v>
      </c>
      <c r="V555">
        <v>944.47028677692867</v>
      </c>
      <c r="W555">
        <v>115.60735977506749</v>
      </c>
      <c r="X555">
        <v>194.94762159540028</v>
      </c>
      <c r="Y555">
        <v>682.77244341190317</v>
      </c>
      <c r="Z555">
        <v>8.8255594411472931</v>
      </c>
      <c r="AA555" s="12">
        <v>19.241643430395822</v>
      </c>
      <c r="AB555" s="12">
        <v>0.29164343039582225</v>
      </c>
      <c r="AC555" s="12">
        <v>0.37751360161262199</v>
      </c>
      <c r="AD555" s="12">
        <v>371.8868216166361</v>
      </c>
      <c r="AE555">
        <v>4.3073341242377161E-2</v>
      </c>
      <c r="AF555">
        <v>0</v>
      </c>
      <c r="AG555">
        <v>-5.8716686643256022</v>
      </c>
      <c r="AH555">
        <v>-50.373590256971546</v>
      </c>
      <c r="AI555">
        <v>13.084892168251276</v>
      </c>
      <c r="AJ555">
        <v>2.4801132133613466</v>
      </c>
      <c r="AK555">
        <v>12.919490079403412</v>
      </c>
      <c r="AL555">
        <v>0</v>
      </c>
      <c r="AM555">
        <v>0</v>
      </c>
      <c r="AN555">
        <v>1.5976975278599483</v>
      </c>
      <c r="AO555">
        <f t="shared" si="85"/>
        <v>19.963356759694236</v>
      </c>
      <c r="AP555">
        <f t="shared" si="86"/>
        <v>1.1978014055816542</v>
      </c>
      <c r="AQ555">
        <f t="shared" si="87"/>
        <v>0</v>
      </c>
      <c r="AR555">
        <f t="shared" si="88"/>
        <v>1.1966904292695959</v>
      </c>
      <c r="AS555" s="9">
        <f t="shared" si="89"/>
        <v>-33.139567727902524</v>
      </c>
      <c r="AT555" s="9">
        <f t="shared" si="90"/>
        <v>25.900079150524171</v>
      </c>
      <c r="AU555" s="9">
        <f t="shared" si="91"/>
        <v>10.571267503650665</v>
      </c>
      <c r="AV555">
        <f t="shared" si="92"/>
        <v>0</v>
      </c>
      <c r="AW555">
        <f t="shared" si="93"/>
        <v>0.57000600321316397</v>
      </c>
      <c r="AX555">
        <v>19.98189022158774</v>
      </c>
      <c r="AZ555">
        <f t="shared" si="94"/>
        <v>-261.69784336502551</v>
      </c>
    </row>
    <row r="556" spans="1:52" x14ac:dyDescent="0.3">
      <c r="A556">
        <v>138.5</v>
      </c>
      <c r="B556" s="12">
        <v>1066.2897452403679</v>
      </c>
      <c r="C556" s="9">
        <v>44.406375374035179</v>
      </c>
      <c r="D556" s="9">
        <v>0.43302665138414526</v>
      </c>
      <c r="E556" s="9">
        <v>3.8597653973666914E-2</v>
      </c>
      <c r="F556" s="9">
        <v>2.8570104385129707</v>
      </c>
      <c r="G556" s="12">
        <v>0</v>
      </c>
      <c r="H556" s="12">
        <v>19.845251528333428</v>
      </c>
      <c r="I556" s="12">
        <v>1.1907150917000058</v>
      </c>
      <c r="J556">
        <v>1000.1009137667049</v>
      </c>
      <c r="K556">
        <v>104.67495312918237</v>
      </c>
      <c r="L556">
        <v>9.1338928891762285E-3</v>
      </c>
      <c r="M556">
        <v>4.4574660746469721E-2</v>
      </c>
      <c r="N556">
        <v>-1.2970246454020243E-3</v>
      </c>
      <c r="O556">
        <v>-1.1560976281373134E-4</v>
      </c>
      <c r="P556">
        <v>-8.557470860228544E-3</v>
      </c>
      <c r="Q556">
        <v>5.8771958018980341E-3</v>
      </c>
      <c r="R556">
        <v>0</v>
      </c>
      <c r="S556">
        <v>5.5153284437799145E-5</v>
      </c>
      <c r="T556">
        <v>998.68441870840684</v>
      </c>
      <c r="U556">
        <v>112.75782926960648</v>
      </c>
      <c r="V556">
        <v>944.12402618211172</v>
      </c>
      <c r="W556">
        <v>115.5429300625209</v>
      </c>
      <c r="X556">
        <v>195.43874001044091</v>
      </c>
      <c r="Y556">
        <v>683.87628487296831</v>
      </c>
      <c r="Z556">
        <v>8.8274362973779024</v>
      </c>
      <c r="AA556" s="12">
        <v>19.246905030566666</v>
      </c>
      <c r="AB556" s="12">
        <v>0.29690503056666856</v>
      </c>
      <c r="AC556" s="12">
        <v>0.38262356442394402</v>
      </c>
      <c r="AD556" s="12">
        <v>371.5964956393392</v>
      </c>
      <c r="AE556">
        <v>4.364324372201378E-2</v>
      </c>
      <c r="AF556">
        <v>0</v>
      </c>
      <c r="AG556">
        <v>-5.9727061823736385</v>
      </c>
      <c r="AH556">
        <v>-50.342967396152055</v>
      </c>
      <c r="AI556">
        <v>13.012387065457171</v>
      </c>
      <c r="AJ556">
        <v>2.4781770294187537</v>
      </c>
      <c r="AK556">
        <v>12.923022895685707</v>
      </c>
      <c r="AL556">
        <v>0</v>
      </c>
      <c r="AM556">
        <v>0</v>
      </c>
      <c r="AN556">
        <v>1.6193237021652731</v>
      </c>
      <c r="AO556">
        <f t="shared" si="85"/>
        <v>19.890636768066901</v>
      </c>
      <c r="AP556">
        <f t="shared" si="86"/>
        <v>1.1934382060840141</v>
      </c>
      <c r="AQ556">
        <f t="shared" si="87"/>
        <v>0</v>
      </c>
      <c r="AR556">
        <f t="shared" si="88"/>
        <v>1.1923017960792188</v>
      </c>
      <c r="AS556" s="9">
        <f t="shared" si="89"/>
        <v>-33.234295404829368</v>
      </c>
      <c r="AT556" s="9">
        <f t="shared" si="90"/>
        <v>25.893003671940818</v>
      </c>
      <c r="AU556" s="9">
        <f t="shared" si="91"/>
        <v>10.534999739063595</v>
      </c>
      <c r="AV556">
        <f t="shared" si="92"/>
        <v>0</v>
      </c>
      <c r="AW556">
        <f t="shared" si="93"/>
        <v>0.58176615745829274</v>
      </c>
      <c r="AX556">
        <v>19.909594987117909</v>
      </c>
      <c r="AZ556">
        <f t="shared" si="94"/>
        <v>-260.24774130914341</v>
      </c>
    </row>
    <row r="557" spans="1:52" x14ac:dyDescent="0.3">
      <c r="A557">
        <v>138.75</v>
      </c>
      <c r="B557" s="12">
        <v>1075.4234120853762</v>
      </c>
      <c r="C557" s="9">
        <v>44.406375374035179</v>
      </c>
      <c r="D557" s="9">
        <v>0.43540647985262426</v>
      </c>
      <c r="E557" s="9">
        <v>3.9290789725357898E-2</v>
      </c>
      <c r="F557" s="9">
        <v>2.858445916361529</v>
      </c>
      <c r="G557" s="12">
        <v>0</v>
      </c>
      <c r="H557" s="12">
        <v>20.111842202060728</v>
      </c>
      <c r="I557" s="12">
        <v>1.2067105321236438</v>
      </c>
      <c r="J557">
        <v>999.9485831487774</v>
      </c>
      <c r="K557">
        <v>104.66555811797878</v>
      </c>
      <c r="L557">
        <v>9.1753869120631323E-3</v>
      </c>
      <c r="M557">
        <v>4.4738558582275038E-2</v>
      </c>
      <c r="N557">
        <v>-1.3039642717837822E-3</v>
      </c>
      <c r="O557">
        <v>-1.1766886434344652E-4</v>
      </c>
      <c r="P557">
        <v>-8.5605325603406324E-3</v>
      </c>
      <c r="Q557">
        <v>5.8771958018980341E-3</v>
      </c>
      <c r="R557">
        <v>0</v>
      </c>
      <c r="S557">
        <v>5.5617579568813995E-5</v>
      </c>
      <c r="T557">
        <v>998.55198132366354</v>
      </c>
      <c r="U557">
        <v>112.71931256872574</v>
      </c>
      <c r="V557">
        <v>943.81252984538366</v>
      </c>
      <c r="W557">
        <v>115.48000552497103</v>
      </c>
      <c r="X557">
        <v>195.07518011856891</v>
      </c>
      <c r="Y557">
        <v>684.64983959667279</v>
      </c>
      <c r="Z557">
        <v>8.8293381116462086</v>
      </c>
      <c r="AA557" s="12">
        <v>19.252236844041214</v>
      </c>
      <c r="AB557" s="12">
        <v>0.30223684404121459</v>
      </c>
      <c r="AC557" s="12">
        <v>0.38772947586898748</v>
      </c>
      <c r="AD557" s="12">
        <v>371.3018802835611</v>
      </c>
      <c r="AE557">
        <v>4.4212328932646372E-2</v>
      </c>
      <c r="AF557">
        <v>0</v>
      </c>
      <c r="AG557">
        <v>-6.0815599296140697</v>
      </c>
      <c r="AH557">
        <v>-50.320319043564844</v>
      </c>
      <c r="AI557">
        <v>12.958134512435544</v>
      </c>
      <c r="AJ557">
        <v>2.4762122396110695</v>
      </c>
      <c r="AK557">
        <v>12.926602855554458</v>
      </c>
      <c r="AL557">
        <v>0</v>
      </c>
      <c r="AM557">
        <v>0</v>
      </c>
      <c r="AN557">
        <v>1.640932730444971</v>
      </c>
      <c r="AO557">
        <f t="shared" si="85"/>
        <v>19.835217373124838</v>
      </c>
      <c r="AP557">
        <f t="shared" si="86"/>
        <v>1.1901130423874902</v>
      </c>
      <c r="AQ557">
        <f t="shared" si="87"/>
        <v>0</v>
      </c>
      <c r="AR557">
        <f t="shared" si="88"/>
        <v>1.1889500569982303</v>
      </c>
      <c r="AS557" s="9">
        <f t="shared" si="89"/>
        <v>-33.342002461247489</v>
      </c>
      <c r="AT557" s="9">
        <f t="shared" si="90"/>
        <v>25.889759299374621</v>
      </c>
      <c r="AU557" s="9">
        <f t="shared" si="91"/>
        <v>10.507910442319087</v>
      </c>
      <c r="AV557">
        <f t="shared" si="92"/>
        <v>0</v>
      </c>
      <c r="AW557">
        <f t="shared" si="93"/>
        <v>0.59394424477593533</v>
      </c>
      <c r="AX557">
        <v>19.854619422741607</v>
      </c>
      <c r="AZ557">
        <f t="shared" si="94"/>
        <v>-259.16269024871087</v>
      </c>
    </row>
    <row r="558" spans="1:52" x14ac:dyDescent="0.3">
      <c r="A558">
        <v>139</v>
      </c>
      <c r="B558" s="12">
        <v>1084.6000207379207</v>
      </c>
      <c r="C558" s="9">
        <v>44.406375374035179</v>
      </c>
      <c r="D558" s="9">
        <v>0.43778982794851828</v>
      </c>
      <c r="E558" s="9">
        <v>3.9993045858261765E-2</v>
      </c>
      <c r="F558" s="9">
        <v>2.8598870388307707</v>
      </c>
      <c r="G558" s="12">
        <v>0</v>
      </c>
      <c r="H558" s="12">
        <v>20.381940714716063</v>
      </c>
      <c r="I558" s="12">
        <v>1.2229164428829638</v>
      </c>
      <c r="J558">
        <v>999.78514408584715</v>
      </c>
      <c r="K558">
        <v>104.65581385579691</v>
      </c>
      <c r="L558">
        <v>9.2167634170202319E-3</v>
      </c>
      <c r="M558">
        <v>4.4913650427651358E-2</v>
      </c>
      <c r="N558">
        <v>-1.3108975989077785E-3</v>
      </c>
      <c r="O558">
        <v>-1.1975332554955829E-4</v>
      </c>
      <c r="P558">
        <v>-8.5635133870483587E-3</v>
      </c>
      <c r="Q558">
        <v>5.8771958018980341E-3</v>
      </c>
      <c r="R558">
        <v>0</v>
      </c>
      <c r="S558">
        <v>5.6083253208924624E-5</v>
      </c>
      <c r="T558">
        <v>998.31797903292932</v>
      </c>
      <c r="U558">
        <v>112.6775034763059</v>
      </c>
      <c r="V558">
        <v>943.50717091852482</v>
      </c>
      <c r="W558">
        <v>115.41756294668778</v>
      </c>
      <c r="X558">
        <v>195.32660857990018</v>
      </c>
      <c r="Y558">
        <v>685.65375318811175</v>
      </c>
      <c r="Z558">
        <v>8.8312648531115965</v>
      </c>
      <c r="AA558" s="12">
        <v>19.257638814294324</v>
      </c>
      <c r="AB558" s="12">
        <v>0.30763881429432127</v>
      </c>
      <c r="AC558" s="12">
        <v>0.39283127680591784</v>
      </c>
      <c r="AD558" s="12">
        <v>371.00296413357455</v>
      </c>
      <c r="AE558">
        <v>4.4780586162254998E-2</v>
      </c>
      <c r="AF558">
        <v>0</v>
      </c>
      <c r="AG558">
        <v>-6.1870667502998922</v>
      </c>
      <c r="AH558">
        <v>-50.292348246314099</v>
      </c>
      <c r="AI558">
        <v>12.892670886520653</v>
      </c>
      <c r="AJ558">
        <v>2.4742187678068093</v>
      </c>
      <c r="AK558">
        <v>12.930229921056776</v>
      </c>
      <c r="AL558">
        <v>0</v>
      </c>
      <c r="AM558">
        <v>0</v>
      </c>
      <c r="AN558">
        <v>1.6625243624014041</v>
      </c>
      <c r="AO558">
        <f t="shared" si="85"/>
        <v>19.769229595379333</v>
      </c>
      <c r="AP558">
        <f t="shared" si="86"/>
        <v>1.1861537757227598</v>
      </c>
      <c r="AQ558">
        <f t="shared" si="87"/>
        <v>0</v>
      </c>
      <c r="AR558">
        <f t="shared" si="88"/>
        <v>1.1849646768358677</v>
      </c>
      <c r="AS558" s="9">
        <f t="shared" si="89"/>
        <v>-33.443079378008356</v>
      </c>
      <c r="AT558" s="9">
        <f t="shared" si="90"/>
        <v>25.883824657842904</v>
      </c>
      <c r="AU558" s="9">
        <f t="shared" si="91"/>
        <v>10.475238149926025</v>
      </c>
      <c r="AV558">
        <f t="shared" si="92"/>
        <v>0</v>
      </c>
      <c r="AW558">
        <f t="shared" si="93"/>
        <v>0.60619771548434331</v>
      </c>
      <c r="AX558">
        <v>19.789067797619548</v>
      </c>
      <c r="AZ558">
        <f t="shared" si="94"/>
        <v>-257.85341773041307</v>
      </c>
    </row>
    <row r="559" spans="1:52" x14ac:dyDescent="0.3">
      <c r="A559">
        <v>139.25</v>
      </c>
      <c r="B559" s="12">
        <v>1093.8194920004612</v>
      </c>
      <c r="C559" s="9">
        <v>44.406375374035179</v>
      </c>
      <c r="D559" s="9">
        <v>0.4401766541081043</v>
      </c>
      <c r="E559" s="9">
        <v>4.0704414918105843E-2</v>
      </c>
      <c r="F559" s="9">
        <v>2.861333779497671</v>
      </c>
      <c r="G559" s="12">
        <v>0</v>
      </c>
      <c r="H559" s="12">
        <v>20.655544199271475</v>
      </c>
      <c r="I559" s="12">
        <v>1.2393326519562886</v>
      </c>
      <c r="J559">
        <v>999.62743708216271</v>
      </c>
      <c r="K559">
        <v>104.64636450699965</v>
      </c>
      <c r="L559">
        <v>9.2580531649045835E-3</v>
      </c>
      <c r="M559">
        <v>4.508186609347696E-2</v>
      </c>
      <c r="N559">
        <v>-1.3178464488687281E-3</v>
      </c>
      <c r="O559">
        <v>-1.2186509246337932E-4</v>
      </c>
      <c r="P559">
        <v>-8.5665573699714222E-3</v>
      </c>
      <c r="Q559">
        <v>5.8771958018980341E-3</v>
      </c>
      <c r="R559">
        <v>0</v>
      </c>
      <c r="S559">
        <v>5.6551321702280173E-5</v>
      </c>
      <c r="T559">
        <v>998.14143506720404</v>
      </c>
      <c r="U559">
        <v>112.6369852673767</v>
      </c>
      <c r="V559">
        <v>943.22599902437071</v>
      </c>
      <c r="W559">
        <v>115.35624436318693</v>
      </c>
      <c r="X559">
        <v>195.18540826456498</v>
      </c>
      <c r="Y559">
        <v>686.50374308960886</v>
      </c>
      <c r="Z559">
        <v>8.8332164905023198</v>
      </c>
      <c r="AA559" s="12">
        <v>19.263110883985423</v>
      </c>
      <c r="AB559" s="12">
        <v>0.31311088398542952</v>
      </c>
      <c r="AC559" s="12">
        <v>0.39792890793739194</v>
      </c>
      <c r="AD559" s="12">
        <v>370.69973588079955</v>
      </c>
      <c r="AE559">
        <v>4.5348004712303824E-2</v>
      </c>
      <c r="AF559">
        <v>0</v>
      </c>
      <c r="AG559">
        <v>-6.2969888689527602</v>
      </c>
      <c r="AH559">
        <v>-50.267068777718436</v>
      </c>
      <c r="AI559">
        <v>12.836112796738092</v>
      </c>
      <c r="AJ559">
        <v>2.4721965385890528</v>
      </c>
      <c r="AK559">
        <v>12.93390405369226</v>
      </c>
      <c r="AL559">
        <v>0</v>
      </c>
      <c r="AM559">
        <v>0</v>
      </c>
      <c r="AN559">
        <v>1.6840983470787969</v>
      </c>
      <c r="AO559">
        <f t="shared" si="85"/>
        <v>19.711756164222777</v>
      </c>
      <c r="AP559">
        <f t="shared" si="86"/>
        <v>1.1827053698533665</v>
      </c>
      <c r="AQ559">
        <f t="shared" si="87"/>
        <v>0</v>
      </c>
      <c r="AR559">
        <f t="shared" si="88"/>
        <v>1.1814894960182665</v>
      </c>
      <c r="AS559" s="9">
        <f t="shared" si="89"/>
        <v>-33.550531252091702</v>
      </c>
      <c r="AT559" s="9">
        <f t="shared" si="90"/>
        <v>25.879114237676557</v>
      </c>
      <c r="AU559" s="9">
        <f t="shared" si="91"/>
        <v>10.447092576394402</v>
      </c>
      <c r="AV559">
        <f t="shared" si="92"/>
        <v>0</v>
      </c>
      <c r="AW559">
        <f t="shared" si="93"/>
        <v>0.61876099249261451</v>
      </c>
      <c r="AX559">
        <v>19.732041582455203</v>
      </c>
      <c r="AZ559">
        <f t="shared" si="94"/>
        <v>-256.72225593476185</v>
      </c>
    </row>
    <row r="560" spans="1:52" x14ac:dyDescent="0.3">
      <c r="A560">
        <v>139.5</v>
      </c>
      <c r="B560" s="12">
        <v>1103.0817458568604</v>
      </c>
      <c r="C560" s="9">
        <v>44.406375374035179</v>
      </c>
      <c r="D560" s="9">
        <v>0.44256691662028497</v>
      </c>
      <c r="E560" s="9">
        <v>4.1424889344327503E-2</v>
      </c>
      <c r="F560" s="9">
        <v>2.8627861118164688</v>
      </c>
      <c r="G560" s="12">
        <v>0</v>
      </c>
      <c r="H560" s="12">
        <v>20.932649747818271</v>
      </c>
      <c r="I560" s="12">
        <v>1.2559589848690962</v>
      </c>
      <c r="J560">
        <v>999.4655069118744</v>
      </c>
      <c r="K560">
        <v>104.63682714719585</v>
      </c>
      <c r="L560">
        <v>9.2992360669985844E-3</v>
      </c>
      <c r="M560">
        <v>4.5253843322175039E-2</v>
      </c>
      <c r="N560">
        <v>-1.3247976269874886E-3</v>
      </c>
      <c r="O560">
        <v>-1.2400293162597635E-4</v>
      </c>
      <c r="P560">
        <v>-8.5695792095575787E-3</v>
      </c>
      <c r="Q560">
        <v>5.8771958018980341E-3</v>
      </c>
      <c r="R560">
        <v>0</v>
      </c>
      <c r="S560">
        <v>5.7021169302378298E-5</v>
      </c>
      <c r="T560">
        <v>997.93054205194142</v>
      </c>
      <c r="U560">
        <v>112.59511460897886</v>
      </c>
      <c r="V560">
        <v>942.95789917527247</v>
      </c>
      <c r="W560">
        <v>115.29564946115215</v>
      </c>
      <c r="X560">
        <v>195.26163359464837</v>
      </c>
      <c r="Y560">
        <v>687.43188836915931</v>
      </c>
      <c r="Z560">
        <v>8.8351929921151093</v>
      </c>
      <c r="AA560" s="12">
        <v>19.268652994956366</v>
      </c>
      <c r="AB560" s="12">
        <v>0.3186529949563654</v>
      </c>
      <c r="AC560" s="12">
        <v>0.40302230980645692</v>
      </c>
      <c r="AD560" s="12">
        <v>370.39218391840518</v>
      </c>
      <c r="AE560">
        <v>4.5914573897835709E-2</v>
      </c>
      <c r="AF560">
        <v>0</v>
      </c>
      <c r="AG560">
        <v>-6.4065493197010888</v>
      </c>
      <c r="AH560">
        <v>-50.239856139314753</v>
      </c>
      <c r="AI560">
        <v>12.776300540305657</v>
      </c>
      <c r="AJ560">
        <v>2.4701454745518445</v>
      </c>
      <c r="AK560">
        <v>12.937625214411565</v>
      </c>
      <c r="AL560">
        <v>0</v>
      </c>
      <c r="AM560">
        <v>0</v>
      </c>
      <c r="AN560">
        <v>1.7056544328458805</v>
      </c>
      <c r="AO560">
        <f t="shared" si="85"/>
        <v>19.651254638707087</v>
      </c>
      <c r="AP560">
        <f t="shared" si="86"/>
        <v>1.1790752783224252</v>
      </c>
      <c r="AQ560">
        <f t="shared" si="87"/>
        <v>0</v>
      </c>
      <c r="AR560">
        <f t="shared" si="88"/>
        <v>1.1778326639950425</v>
      </c>
      <c r="AS560" s="9">
        <f t="shared" si="89"/>
        <v>-33.656521956605275</v>
      </c>
      <c r="AT560" s="9">
        <f t="shared" si="90"/>
        <v>25.873370599251484</v>
      </c>
      <c r="AU560" s="9">
        <f t="shared" si="91"/>
        <v>10.417357636210463</v>
      </c>
      <c r="AV560">
        <f t="shared" si="92"/>
        <v>0</v>
      </c>
      <c r="AW560">
        <f t="shared" si="93"/>
        <v>0.63149395375994999</v>
      </c>
      <c r="AX560">
        <v>19.671986726813966</v>
      </c>
      <c r="AZ560">
        <f t="shared" si="94"/>
        <v>-255.52601080611316</v>
      </c>
    </row>
    <row r="561" spans="1:52" x14ac:dyDescent="0.3">
      <c r="A561">
        <v>139.75</v>
      </c>
      <c r="B561" s="12">
        <v>1112.3867014672171</v>
      </c>
      <c r="C561" s="9">
        <v>44.406375374035179</v>
      </c>
      <c r="D561" s="9">
        <v>0.44496057362707675</v>
      </c>
      <c r="E561" s="9">
        <v>4.2154461469789364E-2</v>
      </c>
      <c r="F561" s="9">
        <v>2.8642440091190151</v>
      </c>
      <c r="G561" s="12">
        <v>0</v>
      </c>
      <c r="H561" s="12">
        <v>21.213254411457449</v>
      </c>
      <c r="I561" s="12">
        <v>1.272795264687447</v>
      </c>
      <c r="J561">
        <v>999.30513883913216</v>
      </c>
      <c r="K561">
        <v>104.62742234038461</v>
      </c>
      <c r="L561">
        <v>9.340323554513941E-3</v>
      </c>
      <c r="M561">
        <v>4.5423427906848723E-2</v>
      </c>
      <c r="N561">
        <v>-1.3317586182225746E-3</v>
      </c>
      <c r="O561">
        <v>-1.2616750940719129E-4</v>
      </c>
      <c r="P561">
        <v>-8.5726283853489443E-3</v>
      </c>
      <c r="Q561">
        <v>5.8771958018980341E-3</v>
      </c>
      <c r="R561">
        <v>0</v>
      </c>
      <c r="S561">
        <v>5.7493146928760676E-5</v>
      </c>
      <c r="T561">
        <v>997.73654942493772</v>
      </c>
      <c r="U561">
        <v>112.55337668583235</v>
      </c>
      <c r="V561">
        <v>942.7092183575711</v>
      </c>
      <c r="W561">
        <v>115.23600218400151</v>
      </c>
      <c r="X561">
        <v>195.27204867684418</v>
      </c>
      <c r="Y561">
        <v>688.3313498638056</v>
      </c>
      <c r="Z561">
        <v>8.837194325831172</v>
      </c>
      <c r="AA561" s="12">
        <v>19.274265088229146</v>
      </c>
      <c r="AB561" s="12">
        <v>0.32426508822914896</v>
      </c>
      <c r="AC561" s="12">
        <v>0.40811142279682039</v>
      </c>
      <c r="AD561" s="12">
        <v>370.08029665922874</v>
      </c>
      <c r="AE561">
        <v>4.6480283047747095E-2</v>
      </c>
      <c r="AF561">
        <v>0</v>
      </c>
      <c r="AG561">
        <v>-6.5179965230157402</v>
      </c>
      <c r="AH561">
        <v>-50.213291594813136</v>
      </c>
      <c r="AI561">
        <v>12.718893424688275</v>
      </c>
      <c r="AJ561">
        <v>2.4680654984203971</v>
      </c>
      <c r="AK561">
        <v>12.941393363614861</v>
      </c>
      <c r="AL561">
        <v>0</v>
      </c>
      <c r="AM561">
        <v>0</v>
      </c>
      <c r="AN561">
        <v>1.7271923673970362</v>
      </c>
      <c r="AO561">
        <f t="shared" si="85"/>
        <v>19.59306992147113</v>
      </c>
      <c r="AP561">
        <f t="shared" si="86"/>
        <v>1.1755841952882677</v>
      </c>
      <c r="AQ561">
        <f t="shared" si="87"/>
        <v>0</v>
      </c>
      <c r="AR561">
        <f t="shared" si="88"/>
        <v>1.1743145480225103</v>
      </c>
      <c r="AS561" s="9">
        <f t="shared" si="89"/>
        <v>-33.764939187300129</v>
      </c>
      <c r="AT561" s="9">
        <f t="shared" si="90"/>
        <v>25.867855845948291</v>
      </c>
      <c r="AU561" s="9">
        <f t="shared" si="91"/>
        <v>10.388865980138284</v>
      </c>
      <c r="AV561">
        <f t="shared" si="92"/>
        <v>0</v>
      </c>
      <c r="AW561">
        <f t="shared" si="93"/>
        <v>0.64447022864000214</v>
      </c>
      <c r="AX561">
        <v>19.614253587887834</v>
      </c>
      <c r="AZ561">
        <f t="shared" si="94"/>
        <v>-254.3778684937655</v>
      </c>
    </row>
    <row r="562" spans="1:52" x14ac:dyDescent="0.3">
      <c r="A562">
        <v>140</v>
      </c>
      <c r="B562" s="12">
        <v>1121.7342771626975</v>
      </c>
      <c r="C562" s="9">
        <v>44.406375374035179</v>
      </c>
      <c r="D562" s="9">
        <v>0.44735758312410867</v>
      </c>
      <c r="E562" s="9">
        <v>4.2893123520492162E-2</v>
      </c>
      <c r="F562" s="9">
        <v>2.8657074446151469</v>
      </c>
      <c r="G562" s="12">
        <v>0</v>
      </c>
      <c r="H562" s="12">
        <v>21.497355200189293</v>
      </c>
      <c r="I562" s="12">
        <v>1.2898413120113577</v>
      </c>
      <c r="J562">
        <v>999.14319874000341</v>
      </c>
      <c r="K562">
        <v>104.61802866171024</v>
      </c>
      <c r="L562">
        <v>9.3813081562509944E-3</v>
      </c>
      <c r="M562">
        <v>4.5593942361959211E-2</v>
      </c>
      <c r="N562">
        <v>-1.3387251291304089E-3</v>
      </c>
      <c r="O562">
        <v>-1.283583971523895E-4</v>
      </c>
      <c r="P562">
        <v>-8.5756779667196803E-3</v>
      </c>
      <c r="Q562">
        <v>5.8771958018980341E-3</v>
      </c>
      <c r="R562">
        <v>0</v>
      </c>
      <c r="S562">
        <v>5.7967053330723798E-5</v>
      </c>
      <c r="T562">
        <v>997.53210738478003</v>
      </c>
      <c r="U562">
        <v>112.51098500124584</v>
      </c>
      <c r="V562">
        <v>942.47612170567356</v>
      </c>
      <c r="W562">
        <v>115.17716159910918</v>
      </c>
      <c r="X562">
        <v>195.23633603461883</v>
      </c>
      <c r="Y562">
        <v>689.20802323310136</v>
      </c>
      <c r="Z562">
        <v>8.8392204590999377</v>
      </c>
      <c r="AA562" s="12">
        <v>19.279947104003785</v>
      </c>
      <c r="AB562" s="12">
        <v>0.32994710400378585</v>
      </c>
      <c r="AC562" s="12">
        <v>0.41319618713159501</v>
      </c>
      <c r="AD562" s="12">
        <v>369.76406242481221</v>
      </c>
      <c r="AE562">
        <v>4.7045121504873499E-2</v>
      </c>
      <c r="AF562">
        <v>0</v>
      </c>
      <c r="AG562">
        <v>-6.6311685309602684</v>
      </c>
      <c r="AH562">
        <v>-50.185998618892015</v>
      </c>
      <c r="AI562">
        <v>12.66340492362861</v>
      </c>
      <c r="AJ562">
        <v>2.4659565323110733</v>
      </c>
      <c r="AK562">
        <v>12.945208461150424</v>
      </c>
      <c r="AL562">
        <v>0</v>
      </c>
      <c r="AM562">
        <v>0</v>
      </c>
      <c r="AN562">
        <v>1.7487118977469811</v>
      </c>
      <c r="AO562">
        <f t="shared" si="85"/>
        <v>19.536809598715244</v>
      </c>
      <c r="AP562">
        <f t="shared" si="86"/>
        <v>1.1722085759229146</v>
      </c>
      <c r="AQ562">
        <f t="shared" si="87"/>
        <v>0</v>
      </c>
      <c r="AR562">
        <f t="shared" si="88"/>
        <v>1.1709116236746215</v>
      </c>
      <c r="AS562" s="9">
        <f t="shared" si="89"/>
        <v>-33.874908994339037</v>
      </c>
      <c r="AT562" s="9">
        <f t="shared" si="90"/>
        <v>25.861881676934846</v>
      </c>
      <c r="AU562" s="9">
        <f t="shared" si="91"/>
        <v>10.36141002663023</v>
      </c>
      <c r="AV562">
        <f t="shared" si="92"/>
        <v>0</v>
      </c>
      <c r="AW562">
        <f t="shared" si="93"/>
        <v>0.65767605545669461</v>
      </c>
      <c r="AX562">
        <v>19.558449412191525</v>
      </c>
      <c r="AZ562">
        <f t="shared" si="94"/>
        <v>-253.26809847257221</v>
      </c>
    </row>
    <row r="563" spans="1:52" x14ac:dyDescent="0.3">
      <c r="A563">
        <v>140.25</v>
      </c>
      <c r="B563" s="12">
        <v>1131.1243904403573</v>
      </c>
      <c r="C563" s="9">
        <v>44.406375374035179</v>
      </c>
      <c r="D563" s="9">
        <v>0.44975790296113793</v>
      </c>
      <c r="E563" s="9">
        <v>4.3640867615277801E-2</v>
      </c>
      <c r="F563" s="9">
        <v>2.867176391393047</v>
      </c>
      <c r="G563" s="12">
        <v>0</v>
      </c>
      <c r="H563" s="12">
        <v>21.784949082799152</v>
      </c>
      <c r="I563" s="12">
        <v>1.3070969449679493</v>
      </c>
      <c r="J563">
        <v>998.98139866400288</v>
      </c>
      <c r="K563">
        <v>104.60871057123774</v>
      </c>
      <c r="L563">
        <v>9.4221931241130694E-3</v>
      </c>
      <c r="M563">
        <v>4.5763582465077793E-2</v>
      </c>
      <c r="N563">
        <v>-1.3456993001665317E-3</v>
      </c>
      <c r="O563">
        <v>-1.3057577114684748E-4</v>
      </c>
      <c r="P563">
        <v>-8.5787425589384531E-3</v>
      </c>
      <c r="Q563">
        <v>5.8771958018980341E-3</v>
      </c>
      <c r="R563">
        <v>0</v>
      </c>
      <c r="S563">
        <v>5.8442989743538903E-5</v>
      </c>
      <c r="T563">
        <v>997.33134783129765</v>
      </c>
      <c r="U563">
        <v>112.4683542405856</v>
      </c>
      <c r="V563">
        <v>942.26036960730289</v>
      </c>
      <c r="W563">
        <v>115.11918707367448</v>
      </c>
      <c r="X563">
        <v>195.33572520073031</v>
      </c>
      <c r="Y563">
        <v>690.13275823075492</v>
      </c>
      <c r="Z563">
        <v>8.8412713589386644</v>
      </c>
      <c r="AA563" s="12">
        <v>19.285698981655983</v>
      </c>
      <c r="AB563" s="12">
        <v>0.33569898165598305</v>
      </c>
      <c r="AC563" s="12">
        <v>0.41827654286806715</v>
      </c>
      <c r="AD563" s="12">
        <v>369.4434691770939</v>
      </c>
      <c r="AE563">
        <v>4.7609078626259516E-2</v>
      </c>
      <c r="AF563">
        <v>0</v>
      </c>
      <c r="AG563">
        <v>-6.7445758548464321</v>
      </c>
      <c r="AH563">
        <v>-50.158688790223913</v>
      </c>
      <c r="AI563">
        <v>12.606380568827399</v>
      </c>
      <c r="AJ563">
        <v>2.4638184959420397</v>
      </c>
      <c r="AK563">
        <v>12.949070466313044</v>
      </c>
      <c r="AL563">
        <v>0</v>
      </c>
      <c r="AM563">
        <v>0</v>
      </c>
      <c r="AN563">
        <v>1.7702127702086297</v>
      </c>
      <c r="AO563">
        <f t="shared" si="85"/>
        <v>19.479081908426302</v>
      </c>
      <c r="AP563">
        <f t="shared" si="86"/>
        <v>1.1687449145055782</v>
      </c>
      <c r="AQ563">
        <f t="shared" si="87"/>
        <v>0</v>
      </c>
      <c r="AR563">
        <f t="shared" si="88"/>
        <v>1.1674206118239359</v>
      </c>
      <c r="AS563" s="9">
        <f t="shared" si="89"/>
        <v>-33.985077176866078</v>
      </c>
      <c r="AT563" s="9">
        <f t="shared" si="90"/>
        <v>25.855820850236832</v>
      </c>
      <c r="AU563" s="9">
        <f t="shared" si="91"/>
        <v>10.333190938523385</v>
      </c>
      <c r="AV563">
        <f t="shared" si="92"/>
        <v>0</v>
      </c>
      <c r="AW563">
        <f t="shared" si="93"/>
        <v>0.67108707534101175</v>
      </c>
      <c r="AX563">
        <v>19.501178657572229</v>
      </c>
      <c r="AZ563">
        <f t="shared" si="94"/>
        <v>-252.12761137654797</v>
      </c>
    </row>
    <row r="564" spans="1:52" x14ac:dyDescent="0.3">
      <c r="A564">
        <v>140.5</v>
      </c>
      <c r="B564" s="12">
        <v>1140.5569579579967</v>
      </c>
      <c r="C564" s="9">
        <v>44.406375374035179</v>
      </c>
      <c r="D564" s="9">
        <v>0.45216149084256579</v>
      </c>
      <c r="E564" s="9">
        <v>4.4397685765539832E-2</v>
      </c>
      <c r="F564" s="9">
        <v>2.8686508224196006</v>
      </c>
      <c r="G564" s="12">
        <v>0</v>
      </c>
      <c r="H564" s="12">
        <v>22.076032986746089</v>
      </c>
      <c r="I564" s="12">
        <v>1.3245619792047654</v>
      </c>
      <c r="J564">
        <v>998.81890469837276</v>
      </c>
      <c r="K564">
        <v>104.59943489327827</v>
      </c>
      <c r="L564">
        <v>9.4629757578847257E-3</v>
      </c>
      <c r="M564">
        <v>4.5933226932413924E-2</v>
      </c>
      <c r="N564">
        <v>-1.352679874752898E-3</v>
      </c>
      <c r="O564">
        <v>-1.328194842704092E-4</v>
      </c>
      <c r="P564">
        <v>-8.581814935079056E-3</v>
      </c>
      <c r="Q564">
        <v>5.8771958018980341E-3</v>
      </c>
      <c r="R564">
        <v>0</v>
      </c>
      <c r="S564">
        <v>5.8920897222726045E-5</v>
      </c>
      <c r="T564">
        <v>997.12733734767221</v>
      </c>
      <c r="U564">
        <v>112.42528836878193</v>
      </c>
      <c r="V564">
        <v>942.06065843229442</v>
      </c>
      <c r="W564">
        <v>115.06202781422957</v>
      </c>
      <c r="X564">
        <v>195.24168103104557</v>
      </c>
      <c r="Y564">
        <v>690.97867087027771</v>
      </c>
      <c r="Z564">
        <v>8.843346991948124</v>
      </c>
      <c r="AA564" s="12">
        <v>19.291520659734921</v>
      </c>
      <c r="AB564" s="12">
        <v>0.34152065973492179</v>
      </c>
      <c r="AC564" s="12">
        <v>0.42335242990042526</v>
      </c>
      <c r="AD564" s="12">
        <v>369.11850501392769</v>
      </c>
      <c r="AE564">
        <v>4.8172143783271171E-2</v>
      </c>
      <c r="AF564">
        <v>0</v>
      </c>
      <c r="AG564">
        <v>-6.86095558937056</v>
      </c>
      <c r="AH564">
        <v>-50.13101364766348</v>
      </c>
      <c r="AI564">
        <v>12.554099378100835</v>
      </c>
      <c r="AJ564">
        <v>2.4616513099378841</v>
      </c>
      <c r="AK564">
        <v>12.952979337842569</v>
      </c>
      <c r="AL564">
        <v>0</v>
      </c>
      <c r="AM564">
        <v>0</v>
      </c>
      <c r="AN564">
        <v>1.7916947304046402</v>
      </c>
      <c r="AO564">
        <f t="shared" si="85"/>
        <v>19.425993755379082</v>
      </c>
      <c r="AP564">
        <f t="shared" si="86"/>
        <v>1.1655596253227449</v>
      </c>
      <c r="AQ564">
        <f t="shared" si="87"/>
        <v>0</v>
      </c>
      <c r="AR564">
        <f t="shared" si="88"/>
        <v>1.16420751396121</v>
      </c>
      <c r="AS564" s="9">
        <f t="shared" si="89"/>
        <v>-34.098408729709057</v>
      </c>
      <c r="AT564" s="9">
        <f t="shared" si="90"/>
        <v>25.849462751690833</v>
      </c>
      <c r="AU564" s="9">
        <f t="shared" si="91"/>
        <v>10.30744820653408</v>
      </c>
      <c r="AV564">
        <f t="shared" si="92"/>
        <v>0</v>
      </c>
      <c r="AW564">
        <f t="shared" si="93"/>
        <v>0.68476387566072483</v>
      </c>
      <c r="AX564">
        <v>19.448555117121529</v>
      </c>
      <c r="AZ564">
        <f t="shared" si="94"/>
        <v>-251.08198756201671</v>
      </c>
    </row>
    <row r="565" spans="1:52" x14ac:dyDescent="0.3">
      <c r="A565">
        <v>140.75</v>
      </c>
      <c r="B565" s="12">
        <v>1150.0318955290065</v>
      </c>
      <c r="C565" s="9">
        <v>44.406375374035179</v>
      </c>
      <c r="D565" s="9">
        <v>0.45456830432796269</v>
      </c>
      <c r="E565" s="9">
        <v>4.516356987492235E-2</v>
      </c>
      <c r="F565" s="9">
        <v>2.8701307105407938</v>
      </c>
      <c r="G565" s="12">
        <v>0</v>
      </c>
      <c r="H565" s="12">
        <v>22.370603798047057</v>
      </c>
      <c r="I565" s="12">
        <v>1.3422362278828235</v>
      </c>
      <c r="J565">
        <v>998.6561576890133</v>
      </c>
      <c r="K565">
        <v>104.59021738271434</v>
      </c>
      <c r="L565">
        <v>9.5036564299370661E-3</v>
      </c>
      <c r="M565">
        <v>4.6102417218419248E-2</v>
      </c>
      <c r="N565">
        <v>-1.3596673064415518E-3</v>
      </c>
      <c r="O565">
        <v>-1.350895537952337E-4</v>
      </c>
      <c r="P565">
        <v>-8.5848988043844155E-3</v>
      </c>
      <c r="Q565">
        <v>5.8771958018980341E-3</v>
      </c>
      <c r="R565">
        <v>0</v>
      </c>
      <c r="S565">
        <v>5.9400797675875962E-5</v>
      </c>
      <c r="T565">
        <v>996.92340525865666</v>
      </c>
      <c r="U565">
        <v>112.38188964636515</v>
      </c>
      <c r="V565">
        <v>941.87720192571499</v>
      </c>
      <c r="W565">
        <v>115.00568732787031</v>
      </c>
      <c r="X565">
        <v>195.38248294589926</v>
      </c>
      <c r="Y565">
        <v>691.9102695000696</v>
      </c>
      <c r="Z565">
        <v>8.8454473242943372</v>
      </c>
      <c r="AA565" s="12">
        <v>19.297412075960935</v>
      </c>
      <c r="AB565" s="12">
        <v>0.34741207596093659</v>
      </c>
      <c r="AC565" s="12">
        <v>0.42842378795579633</v>
      </c>
      <c r="AD565" s="12">
        <v>368.78915778658205</v>
      </c>
      <c r="AE565">
        <v>4.873430636184839E-2</v>
      </c>
      <c r="AF565">
        <v>0</v>
      </c>
      <c r="AG565">
        <v>-6.9766743726818854</v>
      </c>
      <c r="AH565">
        <v>-50.103141000384227</v>
      </c>
      <c r="AI565">
        <v>12.49834662128227</v>
      </c>
      <c r="AJ565">
        <v>2.4594548932787164</v>
      </c>
      <c r="AK565">
        <v>12.956935033922321</v>
      </c>
      <c r="AL565">
        <v>0</v>
      </c>
      <c r="AM565">
        <v>0</v>
      </c>
      <c r="AN565">
        <v>1.8131575232506401</v>
      </c>
      <c r="AO565">
        <f t="shared" si="85"/>
        <v>19.369576231337192</v>
      </c>
      <c r="AP565">
        <f t="shared" si="86"/>
        <v>1.1621745738802314</v>
      </c>
      <c r="AQ565">
        <f t="shared" si="87"/>
        <v>0</v>
      </c>
      <c r="AR565">
        <f t="shared" si="88"/>
        <v>1.1607947457478427</v>
      </c>
      <c r="AS565" s="9">
        <f t="shared" si="89"/>
        <v>-34.210831683068982</v>
      </c>
      <c r="AT565" s="9">
        <f t="shared" si="90"/>
        <v>25.842935958995614</v>
      </c>
      <c r="AU565" s="9">
        <f t="shared" si="91"/>
        <v>10.279953974891804</v>
      </c>
      <c r="AV565">
        <f t="shared" si="92"/>
        <v>0</v>
      </c>
      <c r="AW565">
        <f t="shared" si="93"/>
        <v>0.69862735813060639</v>
      </c>
      <c r="AX565">
        <v>19.392600703402</v>
      </c>
      <c r="AZ565">
        <f t="shared" si="94"/>
        <v>-249.96693242564538</v>
      </c>
    </row>
    <row r="566" spans="1:52" x14ac:dyDescent="0.3">
      <c r="A566">
        <v>141</v>
      </c>
      <c r="B566" s="12">
        <v>1159.5491181172088</v>
      </c>
      <c r="C566" s="9">
        <v>44.406375374035179</v>
      </c>
      <c r="D566" s="9">
        <v>0.45697830083261159</v>
      </c>
      <c r="E566" s="9">
        <v>4.5938511739019437E-2</v>
      </c>
      <c r="F566" s="9">
        <v>2.8716160284820829</v>
      </c>
      <c r="G566" s="12">
        <v>0</v>
      </c>
      <c r="H566" s="12">
        <v>22.66865836116132</v>
      </c>
      <c r="I566" s="12">
        <v>1.3601195016696792</v>
      </c>
      <c r="J566">
        <v>998.49297733658102</v>
      </c>
      <c r="K566">
        <v>104.58104998262314</v>
      </c>
      <c r="L566">
        <v>9.5442339218495716E-3</v>
      </c>
      <c r="M566">
        <v>4.6271344148846746E-2</v>
      </c>
      <c r="N566">
        <v>-1.3666612114656162E-3</v>
      </c>
      <c r="O566">
        <v>-1.3738591524321096E-4</v>
      </c>
      <c r="P566">
        <v>-8.5879925440637828E-3</v>
      </c>
      <c r="Q566">
        <v>5.8771958018980341E-3</v>
      </c>
      <c r="R566">
        <v>0</v>
      </c>
      <c r="S566">
        <v>5.9882673290305446E-5</v>
      </c>
      <c r="T566">
        <v>996.71807262645677</v>
      </c>
      <c r="U566">
        <v>112.33812057946642</v>
      </c>
      <c r="V566">
        <v>941.70941215702339</v>
      </c>
      <c r="W566">
        <v>114.95014014238296</v>
      </c>
      <c r="X566">
        <v>195.26843871114204</v>
      </c>
      <c r="Y566">
        <v>692.74016460395092</v>
      </c>
      <c r="Z566">
        <v>8.8475723217182516</v>
      </c>
      <c r="AA566" s="12">
        <v>19.303373167223228</v>
      </c>
      <c r="AB566" s="12">
        <v>0.35337316722322643</v>
      </c>
      <c r="AC566" s="12">
        <v>0.43349055659371649</v>
      </c>
      <c r="AD566" s="12">
        <v>368.45541534955458</v>
      </c>
      <c r="AE566">
        <v>4.9295555762620458E-2</v>
      </c>
      <c r="AF566">
        <v>0</v>
      </c>
      <c r="AG566">
        <v>-7.0959499801371537</v>
      </c>
      <c r="AH566">
        <v>-50.07499685927931</v>
      </c>
      <c r="AI566">
        <v>12.448462377653625</v>
      </c>
      <c r="AJ566">
        <v>2.4572291649661802</v>
      </c>
      <c r="AK566">
        <v>12.96093751217758</v>
      </c>
      <c r="AL566">
        <v>0</v>
      </c>
      <c r="AM566">
        <v>0</v>
      </c>
      <c r="AN566">
        <v>1.8346008929529853</v>
      </c>
      <c r="AO566">
        <f t="shared" si="85"/>
        <v>19.318877659556399</v>
      </c>
      <c r="AP566">
        <f t="shared" si="86"/>
        <v>1.159132659573384</v>
      </c>
      <c r="AQ566">
        <f t="shared" si="87"/>
        <v>0</v>
      </c>
      <c r="AR566">
        <f t="shared" si="88"/>
        <v>1.1577245685392297</v>
      </c>
      <c r="AS566" s="9">
        <f t="shared" si="89"/>
        <v>-34.327125219027529</v>
      </c>
      <c r="AT566" s="9">
        <f t="shared" si="90"/>
        <v>25.836147081881151</v>
      </c>
      <c r="AU566" s="9">
        <f t="shared" si="91"/>
        <v>10.255510036041137</v>
      </c>
      <c r="AV566">
        <f t="shared" si="92"/>
        <v>0</v>
      </c>
      <c r="AW566">
        <f t="shared" si="93"/>
        <v>0.71277668633563962</v>
      </c>
      <c r="AX566">
        <v>19.342374386810505</v>
      </c>
      <c r="AZ566">
        <f t="shared" si="94"/>
        <v>-248.96924755307248</v>
      </c>
    </row>
    <row r="567" spans="1:52" x14ac:dyDescent="0.3">
      <c r="A567">
        <v>141.25</v>
      </c>
      <c r="B567" s="12">
        <v>1169.1085398317359</v>
      </c>
      <c r="C567" s="9">
        <v>44.406375374035179</v>
      </c>
      <c r="D567" s="9">
        <v>0.45939143762805146</v>
      </c>
      <c r="E567" s="9">
        <v>4.6722503045076517E-2</v>
      </c>
      <c r="F567" s="9">
        <v>2.8731067488487678</v>
      </c>
      <c r="G567" s="12">
        <v>0</v>
      </c>
      <c r="H567" s="12">
        <v>22.970193478875583</v>
      </c>
      <c r="I567" s="12">
        <v>1.3782116087325349</v>
      </c>
      <c r="J567">
        <v>998.3294679679276</v>
      </c>
      <c r="K567">
        <v>104.5719355823756</v>
      </c>
      <c r="L567">
        <v>9.5847077493779308E-3</v>
      </c>
      <c r="M567">
        <v>4.643990255435345E-2</v>
      </c>
      <c r="N567">
        <v>-1.3736615918669079E-3</v>
      </c>
      <c r="O567">
        <v>-1.3970854189248222E-4</v>
      </c>
      <c r="P567">
        <v>-8.5910969751739272E-3</v>
      </c>
      <c r="Q567">
        <v>5.8771958018980341E-3</v>
      </c>
      <c r="R567">
        <v>0</v>
      </c>
      <c r="S567">
        <v>6.0366524584140535E-5</v>
      </c>
      <c r="T567">
        <v>996.51201640358124</v>
      </c>
      <c r="U567">
        <v>112.29400666486958</v>
      </c>
      <c r="V567">
        <v>941.55703792905956</v>
      </c>
      <c r="W567">
        <v>114.8953727651276</v>
      </c>
      <c r="X567">
        <v>195.42054355679338</v>
      </c>
      <c r="Y567">
        <v>693.66701962199159</v>
      </c>
      <c r="Z567">
        <v>8.8497219495315402</v>
      </c>
      <c r="AA567" s="12">
        <v>19.309403869577505</v>
      </c>
      <c r="AB567" s="12">
        <v>0.35940386957751164</v>
      </c>
      <c r="AC567" s="12">
        <v>0.43855267520309177</v>
      </c>
      <c r="AD567" s="12">
        <v>368.11726525938553</v>
      </c>
      <c r="AE567">
        <v>4.9855881401144497E-2</v>
      </c>
      <c r="AF567">
        <v>0</v>
      </c>
      <c r="AG567">
        <v>-7.2142143587919856</v>
      </c>
      <c r="AH567">
        <v>-50.046615617175917</v>
      </c>
      <c r="AI567">
        <v>12.394500915353399</v>
      </c>
      <c r="AJ567">
        <v>2.4549740420148427</v>
      </c>
      <c r="AK567">
        <v>12.964986729673985</v>
      </c>
      <c r="AL567">
        <v>0</v>
      </c>
      <c r="AM567">
        <v>0</v>
      </c>
      <c r="AN567">
        <v>1.8560245829958988</v>
      </c>
      <c r="AO567">
        <f t="shared" si="85"/>
        <v>19.264270585582295</v>
      </c>
      <c r="AP567">
        <f t="shared" si="86"/>
        <v>1.1558562351349377</v>
      </c>
      <c r="AQ567">
        <f t="shared" si="87"/>
        <v>0</v>
      </c>
      <c r="AR567">
        <f t="shared" si="88"/>
        <v>1.1544200293805349</v>
      </c>
      <c r="AS567" s="9">
        <f t="shared" si="89"/>
        <v>-34.44210321561448</v>
      </c>
      <c r="AT567" s="9">
        <f t="shared" si="90"/>
        <v>25.829171372729853</v>
      </c>
      <c r="AU567" s="9">
        <f t="shared" si="91"/>
        <v>10.229006294576548</v>
      </c>
      <c r="AV567">
        <f t="shared" si="92"/>
        <v>0</v>
      </c>
      <c r="AW567">
        <f t="shared" si="93"/>
        <v>0.72710724440586372</v>
      </c>
      <c r="AX567">
        <v>19.288237127711881</v>
      </c>
      <c r="AZ567">
        <f t="shared" si="94"/>
        <v>-247.89001830706798</v>
      </c>
    </row>
    <row r="568" spans="1:52" x14ac:dyDescent="0.3">
      <c r="A568">
        <v>141.5</v>
      </c>
      <c r="B568" s="12">
        <v>1178.7100739218854</v>
      </c>
      <c r="C568" s="9">
        <v>44.406375374035179</v>
      </c>
      <c r="D568" s="9">
        <v>0.46180767184263843</v>
      </c>
      <c r="E568" s="9">
        <v>4.7515535371675147E-2</v>
      </c>
      <c r="F568" s="9">
        <v>2.8746028441264064</v>
      </c>
      <c r="G568" s="12">
        <v>0</v>
      </c>
      <c r="H568" s="12">
        <v>23.275205912182749</v>
      </c>
      <c r="I568" s="12">
        <v>1.396512354730965</v>
      </c>
      <c r="J568">
        <v>998.16560446246626</v>
      </c>
      <c r="K568">
        <v>104.56287212434631</v>
      </c>
      <c r="L568">
        <v>9.6250770631774278E-3</v>
      </c>
      <c r="M568">
        <v>4.6608121626673826E-2</v>
      </c>
      <c r="N568">
        <v>-1.3806682733936053E-3</v>
      </c>
      <c r="O568">
        <v>-1.42057389214049E-4</v>
      </c>
      <c r="P568">
        <v>-8.5942118060887297E-3</v>
      </c>
      <c r="Q568">
        <v>5.8771958018980341E-3</v>
      </c>
      <c r="R568">
        <v>0</v>
      </c>
      <c r="S568">
        <v>6.0852343650239991E-5</v>
      </c>
      <c r="T568">
        <v>996.30498276726109</v>
      </c>
      <c r="U568">
        <v>112.24954636042639</v>
      </c>
      <c r="V568">
        <v>941.41963786122972</v>
      </c>
      <c r="W568">
        <v>114.84136474870769</v>
      </c>
      <c r="X568">
        <v>195.30898140260132</v>
      </c>
      <c r="Y568">
        <v>694.48943876114902</v>
      </c>
      <c r="Z568">
        <v>8.8518961726204761</v>
      </c>
      <c r="AA568" s="12">
        <v>19.315504118243659</v>
      </c>
      <c r="AB568" s="12">
        <v>0.36550411824365897</v>
      </c>
      <c r="AC568" s="12">
        <v>0.44361008300223415</v>
      </c>
      <c r="AD568" s="12">
        <v>367.77469515363612</v>
      </c>
      <c r="AE568">
        <v>5.0415272708075776E-2</v>
      </c>
      <c r="AF568">
        <v>0</v>
      </c>
      <c r="AG568">
        <v>-7.3361850521894407</v>
      </c>
      <c r="AH568">
        <v>-50.017984893276171</v>
      </c>
      <c r="AI568">
        <v>12.346509955004036</v>
      </c>
      <c r="AJ568">
        <v>2.4526894419795999</v>
      </c>
      <c r="AK568">
        <v>12.969082642915978</v>
      </c>
      <c r="AL568">
        <v>0</v>
      </c>
      <c r="AM568">
        <v>0</v>
      </c>
      <c r="AN568">
        <v>1.877428336141622</v>
      </c>
      <c r="AO568">
        <f t="shared" si="85"/>
        <v>19.215473577021648</v>
      </c>
      <c r="AP568">
        <f t="shared" si="86"/>
        <v>1.1529284146212988</v>
      </c>
      <c r="AQ568">
        <f t="shared" si="87"/>
        <v>0</v>
      </c>
      <c r="AR568">
        <f t="shared" si="88"/>
        <v>1.1514635260207164</v>
      </c>
      <c r="AS568" s="9">
        <f t="shared" si="89"/>
        <v>-34.561123635201945</v>
      </c>
      <c r="AT568" s="9">
        <f t="shared" si="90"/>
        <v>25.821938172426012</v>
      </c>
      <c r="AU568" s="9">
        <f t="shared" si="91"/>
        <v>10.205602620691668</v>
      </c>
      <c r="AV568">
        <f t="shared" si="92"/>
        <v>0</v>
      </c>
      <c r="AW568">
        <f t="shared" si="93"/>
        <v>0.74173351384960928</v>
      </c>
      <c r="AX568">
        <v>19.239919447482738</v>
      </c>
      <c r="AZ568">
        <f t="shared" si="94"/>
        <v>-246.9301991000807</v>
      </c>
    </row>
    <row r="569" spans="1:52" x14ac:dyDescent="0.3">
      <c r="A569">
        <v>141.75</v>
      </c>
      <c r="B569" s="12">
        <v>1188.3536327720078</v>
      </c>
      <c r="C569" s="9">
        <v>44.406375374035179</v>
      </c>
      <c r="D569" s="9">
        <v>0.4642269604621086</v>
      </c>
      <c r="E569" s="9">
        <v>4.8317600188434791E-2</v>
      </c>
      <c r="F569" s="9">
        <v>2.8761042866811941</v>
      </c>
      <c r="G569" s="12">
        <v>0</v>
      </c>
      <c r="H569" s="12">
        <v>23.583692380167228</v>
      </c>
      <c r="I569" s="12">
        <v>1.4150215428100337</v>
      </c>
      <c r="J569">
        <v>998.00141494764409</v>
      </c>
      <c r="K569">
        <v>104.55385961673574</v>
      </c>
      <c r="L569">
        <v>9.6653411548511224E-3</v>
      </c>
      <c r="M569">
        <v>4.6775975748244693E-2</v>
      </c>
      <c r="N569">
        <v>-1.3876811546903764E-3</v>
      </c>
      <c r="O569">
        <v>-1.4443241976857973E-4</v>
      </c>
      <c r="P569">
        <v>-8.5973372024295992E-3</v>
      </c>
      <c r="Q569">
        <v>5.8771958018980341E-3</v>
      </c>
      <c r="R569">
        <v>0</v>
      </c>
      <c r="S569">
        <v>6.1340126048689436E-5</v>
      </c>
      <c r="T569">
        <v>996.09710007001445</v>
      </c>
      <c r="U569">
        <v>112.2047494326568</v>
      </c>
      <c r="V569">
        <v>941.29682303141908</v>
      </c>
      <c r="W569">
        <v>114.78809745372013</v>
      </c>
      <c r="X569">
        <v>195.45724891227755</v>
      </c>
      <c r="Y569">
        <v>695.40575481102792</v>
      </c>
      <c r="Z569">
        <v>8.8540949554348156</v>
      </c>
      <c r="AA569" s="12">
        <v>19.321673847603343</v>
      </c>
      <c r="AB569" s="12">
        <v>0.37167384760334454</v>
      </c>
      <c r="AC569" s="12">
        <v>0.44866271903662547</v>
      </c>
      <c r="AD569" s="12">
        <v>367.42769244206966</v>
      </c>
      <c r="AE569">
        <v>5.0973719129307371E-2</v>
      </c>
      <c r="AF569">
        <v>0</v>
      </c>
      <c r="AG569">
        <v>-7.4571169515495521</v>
      </c>
      <c r="AH569">
        <v>-49.989111508283081</v>
      </c>
      <c r="AI569">
        <v>12.294553411019558</v>
      </c>
      <c r="AJ569">
        <v>2.450375280896163</v>
      </c>
      <c r="AK569">
        <v>12.973225207845184</v>
      </c>
      <c r="AL569">
        <v>0</v>
      </c>
      <c r="AM569">
        <v>0</v>
      </c>
      <c r="AN569">
        <v>1.8988118944209516</v>
      </c>
      <c r="AO569">
        <f t="shared" si="85"/>
        <v>19.162881517261784</v>
      </c>
      <c r="AP569">
        <f t="shared" si="86"/>
        <v>1.149772891035707</v>
      </c>
      <c r="AQ569">
        <f t="shared" si="87"/>
        <v>0</v>
      </c>
      <c r="AR569">
        <f t="shared" si="88"/>
        <v>1.148279475468831</v>
      </c>
      <c r="AS569" s="9">
        <f t="shared" si="89"/>
        <v>-34.678806972629317</v>
      </c>
      <c r="AT569" s="9">
        <f t="shared" si="90"/>
        <v>25.814512857093099</v>
      </c>
      <c r="AU569" s="9">
        <f t="shared" si="91"/>
        <v>10.180198354414957</v>
      </c>
      <c r="AV569">
        <f t="shared" si="92"/>
        <v>0</v>
      </c>
      <c r="AW569">
        <f t="shared" si="93"/>
        <v>0.75654328217558886</v>
      </c>
      <c r="AX569">
        <v>19.187804148185233</v>
      </c>
      <c r="AZ569">
        <f t="shared" si="94"/>
        <v>-245.89106822039116</v>
      </c>
    </row>
    <row r="570" spans="1:52" x14ac:dyDescent="0.3">
      <c r="A570">
        <v>142</v>
      </c>
      <c r="B570" s="12">
        <v>1198.0391278963812</v>
      </c>
      <c r="C570" s="9">
        <v>44.406375374035179</v>
      </c>
      <c r="D570" s="9">
        <v>0.46664926033015236</v>
      </c>
      <c r="E570" s="9">
        <v>4.9128688855693492E-2</v>
      </c>
      <c r="F570" s="9">
        <v>2.8776110487603637</v>
      </c>
      <c r="G570" s="12">
        <v>0</v>
      </c>
      <c r="H570" s="12">
        <v>23.895649559882109</v>
      </c>
      <c r="I570" s="12">
        <v>1.4337389735929267</v>
      </c>
      <c r="J570">
        <v>997.83690425784368</v>
      </c>
      <c r="K570">
        <v>104.54489719426033</v>
      </c>
      <c r="L570">
        <v>9.7054992399918816E-3</v>
      </c>
      <c r="M570">
        <v>4.6943463387971666E-2</v>
      </c>
      <c r="N570">
        <v>-1.3947001023167506E-3</v>
      </c>
      <c r="O570">
        <v>-1.4683359258995947E-4</v>
      </c>
      <c r="P570">
        <v>-8.6004731289929075E-3</v>
      </c>
      <c r="Q570">
        <v>5.8771958018980341E-3</v>
      </c>
      <c r="R570">
        <v>0</v>
      </c>
      <c r="S570">
        <v>6.1829865780858932E-5</v>
      </c>
      <c r="T570">
        <v>995.88834429432961</v>
      </c>
      <c r="U570">
        <v>112.15962130407814</v>
      </c>
      <c r="V570">
        <v>941.18815753690171</v>
      </c>
      <c r="W570">
        <v>114.7355504884776</v>
      </c>
      <c r="X570">
        <v>195.35835484455626</v>
      </c>
      <c r="Y570">
        <v>696.22446779179074</v>
      </c>
      <c r="Z570">
        <v>8.8563182620066705</v>
      </c>
      <c r="AA570" s="12">
        <v>19.327912991197643</v>
      </c>
      <c r="AB570" s="12">
        <v>0.37791299119764221</v>
      </c>
      <c r="AC570" s="12">
        <v>0.45371052217732655</v>
      </c>
      <c r="AD570" s="12">
        <v>367.07624441291807</v>
      </c>
      <c r="AE570">
        <v>5.1531210126231519E-2</v>
      </c>
      <c r="AF570">
        <v>0</v>
      </c>
      <c r="AG570">
        <v>-7.5816767245180099</v>
      </c>
      <c r="AH570">
        <v>-49.959994633025701</v>
      </c>
      <c r="AI570">
        <v>12.248184487255548</v>
      </c>
      <c r="AJ570">
        <v>2.4480314739897513</v>
      </c>
      <c r="AK570">
        <v>12.977414379838839</v>
      </c>
      <c r="AL570">
        <v>0</v>
      </c>
      <c r="AM570">
        <v>0</v>
      </c>
      <c r="AN570">
        <v>1.9201749991265069</v>
      </c>
      <c r="AO570">
        <f t="shared" si="85"/>
        <v>19.115722675220926</v>
      </c>
      <c r="AP570">
        <f t="shared" si="86"/>
        <v>1.1469433605132555</v>
      </c>
      <c r="AQ570">
        <f t="shared" si="87"/>
        <v>0</v>
      </c>
      <c r="AR570">
        <f t="shared" si="88"/>
        <v>1.1454208631403249</v>
      </c>
      <c r="AS570" s="9">
        <f t="shared" si="89"/>
        <v>-34.800437662291344</v>
      </c>
      <c r="AT570" s="9">
        <f t="shared" si="90"/>
        <v>25.806829557519197</v>
      </c>
      <c r="AU570" s="9">
        <f t="shared" si="91"/>
        <v>10.157695429200846</v>
      </c>
      <c r="AV570">
        <f t="shared" si="92"/>
        <v>0</v>
      </c>
      <c r="AW570">
        <f t="shared" si="93"/>
        <v>0.77165317277125367</v>
      </c>
      <c r="AX570">
        <v>19.141131359916002</v>
      </c>
      <c r="AZ570">
        <f t="shared" si="94"/>
        <v>-244.96368974511097</v>
      </c>
    </row>
    <row r="571" spans="1:52" x14ac:dyDescent="0.3">
      <c r="A571">
        <v>142.25</v>
      </c>
      <c r="B571" s="12">
        <v>1207.7664699341194</v>
      </c>
      <c r="C571" s="9">
        <v>44.406375374035179</v>
      </c>
      <c r="D571" s="9">
        <v>0.46907452814900313</v>
      </c>
      <c r="E571" s="9">
        <v>4.994879262419754E-2</v>
      </c>
      <c r="F571" s="9">
        <v>2.8791231024926072</v>
      </c>
      <c r="G571" s="12">
        <v>0</v>
      </c>
      <c r="H571" s="12">
        <v>24.211074086229825</v>
      </c>
      <c r="I571" s="12">
        <v>1.4526644451737893</v>
      </c>
      <c r="J571">
        <v>997.6720852149989</v>
      </c>
      <c r="K571">
        <v>104.53598431887747</v>
      </c>
      <c r="L571">
        <v>9.7455505515237021E-3</v>
      </c>
      <c r="M571">
        <v>4.7110574956017788E-2</v>
      </c>
      <c r="N571">
        <v>-1.4017249938266059E-3</v>
      </c>
      <c r="O571">
        <v>-1.4926086758341176E-4</v>
      </c>
      <c r="P571">
        <v>-8.6036196188114516E-3</v>
      </c>
      <c r="Q571">
        <v>5.8771958018980341E-3</v>
      </c>
      <c r="R571">
        <v>0</v>
      </c>
      <c r="S571">
        <v>6.2321557356186989E-5</v>
      </c>
      <c r="T571">
        <v>995.67874794987415</v>
      </c>
      <c r="U571">
        <v>112.11416916894132</v>
      </c>
      <c r="V571">
        <v>941.09320419700714</v>
      </c>
      <c r="W571">
        <v>114.68370337891599</v>
      </c>
      <c r="X571">
        <v>195.49763296608339</v>
      </c>
      <c r="Y571">
        <v>697.12828869670614</v>
      </c>
      <c r="Z571">
        <v>8.858566055931087</v>
      </c>
      <c r="AA571" s="12">
        <v>19.334221481724594</v>
      </c>
      <c r="AB571" s="12">
        <v>0.38422148172459647</v>
      </c>
      <c r="AC571" s="12">
        <v>0.45875343112011369</v>
      </c>
      <c r="AD571" s="12">
        <v>366.72033831948045</v>
      </c>
      <c r="AE571">
        <v>5.2087735175849526E-2</v>
      </c>
      <c r="AF571">
        <v>0</v>
      </c>
      <c r="AG571">
        <v>-7.7053164161173724</v>
      </c>
      <c r="AH571">
        <v>-49.930636278251569</v>
      </c>
      <c r="AI571">
        <v>12.198245775015049</v>
      </c>
      <c r="AJ571">
        <v>2.4456579362526156</v>
      </c>
      <c r="AK571">
        <v>12.981650113708131</v>
      </c>
      <c r="AL571">
        <v>0</v>
      </c>
      <c r="AM571">
        <v>0</v>
      </c>
      <c r="AN571">
        <v>1.9415173908090757</v>
      </c>
      <c r="AO571">
        <f t="shared" si="85"/>
        <v>19.065155858980727</v>
      </c>
      <c r="AP571">
        <f t="shared" si="86"/>
        <v>1.1439093515388437</v>
      </c>
      <c r="AQ571">
        <f t="shared" si="87"/>
        <v>0</v>
      </c>
      <c r="AR571">
        <f t="shared" si="88"/>
        <v>1.1423579137352879</v>
      </c>
      <c r="AS571" s="9">
        <f t="shared" si="89"/>
        <v>-34.920877822132923</v>
      </c>
      <c r="AT571" s="9">
        <f t="shared" si="90"/>
        <v>25.79895017678038</v>
      </c>
      <c r="AU571" s="9">
        <f t="shared" si="91"/>
        <v>10.133396552604141</v>
      </c>
      <c r="AV571">
        <f t="shared" si="92"/>
        <v>0</v>
      </c>
      <c r="AW571">
        <f t="shared" si="93"/>
        <v>0.78695254258822345</v>
      </c>
      <c r="AX571">
        <v>19.091048272535765</v>
      </c>
      <c r="AZ571">
        <f t="shared" si="94"/>
        <v>-243.964915500301</v>
      </c>
    </row>
    <row r="572" spans="1:52" x14ac:dyDescent="0.3">
      <c r="A572">
        <v>142.5</v>
      </c>
      <c r="B572" s="12">
        <v>1217.5355686440698</v>
      </c>
      <c r="C572" s="9">
        <v>44.406375374035179</v>
      </c>
      <c r="D572" s="9">
        <v>0.471502720480032</v>
      </c>
      <c r="E572" s="9">
        <v>5.077790263478333E-2</v>
      </c>
      <c r="F572" s="9">
        <v>2.8806404198884672</v>
      </c>
      <c r="G572" s="12">
        <v>0</v>
      </c>
      <c r="H572" s="12">
        <v>24.529962551839741</v>
      </c>
      <c r="I572" s="12">
        <v>1.4717977531103845</v>
      </c>
      <c r="J572">
        <v>997.5069667884934</v>
      </c>
      <c r="K572">
        <v>104.52712032453888</v>
      </c>
      <c r="L572">
        <v>9.7854943045276883E-3</v>
      </c>
      <c r="M572">
        <v>4.7277304899503582E-2</v>
      </c>
      <c r="N572">
        <v>-1.4087557013513026E-3</v>
      </c>
      <c r="O572">
        <v>-1.5171420382598149E-4</v>
      </c>
      <c r="P572">
        <v>-8.606776671255173E-3</v>
      </c>
      <c r="Q572">
        <v>5.8771958018980341E-3</v>
      </c>
      <c r="R572">
        <v>0</v>
      </c>
      <c r="S572">
        <v>6.2815195001305306E-5</v>
      </c>
      <c r="T572">
        <v>995.46832230705877</v>
      </c>
      <c r="U572">
        <v>112.06839970120222</v>
      </c>
      <c r="V572">
        <v>941.01151058893242</v>
      </c>
      <c r="W572">
        <v>114.63253508494051</v>
      </c>
      <c r="X572">
        <v>195.41428471588844</v>
      </c>
      <c r="Y572">
        <v>697.9442607244855</v>
      </c>
      <c r="Z572">
        <v>8.8608383003769546</v>
      </c>
      <c r="AA572" s="12">
        <v>19.340599251036799</v>
      </c>
      <c r="AB572" s="12">
        <v>0.39059925103679483</v>
      </c>
      <c r="AC572" s="12">
        <v>0.46379138438306444</v>
      </c>
      <c r="AD572" s="12">
        <v>366.3599612817822</v>
      </c>
      <c r="AE572">
        <v>5.2643283771027338E-2</v>
      </c>
      <c r="AF572">
        <v>0</v>
      </c>
      <c r="AG572">
        <v>-7.8324200219913376</v>
      </c>
      <c r="AH572">
        <v>-49.901037390980143</v>
      </c>
      <c r="AI572">
        <v>12.153362493222346</v>
      </c>
      <c r="AJ572">
        <v>2.4432545817882061</v>
      </c>
      <c r="AK572">
        <v>12.985932363696591</v>
      </c>
      <c r="AL572">
        <v>0</v>
      </c>
      <c r="AM572">
        <v>0</v>
      </c>
      <c r="AN572">
        <v>1.9628388092673963</v>
      </c>
      <c r="AO572">
        <f t="shared" si="85"/>
        <v>19.019502163161096</v>
      </c>
      <c r="AP572">
        <f t="shared" si="86"/>
        <v>1.1411701297896657</v>
      </c>
      <c r="AQ572">
        <f t="shared" si="87"/>
        <v>0</v>
      </c>
      <c r="AR572">
        <f t="shared" si="88"/>
        <v>1.1395892238041017</v>
      </c>
      <c r="AS572" s="9">
        <f t="shared" si="89"/>
        <v>-35.045073476911931</v>
      </c>
      <c r="AT572" s="9">
        <f t="shared" si="90"/>
        <v>25.790811969131049</v>
      </c>
      <c r="AU572" s="9">
        <f t="shared" si="91"/>
        <v>10.111723993286411</v>
      </c>
      <c r="AV572">
        <f t="shared" si="92"/>
        <v>0</v>
      </c>
      <c r="AW572">
        <f t="shared" si="93"/>
        <v>0.80255424476387571</v>
      </c>
      <c r="AX572">
        <v>19.045887148368152</v>
      </c>
      <c r="AZ572">
        <f t="shared" si="94"/>
        <v>-243.06724986444692</v>
      </c>
    </row>
    <row r="573" spans="1:52" x14ac:dyDescent="0.3">
      <c r="A573">
        <v>142.75</v>
      </c>
      <c r="B573" s="12">
        <v>1227.3463328997261</v>
      </c>
      <c r="C573" s="9">
        <v>44.406375374035179</v>
      </c>
      <c r="D573" s="9">
        <v>0.47393379374434885</v>
      </c>
      <c r="E573" s="9">
        <v>5.161600991805864E-2</v>
      </c>
      <c r="F573" s="9">
        <v>2.882162972840761</v>
      </c>
      <c r="G573" s="12">
        <v>0</v>
      </c>
      <c r="H573" s="12">
        <v>24.852311506945629</v>
      </c>
      <c r="I573" s="12">
        <v>1.4911386904167379</v>
      </c>
      <c r="J573">
        <v>997.34155867392656</v>
      </c>
      <c r="K573">
        <v>104.51830459260685</v>
      </c>
      <c r="L573">
        <v>9.8253297112258758E-3</v>
      </c>
      <c r="M573">
        <v>4.7443647025097256E-2</v>
      </c>
      <c r="N573">
        <v>-1.4157920979588599E-3</v>
      </c>
      <c r="O573">
        <v>-1.5419356022873803E-4</v>
      </c>
      <c r="P573">
        <v>-8.609944291456683E-3</v>
      </c>
      <c r="Q573">
        <v>5.8771958018980341E-3</v>
      </c>
      <c r="R573">
        <v>0</v>
      </c>
      <c r="S573">
        <v>6.3310772966345026E-5</v>
      </c>
      <c r="T573">
        <v>995.2570853343326</v>
      </c>
      <c r="U573">
        <v>112.02231986878036</v>
      </c>
      <c r="V573">
        <v>940.94261800150673</v>
      </c>
      <c r="W573">
        <v>114.58202434246141</v>
      </c>
      <c r="X573">
        <v>195.54460948923253</v>
      </c>
      <c r="Y573">
        <v>698.83559598377178</v>
      </c>
      <c r="Z573">
        <v>8.8631349580840659</v>
      </c>
      <c r="AA573" s="12">
        <v>19.347046230138911</v>
      </c>
      <c r="AB573" s="12">
        <v>0.3970462301389126</v>
      </c>
      <c r="AC573" s="12">
        <v>0.46882432030600485</v>
      </c>
      <c r="AD573" s="12">
        <v>365.99510031622447</v>
      </c>
      <c r="AE573">
        <v>5.3197845420611456E-2</v>
      </c>
      <c r="AF573">
        <v>0</v>
      </c>
      <c r="AG573">
        <v>-7.9587614002666012</v>
      </c>
      <c r="AH573">
        <v>-49.871199256398157</v>
      </c>
      <c r="AI573">
        <v>12.105351100886748</v>
      </c>
      <c r="AJ573">
        <v>2.4408213240089016</v>
      </c>
      <c r="AK573">
        <v>12.990261083478408</v>
      </c>
      <c r="AL573">
        <v>0</v>
      </c>
      <c r="AM573">
        <v>0</v>
      </c>
      <c r="AN573">
        <v>1.9841389935458176</v>
      </c>
      <c r="AO573">
        <f t="shared" si="85"/>
        <v>18.970870787495731</v>
      </c>
      <c r="AP573">
        <f t="shared" si="86"/>
        <v>1.1382522472497438</v>
      </c>
      <c r="AQ573">
        <f t="shared" si="87"/>
        <v>0</v>
      </c>
      <c r="AR573">
        <f t="shared" si="88"/>
        <v>1.1366419940041459</v>
      </c>
      <c r="AS573" s="9">
        <f t="shared" si="89"/>
        <v>-35.168268094298327</v>
      </c>
      <c r="AT573" s="9">
        <f t="shared" si="90"/>
        <v>25.782473549916393</v>
      </c>
      <c r="AU573" s="9">
        <f t="shared" si="91"/>
        <v>10.088483283716952</v>
      </c>
      <c r="AV573">
        <f t="shared" si="92"/>
        <v>0</v>
      </c>
      <c r="AW573">
        <f t="shared" si="93"/>
        <v>0.81835262041548973</v>
      </c>
      <c r="AX573">
        <v>18.997746361703374</v>
      </c>
      <c r="AZ573">
        <f t="shared" si="94"/>
        <v>-242.10702201773495</v>
      </c>
    </row>
    <row r="574" spans="1:52" x14ac:dyDescent="0.3">
      <c r="A574">
        <v>143</v>
      </c>
      <c r="B574" s="12">
        <v>1237.1986706841649</v>
      </c>
      <c r="C574" s="9">
        <v>44.406375374035179</v>
      </c>
      <c r="D574" s="9">
        <v>0.47636770422342056</v>
      </c>
      <c r="E574" s="9">
        <v>5.2463105394080348E-2</v>
      </c>
      <c r="F574" s="9">
        <v>2.8836907331250168</v>
      </c>
      <c r="G574" s="12">
        <v>0</v>
      </c>
      <c r="H574" s="12">
        <v>25.178117459261671</v>
      </c>
      <c r="I574" s="12">
        <v>1.5106870475557004</v>
      </c>
      <c r="J574">
        <v>997.1758698179101</v>
      </c>
      <c r="K574">
        <v>104.50953649471137</v>
      </c>
      <c r="L574">
        <v>9.8650559766848937E-3</v>
      </c>
      <c r="M574">
        <v>4.7609595986283941E-2</v>
      </c>
      <c r="N574">
        <v>-1.4228340555805532E-3</v>
      </c>
      <c r="O574">
        <v>-1.566988953163785E-4</v>
      </c>
      <c r="P574">
        <v>-8.6131224776060337E-3</v>
      </c>
      <c r="Q574">
        <v>5.8771958018980341E-3</v>
      </c>
      <c r="R574">
        <v>0</v>
      </c>
      <c r="S574">
        <v>6.3808285424078872E-5</v>
      </c>
      <c r="T574">
        <v>995.04505230042537</v>
      </c>
      <c r="U574">
        <v>111.97593664919071</v>
      </c>
      <c r="V574">
        <v>940.88606145424581</v>
      </c>
      <c r="W574">
        <v>114.53214968134347</v>
      </c>
      <c r="X574">
        <v>195.47647083490094</v>
      </c>
      <c r="Y574">
        <v>699.64857635012731</v>
      </c>
      <c r="Z574">
        <v>8.8654559913538424</v>
      </c>
      <c r="AA574" s="12">
        <v>19.353562349185232</v>
      </c>
      <c r="AB574" s="12">
        <v>0.40356234918523343</v>
      </c>
      <c r="AC574" s="12">
        <v>0.47385217704845028</v>
      </c>
      <c r="AD574" s="12">
        <v>365.62574231063144</v>
      </c>
      <c r="AE574">
        <v>5.3751409649655191E-2</v>
      </c>
      <c r="AF574">
        <v>0</v>
      </c>
      <c r="AG574">
        <v>-8.0883923198493228</v>
      </c>
      <c r="AH574">
        <v>-49.841123026457318</v>
      </c>
      <c r="AI574">
        <v>12.061874255205925</v>
      </c>
      <c r="AJ574">
        <v>2.4383580754696017</v>
      </c>
      <c r="AK574">
        <v>12.994636226156823</v>
      </c>
      <c r="AL574">
        <v>0</v>
      </c>
      <c r="AM574">
        <v>0</v>
      </c>
      <c r="AN574">
        <v>2.0054176819255862</v>
      </c>
      <c r="AO574">
        <f t="shared" si="85"/>
        <v>18.926644393401418</v>
      </c>
      <c r="AP574">
        <f t="shared" si="86"/>
        <v>1.1355986636040851</v>
      </c>
      <c r="AQ574">
        <f t="shared" si="87"/>
        <v>0</v>
      </c>
      <c r="AR574">
        <f t="shared" si="88"/>
        <v>1.1339585647432295</v>
      </c>
      <c r="AS574" s="9">
        <f t="shared" si="89"/>
        <v>-35.295016209897355</v>
      </c>
      <c r="AT574" s="9">
        <f t="shared" si="90"/>
        <v>25.773875383078106</v>
      </c>
      <c r="AU574" s="9">
        <f t="shared" si="91"/>
        <v>10.067599976022253</v>
      </c>
      <c r="AV574">
        <f t="shared" si="92"/>
        <v>0</v>
      </c>
      <c r="AW574">
        <f t="shared" si="93"/>
        <v>0.83445512661098986</v>
      </c>
      <c r="AX574">
        <v>18.954018910314623</v>
      </c>
      <c r="AZ574">
        <f t="shared" si="94"/>
        <v>-241.23748510411849</v>
      </c>
    </row>
    <row r="575" spans="1:52" x14ac:dyDescent="0.3">
      <c r="A575">
        <v>143.25</v>
      </c>
      <c r="B575" s="12">
        <v>1247.0924890849794</v>
      </c>
      <c r="C575" s="9">
        <v>44.406375374035179</v>
      </c>
      <c r="D575" s="9">
        <v>0.4788044080596881</v>
      </c>
      <c r="E575" s="9">
        <v>5.3319179872030859E-2</v>
      </c>
      <c r="F575" s="9">
        <v>2.8852236723998734</v>
      </c>
      <c r="G575" s="12">
        <v>0</v>
      </c>
      <c r="H575" s="12">
        <v>25.507376873858021</v>
      </c>
      <c r="I575" s="12">
        <v>1.5304426124314814</v>
      </c>
      <c r="J575">
        <v>997.0099090261225</v>
      </c>
      <c r="K575">
        <v>104.50081541566362</v>
      </c>
      <c r="L575">
        <v>9.9046723011832084E-3</v>
      </c>
      <c r="M575">
        <v>4.7775146660820472E-2</v>
      </c>
      <c r="N575">
        <v>-1.4298814458585339E-3</v>
      </c>
      <c r="O575">
        <v>-1.5923016731689442E-4</v>
      </c>
      <c r="P575">
        <v>-8.6163112261951214E-3</v>
      </c>
      <c r="Q575">
        <v>5.8771958018980341E-3</v>
      </c>
      <c r="R575">
        <v>0</v>
      </c>
      <c r="S575">
        <v>6.4307726510624683E-5</v>
      </c>
      <c r="T575">
        <v>994.8322389306951</v>
      </c>
      <c r="U575">
        <v>111.92925711569228</v>
      </c>
      <c r="V575">
        <v>940.84137258554074</v>
      </c>
      <c r="W575">
        <v>114.48288954562162</v>
      </c>
      <c r="X575">
        <v>195.59987830404566</v>
      </c>
      <c r="Y575">
        <v>700.52817376194321</v>
      </c>
      <c r="Z575">
        <v>8.8678013620711518</v>
      </c>
      <c r="AA575" s="12">
        <v>19.360147537477161</v>
      </c>
      <c r="AB575" s="12">
        <v>0.41014753747716043</v>
      </c>
      <c r="AC575" s="12">
        <v>0.47887489258893162</v>
      </c>
      <c r="AD575" s="12">
        <v>365.25187410380397</v>
      </c>
      <c r="AE575">
        <v>5.4303965999610737E-2</v>
      </c>
      <c r="AF575">
        <v>0</v>
      </c>
      <c r="AG575">
        <v>-8.2174087652538823</v>
      </c>
      <c r="AH575">
        <v>-49.810809878143722</v>
      </c>
      <c r="AI575">
        <v>12.015659941179877</v>
      </c>
      <c r="AJ575">
        <v>2.4358647483982692</v>
      </c>
      <c r="AK575">
        <v>12.999057744262402</v>
      </c>
      <c r="AL575">
        <v>0</v>
      </c>
      <c r="AM575">
        <v>0</v>
      </c>
      <c r="AN575">
        <v>2.0266746119219925</v>
      </c>
      <c r="AO575">
        <f t="shared" si="85"/>
        <v>18.87982038654787</v>
      </c>
      <c r="AP575">
        <f t="shared" si="86"/>
        <v>1.1327892231928722</v>
      </c>
      <c r="AQ575">
        <f t="shared" si="87"/>
        <v>0</v>
      </c>
      <c r="AR575">
        <f t="shared" si="88"/>
        <v>1.1311193807984263</v>
      </c>
      <c r="AS575" s="9">
        <f t="shared" si="89"/>
        <v>-35.420939731171664</v>
      </c>
      <c r="AT575" s="9">
        <f t="shared" si="90"/>
        <v>25.765072904946361</v>
      </c>
      <c r="AU575" s="9">
        <f t="shared" si="91"/>
        <v>10.045349816369274</v>
      </c>
      <c r="AV575">
        <f t="shared" si="92"/>
        <v>0</v>
      </c>
      <c r="AW575">
        <f t="shared" si="93"/>
        <v>0.85076149343616048</v>
      </c>
      <c r="AX575">
        <v>18.907692178876925</v>
      </c>
      <c r="AZ575">
        <f t="shared" si="94"/>
        <v>-240.31319882359753</v>
      </c>
    </row>
    <row r="576" spans="1:52" x14ac:dyDescent="0.3">
      <c r="A576">
        <v>143.5</v>
      </c>
      <c r="B576" s="12">
        <v>1257.0276942892201</v>
      </c>
      <c r="C576" s="9">
        <v>44.406375374035179</v>
      </c>
      <c r="D576" s="9">
        <v>0.48124386125720786</v>
      </c>
      <c r="E576" s="9">
        <v>5.4184224049890914E-2</v>
      </c>
      <c r="F576" s="9">
        <v>2.886761762207529</v>
      </c>
      <c r="G576" s="12">
        <v>0</v>
      </c>
      <c r="H576" s="12">
        <v>25.840086173034965</v>
      </c>
      <c r="I576" s="12">
        <v>1.550405170382098</v>
      </c>
      <c r="J576">
        <v>996.84368484943559</v>
      </c>
      <c r="K576">
        <v>104.49214074864102</v>
      </c>
      <c r="L576">
        <v>9.9441778801297835E-3</v>
      </c>
      <c r="M576">
        <v>4.7940294259218752E-2</v>
      </c>
      <c r="N576">
        <v>-1.4369341399802422E-3</v>
      </c>
      <c r="O576">
        <v>-1.6178733414328952E-4</v>
      </c>
      <c r="P576">
        <v>-8.6195105310413883E-3</v>
      </c>
      <c r="Q576">
        <v>5.8771958018980341E-3</v>
      </c>
      <c r="R576">
        <v>0</v>
      </c>
      <c r="S576">
        <v>6.4809090317003831E-5</v>
      </c>
      <c r="T576">
        <v>994.61866050046274</v>
      </c>
      <c r="U576">
        <v>111.88228840369607</v>
      </c>
      <c r="V576">
        <v>940.8080812661766</v>
      </c>
      <c r="W576">
        <v>114.43422236626486</v>
      </c>
      <c r="X576">
        <v>195.54578983007912</v>
      </c>
      <c r="Y576">
        <v>701.33760935994405</v>
      </c>
      <c r="Z576">
        <v>8.8701710316823181</v>
      </c>
      <c r="AA576" s="12">
        <v>19.3668017234607</v>
      </c>
      <c r="AB576" s="12">
        <v>0.41680172346069932</v>
      </c>
      <c r="AC576" s="12">
        <v>0.48389240472294853</v>
      </c>
      <c r="AD576" s="12">
        <v>364.87348238571104</v>
      </c>
      <c r="AE576">
        <v>5.4855504028469504E-2</v>
      </c>
      <c r="AF576">
        <v>0</v>
      </c>
      <c r="AG576">
        <v>-8.3495585912374573</v>
      </c>
      <c r="AH576">
        <v>-49.780260968025452</v>
      </c>
      <c r="AI576">
        <v>11.973523595311628</v>
      </c>
      <c r="AJ576">
        <v>2.4333412540303074</v>
      </c>
      <c r="AK576">
        <v>13.003525589751371</v>
      </c>
      <c r="AL576">
        <v>0</v>
      </c>
      <c r="AM576">
        <v>0</v>
      </c>
      <c r="AN576">
        <v>2.0479095202757107</v>
      </c>
      <c r="AO576">
        <f t="shared" si="85"/>
        <v>18.836956179057299</v>
      </c>
      <c r="AP576">
        <f t="shared" si="86"/>
        <v>1.130217370743438</v>
      </c>
      <c r="AQ576">
        <f t="shared" si="87"/>
        <v>0</v>
      </c>
      <c r="AR576">
        <f t="shared" si="88"/>
        <v>1.1285173136947217</v>
      </c>
      <c r="AS576" s="9">
        <f t="shared" si="89"/>
        <v>-35.550236910806753</v>
      </c>
      <c r="AT576" s="9">
        <f t="shared" si="90"/>
        <v>25.756009482426592</v>
      </c>
      <c r="AU576" s="9">
        <f t="shared" si="91"/>
        <v>10.025221381472598</v>
      </c>
      <c r="AV576">
        <f t="shared" si="92"/>
        <v>0</v>
      </c>
      <c r="AW576">
        <f t="shared" si="93"/>
        <v>0.86737411359308614</v>
      </c>
      <c r="AX576">
        <v>18.86533314743869</v>
      </c>
      <c r="AZ576">
        <f t="shared" si="94"/>
        <v>-239.47047190623255</v>
      </c>
    </row>
    <row r="577" spans="1:52" x14ac:dyDescent="0.3">
      <c r="A577">
        <v>143.75</v>
      </c>
      <c r="B577" s="12">
        <v>1267.0041915783775</v>
      </c>
      <c r="C577" s="9">
        <v>44.406375374035179</v>
      </c>
      <c r="D577" s="9">
        <v>0.48368601968228514</v>
      </c>
      <c r="E577" s="9">
        <v>5.5058228514106813E-2</v>
      </c>
      <c r="F577" s="9">
        <v>2.888304973974186</v>
      </c>
      <c r="G577" s="12">
        <v>0</v>
      </c>
      <c r="H577" s="12">
        <v>26.176241736194928</v>
      </c>
      <c r="I577" s="12">
        <v>1.5705745041716956</v>
      </c>
      <c r="J577">
        <v>996.67720568141397</v>
      </c>
      <c r="K577">
        <v>104.48351189850507</v>
      </c>
      <c r="L577">
        <v>9.9835719045791409E-3</v>
      </c>
      <c r="M577">
        <v>4.8105034221424661E-2</v>
      </c>
      <c r="N577">
        <v>-1.4439920088139869E-3</v>
      </c>
      <c r="O577">
        <v>-1.6437035340828652E-4</v>
      </c>
      <c r="P577">
        <v>-8.622720384136761E-3</v>
      </c>
      <c r="Q577">
        <v>5.8771958018980341E-3</v>
      </c>
      <c r="R577">
        <v>0</v>
      </c>
      <c r="S577">
        <v>6.5312370895410603E-5</v>
      </c>
      <c r="T577">
        <v>994.40433215803421</v>
      </c>
      <c r="U577">
        <v>111.83503771383022</v>
      </c>
      <c r="V577">
        <v>940.78571736400568</v>
      </c>
      <c r="W577">
        <v>114.38612663808112</v>
      </c>
      <c r="X577">
        <v>195.66477606818268</v>
      </c>
      <c r="Y577">
        <v>702.2063700964643</v>
      </c>
      <c r="Z577">
        <v>8.8725649611987993</v>
      </c>
      <c r="AA577" s="12">
        <v>19.373524834723899</v>
      </c>
      <c r="AB577" s="12">
        <v>0.42352483472389857</v>
      </c>
      <c r="AC577" s="12">
        <v>0.48890465105984904</v>
      </c>
      <c r="AD577" s="12">
        <v>364.4905536194043</v>
      </c>
      <c r="AE577">
        <v>5.5406013310996594E-2</v>
      </c>
      <c r="AF577">
        <v>0</v>
      </c>
      <c r="AG577">
        <v>-8.4812164215933059</v>
      </c>
      <c r="AH577">
        <v>-49.749477448429282</v>
      </c>
      <c r="AI577">
        <v>11.928967363377069</v>
      </c>
      <c r="AJ577">
        <v>2.4307875020878078</v>
      </c>
      <c r="AK577">
        <v>13.008039714003898</v>
      </c>
      <c r="AL577">
        <v>0</v>
      </c>
      <c r="AM577">
        <v>0</v>
      </c>
      <c r="AN577">
        <v>2.069122142939591</v>
      </c>
      <c r="AO577">
        <f t="shared" si="85"/>
        <v>18.79180320803756</v>
      </c>
      <c r="AP577">
        <f t="shared" si="86"/>
        <v>1.1275081924822536</v>
      </c>
      <c r="AQ577">
        <f t="shared" si="87"/>
        <v>0</v>
      </c>
      <c r="AR577">
        <f t="shared" si="88"/>
        <v>1.1257780080064328</v>
      </c>
      <c r="AS577" s="9">
        <f t="shared" si="89"/>
        <v>-35.678856164562205</v>
      </c>
      <c r="AT577" s="9">
        <f t="shared" si="90"/>
        <v>25.746737856406412</v>
      </c>
      <c r="AU577" s="9">
        <f t="shared" si="91"/>
        <v>10.003889682082635</v>
      </c>
      <c r="AV577">
        <f t="shared" si="92"/>
        <v>0</v>
      </c>
      <c r="AW577">
        <f t="shared" si="93"/>
        <v>0.88419734292041285</v>
      </c>
      <c r="AX577">
        <v>18.820683934035042</v>
      </c>
      <c r="AZ577">
        <f t="shared" si="94"/>
        <v>-238.57934726754138</v>
      </c>
    </row>
    <row r="578" spans="1:52" x14ac:dyDescent="0.3">
      <c r="A578">
        <v>144</v>
      </c>
      <c r="B578" s="12">
        <v>1277.0218853233409</v>
      </c>
      <c r="C578" s="9">
        <v>44.406375374035179</v>
      </c>
      <c r="D578" s="9">
        <v>0.48613083906413224</v>
      </c>
      <c r="E578" s="9">
        <v>5.5941183739267722E-2</v>
      </c>
      <c r="F578" s="9">
        <v>2.8898532790104703</v>
      </c>
      <c r="G578" s="12">
        <v>0</v>
      </c>
      <c r="H578" s="12">
        <v>26.515839899718355</v>
      </c>
      <c r="I578" s="12">
        <v>1.5909503939831011</v>
      </c>
      <c r="J578">
        <v>996.51047977732844</v>
      </c>
      <c r="K578">
        <v>104.47492828211597</v>
      </c>
      <c r="L578">
        <v>1.0022853561494075E-2</v>
      </c>
      <c r="M578">
        <v>4.8269362193646588E-2</v>
      </c>
      <c r="N578">
        <v>-1.4510549229339053E-3</v>
      </c>
      <c r="O578">
        <v>-1.6697918242727615E-4</v>
      </c>
      <c r="P578">
        <v>-8.6259407758157679E-3</v>
      </c>
      <c r="Q578">
        <v>5.8771958018980341E-3</v>
      </c>
      <c r="R578">
        <v>0</v>
      </c>
      <c r="S578">
        <v>6.5817562260149772E-5</v>
      </c>
      <c r="T578">
        <v>994.18926887435612</v>
      </c>
      <c r="U578">
        <v>111.78751230417873</v>
      </c>
      <c r="V578">
        <v>940.7738122232181</v>
      </c>
      <c r="W578">
        <v>114.33858098501634</v>
      </c>
      <c r="X578">
        <v>195.62378531768042</v>
      </c>
      <c r="Y578">
        <v>703.01179143422382</v>
      </c>
      <c r="Z578">
        <v>8.8749831112103603</v>
      </c>
      <c r="AA578" s="12">
        <v>19.380316797994368</v>
      </c>
      <c r="AB578" s="12">
        <v>0.43031679799436706</v>
      </c>
      <c r="AC578" s="12">
        <v>0.49391156902846883</v>
      </c>
      <c r="AD578" s="12">
        <v>364.1030746780304</v>
      </c>
      <c r="AE578">
        <v>5.5955483438880682E-2</v>
      </c>
      <c r="AF578">
        <v>0</v>
      </c>
      <c r="AG578">
        <v>-8.6158749479042189</v>
      </c>
      <c r="AH578">
        <v>-49.718460464907352</v>
      </c>
      <c r="AI578">
        <v>11.888101039449714</v>
      </c>
      <c r="AJ578">
        <v>2.428203405027785</v>
      </c>
      <c r="AK578">
        <v>13.012600067822422</v>
      </c>
      <c r="AL578">
        <v>0</v>
      </c>
      <c r="AM578">
        <v>0</v>
      </c>
      <c r="AN578">
        <v>2.0903122151025273</v>
      </c>
      <c r="AO578">
        <f t="shared" si="85"/>
        <v>18.750231673910537</v>
      </c>
      <c r="AP578">
        <f t="shared" si="86"/>
        <v>1.1250139004346322</v>
      </c>
      <c r="AQ578">
        <f t="shared" si="87"/>
        <v>0</v>
      </c>
      <c r="AR578">
        <f t="shared" si="88"/>
        <v>1.1232531415876463</v>
      </c>
      <c r="AS578" s="9">
        <f t="shared" si="89"/>
        <v>-35.810697017840567</v>
      </c>
      <c r="AT578" s="9">
        <f t="shared" si="90"/>
        <v>25.737203751661177</v>
      </c>
      <c r="AU578" s="9">
        <f t="shared" si="91"/>
        <v>9.9844793662342557</v>
      </c>
      <c r="AV578">
        <f t="shared" si="92"/>
        <v>0</v>
      </c>
      <c r="AW578">
        <f t="shared" si="93"/>
        <v>0.90132944755487376</v>
      </c>
      <c r="AX578">
        <v>18.779623656074246</v>
      </c>
      <c r="AZ578">
        <f t="shared" si="94"/>
        <v>-237.76202078899428</v>
      </c>
    </row>
    <row r="579" spans="1:52" x14ac:dyDescent="0.3">
      <c r="A579">
        <v>144.25</v>
      </c>
      <c r="B579" s="12">
        <v>1287.0806789793996</v>
      </c>
      <c r="C579" s="9">
        <v>44.406375374035179</v>
      </c>
      <c r="D579" s="9">
        <v>0.48857827499552908</v>
      </c>
      <c r="E579" s="9">
        <v>5.683308008776114E-2</v>
      </c>
      <c r="F579" s="9">
        <v>2.8914066485118965</v>
      </c>
      <c r="G579" s="12">
        <v>0</v>
      </c>
      <c r="H579" s="12">
        <v>26.858876956831207</v>
      </c>
      <c r="I579" s="12">
        <v>1.6115326174098725</v>
      </c>
      <c r="J579">
        <v>996.34351528539491</v>
      </c>
      <c r="K579">
        <v>104.46638932912992</v>
      </c>
      <c r="L579">
        <v>1.0062022033969133E-2</v>
      </c>
      <c r="M579">
        <v>4.8433273993408965E-2</v>
      </c>
      <c r="N579">
        <v>-1.4581227526647195E-3</v>
      </c>
      <c r="O579">
        <v>-1.6961377822364096E-4</v>
      </c>
      <c r="P579">
        <v>-8.62917169503662E-3</v>
      </c>
      <c r="Q579">
        <v>5.8771958018980341E-3</v>
      </c>
      <c r="R579">
        <v>0</v>
      </c>
      <c r="S579">
        <v>6.63246583895218E-5</v>
      </c>
      <c r="T579">
        <v>993.97348548754439</v>
      </c>
      <c r="U579">
        <v>111.73971948556226</v>
      </c>
      <c r="V579">
        <v>940.77190001396627</v>
      </c>
      <c r="W579">
        <v>114.29156421953394</v>
      </c>
      <c r="X579">
        <v>195.74080937063675</v>
      </c>
      <c r="Y579">
        <v>703.87058422470363</v>
      </c>
      <c r="Z579">
        <v>8.8774254418717824</v>
      </c>
      <c r="AA579" s="12">
        <v>19.387177539136623</v>
      </c>
      <c r="AB579" s="12">
        <v>0.43717753913662416</v>
      </c>
      <c r="AC579" s="12">
        <v>0.49891309586493621</v>
      </c>
      <c r="AD579" s="12">
        <v>363.71103154790939</v>
      </c>
      <c r="AE579">
        <v>5.6503904020957396E-2</v>
      </c>
      <c r="AF579">
        <v>0</v>
      </c>
      <c r="AG579">
        <v>-8.7501380199484107</v>
      </c>
      <c r="AH579">
        <v>-49.687211158453536</v>
      </c>
      <c r="AI579">
        <v>11.845065789463131</v>
      </c>
      <c r="AJ579">
        <v>2.4255888693930081</v>
      </c>
      <c r="AK579">
        <v>13.017206601429873</v>
      </c>
      <c r="AL579">
        <v>0</v>
      </c>
      <c r="AM579">
        <v>0</v>
      </c>
      <c r="AN579">
        <v>2.1114794711378444</v>
      </c>
      <c r="AO579">
        <f t="shared" ref="AO579:AO642" si="95">AX579*COS(AE579)</f>
        <v>18.706615462265965</v>
      </c>
      <c r="AP579">
        <f t="shared" ref="AP579:AP642" si="96">AO579*f_tip</f>
        <v>1.1223969277359578</v>
      </c>
      <c r="AQ579">
        <f t="shared" ref="AQ579:AQ642" si="97">IF(uhel_zkoseni_lamely=0,0,IF(uhel_zkoseni_lamely&gt;0,AP579*SIN(AE579),-AP579*SIN(AE579)))</f>
        <v>0</v>
      </c>
      <c r="AR579">
        <f t="shared" ref="AR579:AR642" si="98">AP579*COS(AE579)</f>
        <v>1.1206056710095169</v>
      </c>
      <c r="AS579" s="9">
        <f t="shared" ref="AS579:AS642" si="99">(-AR579*sirka_lamely+AG579*(sirka_lamely-0.5*AB579)-(AL579+AN579)*sirka_lamely*0.5+AH579*(sirka_lamely-AB579)*0.5)/(sirka_lamely-AB579)</f>
        <v>-35.941976525963341</v>
      </c>
      <c r="AT579" s="9">
        <f t="shared" ref="AT579:AT642" si="100">-AG579-AH579+AR579+AS579+AL579+AN579</f>
        <v>25.727457794585963</v>
      </c>
      <c r="AU579" s="9">
        <f t="shared" ref="AU579:AU642" si="101">AP579*Z579</f>
        <v>9.9639950421619154</v>
      </c>
      <c r="AV579">
        <f t="shared" ref="AV579:AV642" si="102">AK579-AJ579+AI579-AM579-AQ579+IF(AC579&gt;0,-(ABS(AS579)+ABS(AT579))*f_side,(ABS(AS579)+ABS(AT579))*f_side)-AX579</f>
        <v>0</v>
      </c>
      <c r="AW579">
        <f t="shared" ref="AW579:AW642" si="103">(ABS(AS579)*AB579*(sirka_lamely-AB579)/sirka_lamely)/(delka_rotoru*tloustka_lamely^2/6)</f>
        <v>0.91867839785077099</v>
      </c>
      <c r="AX579">
        <v>18.736517462267035</v>
      </c>
      <c r="AZ579">
        <f t="shared" ref="AZ579:AZ642" si="104">Y579-V579</f>
        <v>-236.90131578926264</v>
      </c>
    </row>
    <row r="580" spans="1:52" x14ac:dyDescent="0.3">
      <c r="A580">
        <v>144.5</v>
      </c>
      <c r="B580" s="12">
        <v>1297.1804750812353</v>
      </c>
      <c r="C580" s="9">
        <v>44.406375374035179</v>
      </c>
      <c r="D580" s="9">
        <v>0.49102828293349149</v>
      </c>
      <c r="E580" s="9">
        <v>5.7733907809443076E-2</v>
      </c>
      <c r="F580" s="9">
        <v>2.8929650535593239</v>
      </c>
      <c r="G580" s="12">
        <v>0</v>
      </c>
      <c r="H580" s="12">
        <v>27.205349157478103</v>
      </c>
      <c r="I580" s="12">
        <v>1.6323209494486863</v>
      </c>
      <c r="J580">
        <v>996.17632026660442</v>
      </c>
      <c r="K580">
        <v>104.45789448236337</v>
      </c>
      <c r="L580">
        <v>1.0101076501432634E-2</v>
      </c>
      <c r="M580">
        <v>4.8596765586830064E-2</v>
      </c>
      <c r="N580">
        <v>-1.4651953681100146E-3</v>
      </c>
      <c r="O580">
        <v>-1.7227409753247205E-4</v>
      </c>
      <c r="P580">
        <v>-8.6324131295577328E-3</v>
      </c>
      <c r="Q580">
        <v>5.8771958018980341E-3</v>
      </c>
      <c r="R580">
        <v>0</v>
      </c>
      <c r="S580">
        <v>6.6833653226976459E-5</v>
      </c>
      <c r="T580">
        <v>993.75699671394125</v>
      </c>
      <c r="U580">
        <v>111.69166661603344</v>
      </c>
      <c r="V580">
        <v>940.77951892522299</v>
      </c>
      <c r="W580">
        <v>114.24505539514428</v>
      </c>
      <c r="X580">
        <v>195.71248573040833</v>
      </c>
      <c r="Y580">
        <v>704.67171825311584</v>
      </c>
      <c r="Z580">
        <v>8.8798919128991312</v>
      </c>
      <c r="AA580" s="12">
        <v>19.394106983149555</v>
      </c>
      <c r="AB580" s="12">
        <v>0.44410698314955815</v>
      </c>
      <c r="AC580" s="12">
        <v>0.50390916862085477</v>
      </c>
      <c r="AD580" s="12">
        <v>363.31441083182466</v>
      </c>
      <c r="AE580">
        <v>5.70512646833361E-2</v>
      </c>
      <c r="AF580">
        <v>0</v>
      </c>
      <c r="AG580">
        <v>-8.887289466904928</v>
      </c>
      <c r="AH580">
        <v>-49.655730666042018</v>
      </c>
      <c r="AI580">
        <v>11.805390033605358</v>
      </c>
      <c r="AJ580">
        <v>2.4229438058374391</v>
      </c>
      <c r="AK580">
        <v>13.021859264467972</v>
      </c>
      <c r="AL580">
        <v>0</v>
      </c>
      <c r="AM580">
        <v>0</v>
      </c>
      <c r="AN580">
        <v>2.1326236446379303</v>
      </c>
      <c r="AO580">
        <f t="shared" si="95"/>
        <v>18.666258507154328</v>
      </c>
      <c r="AP580">
        <f t="shared" si="96"/>
        <v>1.1199755104292597</v>
      </c>
      <c r="AQ580">
        <f t="shared" si="97"/>
        <v>0</v>
      </c>
      <c r="AR580">
        <f t="shared" si="98"/>
        <v>1.1181533303985731</v>
      </c>
      <c r="AS580" s="9">
        <f t="shared" si="99"/>
        <v>-36.076349587166987</v>
      </c>
      <c r="AT580" s="9">
        <f t="shared" si="100"/>
        <v>25.717447520816464</v>
      </c>
      <c r="AU580" s="9">
        <f t="shared" si="101"/>
        <v>9.9452614777058592</v>
      </c>
      <c r="AV580">
        <f t="shared" si="102"/>
        <v>0</v>
      </c>
      <c r="AW580">
        <f t="shared" si="103"/>
        <v>0.93633929877745903</v>
      </c>
      <c r="AX580">
        <v>18.696677665756884</v>
      </c>
      <c r="AZ580">
        <f t="shared" si="104"/>
        <v>-236.10780067210715</v>
      </c>
    </row>
    <row r="581" spans="1:52" x14ac:dyDescent="0.3">
      <c r="A581">
        <v>144.75</v>
      </c>
      <c r="B581" s="12">
        <v>1307.3211752379527</v>
      </c>
      <c r="C581" s="9">
        <v>44.406375374035179</v>
      </c>
      <c r="D581" s="9">
        <v>0.49348081819995432</v>
      </c>
      <c r="E581" s="9">
        <v>5.8643657041296697E-2</v>
      </c>
      <c r="F581" s="9">
        <v>2.8945284651193965</v>
      </c>
      <c r="G581" s="12">
        <v>0</v>
      </c>
      <c r="H581" s="12">
        <v>27.555252708191038</v>
      </c>
      <c r="I581" s="12">
        <v>1.6533151624914622</v>
      </c>
      <c r="J581">
        <v>996.00890271159869</v>
      </c>
      <c r="K581">
        <v>104.4494431980591</v>
      </c>
      <c r="L581">
        <v>1.0140016139781029E-2</v>
      </c>
      <c r="M581">
        <v>4.8759833069036716E-2</v>
      </c>
      <c r="N581">
        <v>-1.4722726391775292E-3</v>
      </c>
      <c r="O581">
        <v>-1.749600968040621E-4</v>
      </c>
      <c r="P581">
        <v>-8.6356650660919469E-3</v>
      </c>
      <c r="Q581">
        <v>5.8771958018980341E-3</v>
      </c>
      <c r="R581">
        <v>0</v>
      </c>
      <c r="S581">
        <v>6.7344540682111263E-5</v>
      </c>
      <c r="T581">
        <v>993.5398171622428</v>
      </c>
      <c r="U581">
        <v>111.64336109566096</v>
      </c>
      <c r="V581">
        <v>940.79621222576384</v>
      </c>
      <c r="W581">
        <v>114.19903385304377</v>
      </c>
      <c r="X581">
        <v>195.82994372493164</v>
      </c>
      <c r="Y581">
        <v>705.5213703987157</v>
      </c>
      <c r="Z581">
        <v>8.8823824835879783</v>
      </c>
      <c r="AA581" s="12">
        <v>19.401105054163818</v>
      </c>
      <c r="AB581" s="12">
        <v>0.45110505416382074</v>
      </c>
      <c r="AC581" s="12">
        <v>0.50889972415688867</v>
      </c>
      <c r="AD581" s="12">
        <v>362.91319858097171</v>
      </c>
      <c r="AE581">
        <v>5.7597555069648143E-2</v>
      </c>
      <c r="AF581">
        <v>0</v>
      </c>
      <c r="AG581">
        <v>-9.0241193158607533</v>
      </c>
      <c r="AH581">
        <v>-49.624020121318402</v>
      </c>
      <c r="AI581">
        <v>11.763742091352407</v>
      </c>
      <c r="AJ581">
        <v>2.4202681213365009</v>
      </c>
      <c r="AK581">
        <v>13.02655800599547</v>
      </c>
      <c r="AL581">
        <v>0</v>
      </c>
      <c r="AM581">
        <v>0</v>
      </c>
      <c r="AN581">
        <v>2.1537444683870861</v>
      </c>
      <c r="AO581">
        <f t="shared" si="95"/>
        <v>18.624048351283186</v>
      </c>
      <c r="AP581">
        <f t="shared" si="96"/>
        <v>1.1174429010769911</v>
      </c>
      <c r="AQ581">
        <f t="shared" si="97"/>
        <v>0</v>
      </c>
      <c r="AR581">
        <f t="shared" si="98"/>
        <v>1.1155898671294675</v>
      </c>
      <c r="AS581" s="9">
        <f t="shared" si="99"/>
        <v>-36.210251801917927</v>
      </c>
      <c r="AT581" s="9">
        <f t="shared" si="100"/>
        <v>25.707221970777777</v>
      </c>
      <c r="AU581" s="9">
        <f t="shared" si="101"/>
        <v>9.9255552509360001</v>
      </c>
      <c r="AV581">
        <f t="shared" si="102"/>
        <v>0</v>
      </c>
      <c r="AW581">
        <f t="shared" si="103"/>
        <v>0.95422280315173835</v>
      </c>
      <c r="AX581">
        <v>18.654983549649632</v>
      </c>
      <c r="AZ581">
        <f t="shared" si="104"/>
        <v>-235.27484182704814</v>
      </c>
    </row>
    <row r="582" spans="1:52" x14ac:dyDescent="0.3">
      <c r="A582">
        <v>145</v>
      </c>
      <c r="B582" s="12">
        <v>1317.5026801281106</v>
      </c>
      <c r="C582" s="9">
        <v>44.406375374035179</v>
      </c>
      <c r="D582" s="9">
        <v>0.49593583598246099</v>
      </c>
      <c r="E582" s="9">
        <v>5.9562317807093645E-2</v>
      </c>
      <c r="F582" s="9">
        <v>2.8960968540450218</v>
      </c>
      <c r="G582" s="12">
        <v>0</v>
      </c>
      <c r="H582" s="12">
        <v>27.908583771959094</v>
      </c>
      <c r="I582" s="12">
        <v>1.6745150263175457</v>
      </c>
      <c r="J582">
        <v>995.84127055366844</v>
      </c>
      <c r="K582">
        <v>104.44103494601222</v>
      </c>
      <c r="L582">
        <v>1.0178840121493634E-2</v>
      </c>
      <c r="M582">
        <v>4.8922472649143255E-2</v>
      </c>
      <c r="N582">
        <v>-1.4793544355997095E-3</v>
      </c>
      <c r="O582">
        <v>-1.77671732206986E-4</v>
      </c>
      <c r="P582">
        <v>-8.6389274904291966E-3</v>
      </c>
      <c r="Q582">
        <v>5.8771958018980341E-3</v>
      </c>
      <c r="R582">
        <v>0</v>
      </c>
      <c r="S582">
        <v>6.7857314631438454E-5</v>
      </c>
      <c r="T582">
        <v>993.32196134253456</v>
      </c>
      <c r="U582">
        <v>111.59481036134582</v>
      </c>
      <c r="V582">
        <v>940.82152920171984</v>
      </c>
      <c r="W582">
        <v>114.15347926322869</v>
      </c>
      <c r="X582">
        <v>195.81443924954914</v>
      </c>
      <c r="Y582">
        <v>706.3181574152469</v>
      </c>
      <c r="Z582">
        <v>8.88489711279618</v>
      </c>
      <c r="AA582" s="12">
        <v>19.408171675439181</v>
      </c>
      <c r="AB582" s="12">
        <v>0.45817167543918186</v>
      </c>
      <c r="AC582" s="12">
        <v>0.51388469914426049</v>
      </c>
      <c r="AD582" s="12">
        <v>362.50738108168275</v>
      </c>
      <c r="AE582">
        <v>5.8142764841189631E-2</v>
      </c>
      <c r="AF582">
        <v>0</v>
      </c>
      <c r="AG582">
        <v>-9.163740842372702</v>
      </c>
      <c r="AH582">
        <v>-49.592080655035495</v>
      </c>
      <c r="AI582">
        <v>11.725168589323646</v>
      </c>
      <c r="AJ582">
        <v>2.4175617244337428</v>
      </c>
      <c r="AK582">
        <v>13.031302774486385</v>
      </c>
      <c r="AL582">
        <v>0</v>
      </c>
      <c r="AM582">
        <v>0</v>
      </c>
      <c r="AN582">
        <v>2.1748416743678658</v>
      </c>
      <c r="AO582">
        <f t="shared" si="95"/>
        <v>18.584819502133435</v>
      </c>
      <c r="AP582">
        <f t="shared" si="96"/>
        <v>1.1150891701280061</v>
      </c>
      <c r="AQ582">
        <f t="shared" si="97"/>
        <v>0</v>
      </c>
      <c r="AR582">
        <f t="shared" si="98"/>
        <v>1.1132048763631777</v>
      </c>
      <c r="AS582" s="9">
        <f t="shared" si="99"/>
        <v>-36.347138026020275</v>
      </c>
      <c r="AT582" s="9">
        <f t="shared" si="100"/>
        <v>25.696730022118967</v>
      </c>
      <c r="AU582" s="9">
        <f t="shared" si="101"/>
        <v>9.9074525481806095</v>
      </c>
      <c r="AV582">
        <f t="shared" si="102"/>
        <v>0</v>
      </c>
      <c r="AW582">
        <f t="shared" si="103"/>
        <v>0.97242168483437375</v>
      </c>
      <c r="AX582">
        <v>18.616277556487937</v>
      </c>
      <c r="AZ582">
        <f t="shared" si="104"/>
        <v>-234.50337178647294</v>
      </c>
    </row>
    <row r="583" spans="1:52" x14ac:dyDescent="0.3">
      <c r="A583">
        <v>145.25</v>
      </c>
      <c r="B583" s="12">
        <v>1327.7248894947611</v>
      </c>
      <c r="C583" s="9">
        <v>44.406375374035179</v>
      </c>
      <c r="D583" s="9">
        <v>0.49839329133486321</v>
      </c>
      <c r="E583" s="9">
        <v>6.048988001704815E-2</v>
      </c>
      <c r="F583" s="9">
        <v>2.8976701910758429</v>
      </c>
      <c r="G583" s="12">
        <v>0</v>
      </c>
      <c r="H583" s="12">
        <v>28.265338468095443</v>
      </c>
      <c r="I583" s="12">
        <v>1.6959203080857266</v>
      </c>
      <c r="J583">
        <v>995.67343167921933</v>
      </c>
      <c r="K583">
        <v>104.43266920960718</v>
      </c>
      <c r="L583">
        <v>1.0217547615762382E-2</v>
      </c>
      <c r="M583">
        <v>4.9084680637617777E-2</v>
      </c>
      <c r="N583">
        <v>-1.4864406269502817E-3</v>
      </c>
      <c r="O583">
        <v>-1.8040895963079094E-4</v>
      </c>
      <c r="P583">
        <v>-8.6422003875328314E-3</v>
      </c>
      <c r="Q583">
        <v>5.8771958018980341E-3</v>
      </c>
      <c r="R583">
        <v>0</v>
      </c>
      <c r="S583">
        <v>6.837196891900361E-5</v>
      </c>
      <c r="T583">
        <v>993.10344367294101</v>
      </c>
      <c r="U583">
        <v>111.54602188174329</v>
      </c>
      <c r="V583">
        <v>940.85502598238929</v>
      </c>
      <c r="W583">
        <v>114.10837166056126</v>
      </c>
      <c r="X583">
        <v>195.93479572465233</v>
      </c>
      <c r="Y583">
        <v>707.15950268963331</v>
      </c>
      <c r="Z583">
        <v>8.8874357589437718</v>
      </c>
      <c r="AA583" s="12">
        <v>19.415306769361901</v>
      </c>
      <c r="AB583" s="12">
        <v>0.46530676936190485</v>
      </c>
      <c r="AC583" s="12">
        <v>0.51886403006041593</v>
      </c>
      <c r="AD583" s="12">
        <v>362.09694422281797</v>
      </c>
      <c r="AE583">
        <v>5.868688367713415E-2</v>
      </c>
      <c r="AF583">
        <v>0</v>
      </c>
      <c r="AG583">
        <v>-9.3030950257479024</v>
      </c>
      <c r="AH583">
        <v>-49.559913395368959</v>
      </c>
      <c r="AI583">
        <v>11.684776164637798</v>
      </c>
      <c r="AJ583">
        <v>2.4148245210219734</v>
      </c>
      <c r="AK583">
        <v>13.036093517828224</v>
      </c>
      <c r="AL583">
        <v>0</v>
      </c>
      <c r="AM583">
        <v>0</v>
      </c>
      <c r="AN583">
        <v>2.1959149937427305</v>
      </c>
      <c r="AO583">
        <f t="shared" si="95"/>
        <v>18.543886834868292</v>
      </c>
      <c r="AP583">
        <f t="shared" si="96"/>
        <v>1.1126332100920975</v>
      </c>
      <c r="AQ583">
        <f t="shared" si="97"/>
        <v>0</v>
      </c>
      <c r="AR583">
        <f t="shared" si="98"/>
        <v>1.11071772194496</v>
      </c>
      <c r="AS583" s="9">
        <f t="shared" si="99"/>
        <v>-36.483621558646362</v>
      </c>
      <c r="AT583" s="9">
        <f t="shared" si="100"/>
        <v>25.686019578158184</v>
      </c>
      <c r="AU583" s="9">
        <f t="shared" si="101"/>
        <v>9.8884561779609061</v>
      </c>
      <c r="AV583">
        <f t="shared" si="102"/>
        <v>0</v>
      </c>
      <c r="AW583">
        <f t="shared" si="103"/>
        <v>0.9908484838080992</v>
      </c>
      <c r="AX583">
        <v>18.575866693235774</v>
      </c>
      <c r="AZ583">
        <f t="shared" si="104"/>
        <v>-233.69552329275598</v>
      </c>
    </row>
    <row r="584" spans="1:52" x14ac:dyDescent="0.3">
      <c r="A584">
        <v>145.5</v>
      </c>
      <c r="B584" s="12">
        <v>1337.9877021405364</v>
      </c>
      <c r="C584" s="9">
        <v>44.406375374035179</v>
      </c>
      <c r="D584" s="9">
        <v>0.50085313917803131</v>
      </c>
      <c r="E584" s="9">
        <v>6.1426333467473872E-2</v>
      </c>
      <c r="F584" s="9">
        <v>2.8992484468386897</v>
      </c>
      <c r="G584" s="12">
        <v>0</v>
      </c>
      <c r="H584" s="12">
        <v>28.625512872105332</v>
      </c>
      <c r="I584" s="12">
        <v>1.71753077232632</v>
      </c>
      <c r="J584">
        <v>995.50539393608904</v>
      </c>
      <c r="K584">
        <v>104.42434548578314</v>
      </c>
      <c r="L584">
        <v>1.0256137788543966E-2</v>
      </c>
      <c r="M584">
        <v>4.9246453436346073E-2</v>
      </c>
      <c r="N584">
        <v>-1.4935310826586267E-3</v>
      </c>
      <c r="O584">
        <v>-1.8317173468851072E-4</v>
      </c>
      <c r="P584">
        <v>-8.6454837416206406E-3</v>
      </c>
      <c r="Q584">
        <v>5.8771958018980341E-3</v>
      </c>
      <c r="R584">
        <v>0</v>
      </c>
      <c r="S584">
        <v>6.8888497356878509E-5</v>
      </c>
      <c r="T584">
        <v>992.88427848429762</v>
      </c>
      <c r="U584">
        <v>111.49700315229467</v>
      </c>
      <c r="V584">
        <v>940.89626626370614</v>
      </c>
      <c r="W584">
        <v>114.0636914761929</v>
      </c>
      <c r="X584">
        <v>195.93286819727047</v>
      </c>
      <c r="Y584">
        <v>707.95209880688935</v>
      </c>
      <c r="Z584">
        <v>8.889998380030887</v>
      </c>
      <c r="AA584" s="12">
        <v>19.422510257442106</v>
      </c>
      <c r="AB584" s="12">
        <v>0.47251025744210667</v>
      </c>
      <c r="AC584" s="12">
        <v>0.52383765319198616</v>
      </c>
      <c r="AD584" s="12">
        <v>361.68187410665115</v>
      </c>
      <c r="AE584">
        <v>5.9229901274698626E-2</v>
      </c>
      <c r="AF584">
        <v>0</v>
      </c>
      <c r="AG584">
        <v>-9.4451554995121167</v>
      </c>
      <c r="AH584">
        <v>-49.527519468133967</v>
      </c>
      <c r="AI584">
        <v>11.64720837284084</v>
      </c>
      <c r="AJ584">
        <v>2.412056418417257</v>
      </c>
      <c r="AK584">
        <v>13.040930183320231</v>
      </c>
      <c r="AL584">
        <v>0</v>
      </c>
      <c r="AM584">
        <v>0</v>
      </c>
      <c r="AN584">
        <v>2.2169641568665823</v>
      </c>
      <c r="AO584">
        <f t="shared" si="95"/>
        <v>18.505691946242425</v>
      </c>
      <c r="AP584">
        <f t="shared" si="96"/>
        <v>1.1103415167745454</v>
      </c>
      <c r="AQ584">
        <f t="shared" si="97"/>
        <v>0</v>
      </c>
      <c r="AR584">
        <f t="shared" si="98"/>
        <v>1.1083944464772124</v>
      </c>
      <c r="AS584" s="9">
        <f t="shared" si="99"/>
        <v>-36.622993102564891</v>
      </c>
      <c r="AT584" s="9">
        <f t="shared" si="100"/>
        <v>25.675040468424989</v>
      </c>
      <c r="AU584" s="9">
        <f t="shared" si="101"/>
        <v>9.8709342854067472</v>
      </c>
      <c r="AV584">
        <f t="shared" si="102"/>
        <v>0</v>
      </c>
      <c r="AW584">
        <f t="shared" si="103"/>
        <v>1.0095943339349864</v>
      </c>
      <c r="AX584">
        <v>18.538200123484422</v>
      </c>
      <c r="AZ584">
        <f t="shared" si="104"/>
        <v>-232.94416745681679</v>
      </c>
    </row>
    <row r="585" spans="1:52" x14ac:dyDescent="0.3">
      <c r="A585">
        <v>145.75</v>
      </c>
      <c r="B585" s="12">
        <v>1348.2910159227192</v>
      </c>
      <c r="C585" s="9">
        <v>44.406375374035179</v>
      </c>
      <c r="D585" s="9">
        <v>0.50331533430057196</v>
      </c>
      <c r="E585" s="9">
        <v>6.237166784043597E-2</v>
      </c>
      <c r="F585" s="9">
        <v>2.9008315918480889</v>
      </c>
      <c r="G585" s="12">
        <v>0</v>
      </c>
      <c r="H585" s="12">
        <v>28.989103015552296</v>
      </c>
      <c r="I585" s="12">
        <v>1.7393461809331379</v>
      </c>
      <c r="J585">
        <v>995.33716514030198</v>
      </c>
      <c r="K585">
        <v>104.41606328494908</v>
      </c>
      <c r="L585">
        <v>1.029460980263905E-2</v>
      </c>
      <c r="M585">
        <v>4.9407787530288107E-2</v>
      </c>
      <c r="N585">
        <v>-1.5006256720223247E-3</v>
      </c>
      <c r="O585">
        <v>-1.8596001271901062E-4</v>
      </c>
      <c r="P585">
        <v>-8.6487775362334741E-3</v>
      </c>
      <c r="Q585">
        <v>5.8771958018980341E-3</v>
      </c>
      <c r="R585">
        <v>0</v>
      </c>
      <c r="S585">
        <v>6.9406893725560713E-5</v>
      </c>
      <c r="T585">
        <v>992.66448002349387</v>
      </c>
      <c r="U585">
        <v>111.44776169037874</v>
      </c>
      <c r="V585">
        <v>940.944821938328</v>
      </c>
      <c r="W585">
        <v>114.01941956472524</v>
      </c>
      <c r="X585">
        <v>196.05883110304566</v>
      </c>
      <c r="Y585">
        <v>708.78603932008707</v>
      </c>
      <c r="Z585">
        <v>8.8925849336116407</v>
      </c>
      <c r="AA585" s="12">
        <v>19.429782060311041</v>
      </c>
      <c r="AB585" s="12">
        <v>0.47978206031104592</v>
      </c>
      <c r="AC585" s="12">
        <v>0.52880550462926212</v>
      </c>
      <c r="AD585" s="12">
        <v>361.26215649757557</v>
      </c>
      <c r="AE585">
        <v>5.9771807349347172E-2</v>
      </c>
      <c r="AF585">
        <v>0</v>
      </c>
      <c r="AG585">
        <v>-9.5869851466593801</v>
      </c>
      <c r="AH585">
        <v>-49.494899996935452</v>
      </c>
      <c r="AI585">
        <v>11.607939130912047</v>
      </c>
      <c r="AJ585">
        <v>2.4092573216823321</v>
      </c>
      <c r="AK585">
        <v>13.045812717671541</v>
      </c>
      <c r="AL585">
        <v>0</v>
      </c>
      <c r="AM585">
        <v>0</v>
      </c>
      <c r="AN585">
        <v>2.2379888932633802</v>
      </c>
      <c r="AO585">
        <f t="shared" si="95"/>
        <v>18.465908067473435</v>
      </c>
      <c r="AP585">
        <f t="shared" si="96"/>
        <v>1.1079544840484061</v>
      </c>
      <c r="AQ585">
        <f t="shared" si="97"/>
        <v>0</v>
      </c>
      <c r="AR585">
        <f t="shared" si="98"/>
        <v>1.1059758959299815</v>
      </c>
      <c r="AS585" s="9">
        <f t="shared" si="99"/>
        <v>-36.762010087112344</v>
      </c>
      <c r="AT585" s="9">
        <f t="shared" si="100"/>
        <v>25.663839845675849</v>
      </c>
      <c r="AU585" s="9">
        <f t="shared" si="101"/>
        <v>9.8525793519763152</v>
      </c>
      <c r="AV585">
        <f t="shared" si="102"/>
        <v>0</v>
      </c>
      <c r="AW585">
        <f t="shared" si="103"/>
        <v>1.0285729748841779</v>
      </c>
      <c r="AX585">
        <v>18.498943530933968</v>
      </c>
      <c r="AZ585">
        <f t="shared" si="104"/>
        <v>-232.15878261824093</v>
      </c>
    </row>
    <row r="586" spans="1:52" x14ac:dyDescent="0.3">
      <c r="A586">
        <v>146</v>
      </c>
      <c r="B586" s="12">
        <v>1358.6347277483394</v>
      </c>
      <c r="C586" s="9">
        <v>44.406375374035179</v>
      </c>
      <c r="D586" s="9">
        <v>0.50577983135955618</v>
      </c>
      <c r="E586" s="9">
        <v>6.3325872703399941E-2</v>
      </c>
      <c r="F586" s="9">
        <v>2.9024195965067308</v>
      </c>
      <c r="G586" s="12">
        <v>0</v>
      </c>
      <c r="H586" s="12">
        <v>29.356104885923056</v>
      </c>
      <c r="I586" s="12">
        <v>1.7613662931553833</v>
      </c>
      <c r="J586">
        <v>995.1687530815293</v>
      </c>
      <c r="K586">
        <v>104.40782213085703</v>
      </c>
      <c r="L586">
        <v>1.0332962817774257E-2</v>
      </c>
      <c r="M586">
        <v>4.9568679480485302E-2</v>
      </c>
      <c r="N586">
        <v>-1.5077242642171694E-3</v>
      </c>
      <c r="O586">
        <v>-1.8877374878906359E-4</v>
      </c>
      <c r="P586">
        <v>-8.6520817542874596E-3</v>
      </c>
      <c r="Q586">
        <v>5.8771958018980341E-3</v>
      </c>
      <c r="R586">
        <v>0</v>
      </c>
      <c r="S586">
        <v>6.9927151774297242E-5</v>
      </c>
      <c r="T586">
        <v>992.44406245530854</v>
      </c>
      <c r="U586">
        <v>111.39830503057487</v>
      </c>
      <c r="V586">
        <v>941.00027364040182</v>
      </c>
      <c r="W586">
        <v>113.97553722745965</v>
      </c>
      <c r="X586">
        <v>196.07190319321234</v>
      </c>
      <c r="Y586">
        <v>709.57483145905974</v>
      </c>
      <c r="Z586">
        <v>8.8951953768120031</v>
      </c>
      <c r="AA586" s="12">
        <v>19.437122097718461</v>
      </c>
      <c r="AB586" s="12">
        <v>0.4871220977184611</v>
      </c>
      <c r="AC586" s="12">
        <v>0.53376752026700169</v>
      </c>
      <c r="AD586" s="12">
        <v>360.83777715969086</v>
      </c>
      <c r="AE586">
        <v>6.0312591634949397E-2</v>
      </c>
      <c r="AF586">
        <v>0</v>
      </c>
      <c r="AG586">
        <v>-9.73144334494528</v>
      </c>
      <c r="AH586">
        <v>-49.462056103242951</v>
      </c>
      <c r="AI586">
        <v>11.571272109067104</v>
      </c>
      <c r="AJ586">
        <v>2.406427135877979</v>
      </c>
      <c r="AK586">
        <v>13.050741066999429</v>
      </c>
      <c r="AL586">
        <v>0</v>
      </c>
      <c r="AM586">
        <v>0</v>
      </c>
      <c r="AN586">
        <v>2.2589889316295579</v>
      </c>
      <c r="AO586">
        <f t="shared" si="95"/>
        <v>18.428645265118696</v>
      </c>
      <c r="AP586">
        <f t="shared" si="96"/>
        <v>1.1057187159071218</v>
      </c>
      <c r="AQ586">
        <f t="shared" si="97"/>
        <v>0</v>
      </c>
      <c r="AR586">
        <f t="shared" si="98"/>
        <v>1.1037082394461297</v>
      </c>
      <c r="AS586" s="9">
        <f t="shared" si="99"/>
        <v>-36.903828459836369</v>
      </c>
      <c r="AT586" s="9">
        <f t="shared" si="100"/>
        <v>25.652368159427553</v>
      </c>
      <c r="AU586" s="9">
        <f t="shared" si="101"/>
        <v>9.8355840097915337</v>
      </c>
      <c r="AV586">
        <f t="shared" si="102"/>
        <v>0</v>
      </c>
      <c r="AW586">
        <f t="shared" si="103"/>
        <v>1.0478744888946694</v>
      </c>
      <c r="AX586">
        <v>18.462214243032719</v>
      </c>
      <c r="AZ586">
        <f t="shared" si="104"/>
        <v>-231.42544218134208</v>
      </c>
    </row>
    <row r="587" spans="1:52" x14ac:dyDescent="0.3">
      <c r="A587">
        <v>146.25</v>
      </c>
      <c r="B587" s="12">
        <v>1369.0187335693086</v>
      </c>
      <c r="C587" s="9">
        <v>44.406375374035179</v>
      </c>
      <c r="D587" s="9">
        <v>0.50824658488126018</v>
      </c>
      <c r="E587" s="9">
        <v>6.4288937508883134E-2</v>
      </c>
      <c r="F587" s="9">
        <v>2.9040124311059516</v>
      </c>
      <c r="G587" s="12">
        <v>0</v>
      </c>
      <c r="H587" s="12">
        <v>29.726514426493516</v>
      </c>
      <c r="I587" s="12">
        <v>1.7835908655896109</v>
      </c>
      <c r="J587">
        <v>995.00016552754573</v>
      </c>
      <c r="K587">
        <v>104.39962156044601</v>
      </c>
      <c r="L587">
        <v>1.0371195990630876E-2</v>
      </c>
      <c r="M587">
        <v>4.9729125918268655E-2</v>
      </c>
      <c r="N587">
        <v>-1.5148267283071838E-3</v>
      </c>
      <c r="O587">
        <v>-1.9161289769547296E-4</v>
      </c>
      <c r="P587">
        <v>-8.6553963781249212E-3</v>
      </c>
      <c r="Q587">
        <v>5.8771958018980341E-3</v>
      </c>
      <c r="R587">
        <v>0</v>
      </c>
      <c r="S587">
        <v>7.0449265221349659E-5</v>
      </c>
      <c r="T587">
        <v>992.22303986380746</v>
      </c>
      <c r="U587">
        <v>111.34864072006314</v>
      </c>
      <c r="V587">
        <v>941.06221121228305</v>
      </c>
      <c r="W587">
        <v>113.93202623206002</v>
      </c>
      <c r="X587">
        <v>196.20662326929892</v>
      </c>
      <c r="Y587">
        <v>710.40240601474397</v>
      </c>
      <c r="Z587">
        <v>8.8978296663301553</v>
      </c>
      <c r="AA587" s="12">
        <v>19.444530288529869</v>
      </c>
      <c r="AB587" s="12">
        <v>0.4945302885298703</v>
      </c>
      <c r="AC587" s="12">
        <v>0.53872363580567695</v>
      </c>
      <c r="AD587" s="12">
        <v>360.40872195573098</v>
      </c>
      <c r="AE587">
        <v>6.085224388399979E-2</v>
      </c>
      <c r="AF587">
        <v>0</v>
      </c>
      <c r="AG587">
        <v>-9.8756900232191995</v>
      </c>
      <c r="AH587">
        <v>-49.428988906443827</v>
      </c>
      <c r="AI587">
        <v>11.532990259876954</v>
      </c>
      <c r="AJ587">
        <v>2.4035657667227706</v>
      </c>
      <c r="AK587">
        <v>13.055715176827443</v>
      </c>
      <c r="AL587">
        <v>0</v>
      </c>
      <c r="AM587">
        <v>0</v>
      </c>
      <c r="AN587">
        <v>2.2799639998392989</v>
      </c>
      <c r="AO587">
        <f t="shared" si="95"/>
        <v>18.389878635690359</v>
      </c>
      <c r="AP587">
        <f t="shared" si="96"/>
        <v>1.1033927181414214</v>
      </c>
      <c r="AQ587">
        <f t="shared" si="97"/>
        <v>0</v>
      </c>
      <c r="AR587">
        <f t="shared" si="98"/>
        <v>1.1013504192944625</v>
      </c>
      <c r="AS587" s="9">
        <f t="shared" si="99"/>
        <v>-37.045321187130334</v>
      </c>
      <c r="AT587" s="9">
        <f t="shared" si="100"/>
        <v>25.640672161666455</v>
      </c>
      <c r="AU587" s="9">
        <f t="shared" si="101"/>
        <v>9.8178004610914069</v>
      </c>
      <c r="AV587">
        <f t="shared" si="102"/>
        <v>0</v>
      </c>
      <c r="AW587">
        <f t="shared" si="103"/>
        <v>1.0674131906229851</v>
      </c>
      <c r="AX587">
        <v>18.423980069053815</v>
      </c>
      <c r="AZ587">
        <f t="shared" si="104"/>
        <v>-230.65980519753907</v>
      </c>
    </row>
    <row r="588" spans="1:52" x14ac:dyDescent="0.3">
      <c r="A588">
        <v>146.5</v>
      </c>
      <c r="B588" s="12">
        <v>1379.4429283775485</v>
      </c>
      <c r="C588" s="9">
        <v>44.406375374035179</v>
      </c>
      <c r="D588" s="9">
        <v>0.5107155492619101</v>
      </c>
      <c r="E588" s="9">
        <v>6.5260851594097946E-2</v>
      </c>
      <c r="F588" s="9">
        <v>2.9056100658262531</v>
      </c>
      <c r="G588" s="12">
        <v>0</v>
      </c>
      <c r="H588" s="12">
        <v>30.100327536191518</v>
      </c>
      <c r="I588" s="12">
        <v>1.8060196521714911</v>
      </c>
      <c r="J588">
        <v>994.83141022789812</v>
      </c>
      <c r="K588">
        <v>104.39146112366512</v>
      </c>
      <c r="L588">
        <v>1.0409308474906948E-2</v>
      </c>
      <c r="M588">
        <v>4.9889123540405277E-2</v>
      </c>
      <c r="N588">
        <v>-1.5219329332522736E-3</v>
      </c>
      <c r="O588">
        <v>-1.9447741396691096E-4</v>
      </c>
      <c r="P588">
        <v>-8.6587213895507904E-3</v>
      </c>
      <c r="Q588">
        <v>5.8771958018980341E-3</v>
      </c>
      <c r="R588">
        <v>0</v>
      </c>
      <c r="S588">
        <v>7.0973227754211323E-5</v>
      </c>
      <c r="T588">
        <v>992.00142625263936</v>
      </c>
      <c r="U588">
        <v>111.29877631413751</v>
      </c>
      <c r="V588">
        <v>941.13023410000847</v>
      </c>
      <c r="W588">
        <v>113.88886882892297</v>
      </c>
      <c r="X588">
        <v>196.23689871135528</v>
      </c>
      <c r="Y588">
        <v>711.18804634742378</v>
      </c>
      <c r="Z588">
        <v>8.9004877584190165</v>
      </c>
      <c r="AA588" s="12">
        <v>19.45200655072383</v>
      </c>
      <c r="AB588" s="12">
        <v>0.50200655072383038</v>
      </c>
      <c r="AC588" s="12">
        <v>0.54367378674477718</v>
      </c>
      <c r="AD588" s="12">
        <v>359.97497629136603</v>
      </c>
      <c r="AE588">
        <v>6.1390753867795134E-2</v>
      </c>
      <c r="AF588">
        <v>0</v>
      </c>
      <c r="AG588">
        <v>-10.022491903835048</v>
      </c>
      <c r="AH588">
        <v>-49.395699523841785</v>
      </c>
      <c r="AI588">
        <v>11.497109387629235</v>
      </c>
      <c r="AJ588">
        <v>2.4006731168871207</v>
      </c>
      <c r="AK588">
        <v>13.060734992083624</v>
      </c>
      <c r="AL588">
        <v>0</v>
      </c>
      <c r="AM588">
        <v>0</v>
      </c>
      <c r="AN588">
        <v>2.3009138249161967</v>
      </c>
      <c r="AO588">
        <f t="shared" si="95"/>
        <v>18.35343720446361</v>
      </c>
      <c r="AP588">
        <f t="shared" si="96"/>
        <v>1.1012062322678167</v>
      </c>
      <c r="AQ588">
        <f t="shared" si="97"/>
        <v>0</v>
      </c>
      <c r="AR588">
        <f t="shared" si="98"/>
        <v>1.0991317573160966</v>
      </c>
      <c r="AS588" s="9">
        <f t="shared" si="99"/>
        <v>-37.189534383148946</v>
      </c>
      <c r="AT588" s="9">
        <f t="shared" si="100"/>
        <v>25.628702626760177</v>
      </c>
      <c r="AU588" s="9">
        <f t="shared" si="101"/>
        <v>9.8012725897944311</v>
      </c>
      <c r="AV588">
        <f t="shared" si="102"/>
        <v>0</v>
      </c>
      <c r="AW588">
        <f t="shared" si="103"/>
        <v>1.087278634767753</v>
      </c>
      <c r="AX588">
        <v>18.388077042231195</v>
      </c>
      <c r="AZ588">
        <f t="shared" si="104"/>
        <v>-229.94218775258469</v>
      </c>
    </row>
    <row r="589" spans="1:52" x14ac:dyDescent="0.3">
      <c r="A589">
        <v>146.75</v>
      </c>
      <c r="B589" s="12">
        <v>1389.9072062001528</v>
      </c>
      <c r="C589" s="9">
        <v>44.406375374035179</v>
      </c>
      <c r="D589" s="9">
        <v>0.51318667876844049</v>
      </c>
      <c r="E589" s="9">
        <v>6.6241604180598337E-2</v>
      </c>
      <c r="F589" s="9">
        <v>2.907212470737786</v>
      </c>
      <c r="G589" s="12">
        <v>0</v>
      </c>
      <c r="H589" s="12">
        <v>30.477540069460897</v>
      </c>
      <c r="I589" s="12">
        <v>1.8286524041676537</v>
      </c>
      <c r="J589">
        <v>994.66249491696453</v>
      </c>
      <c r="K589">
        <v>104.38334038327997</v>
      </c>
      <c r="L589">
        <v>1.0447299421347735E-2</v>
      </c>
      <c r="M589">
        <v>5.0048669104790826E-2</v>
      </c>
      <c r="N589">
        <v>-1.5290427479161363E-3</v>
      </c>
      <c r="O589">
        <v>-1.9736725186582127E-4</v>
      </c>
      <c r="P589">
        <v>-8.6620567698694022E-3</v>
      </c>
      <c r="Q589">
        <v>5.8771958018980341E-3</v>
      </c>
      <c r="R589">
        <v>0</v>
      </c>
      <c r="S589">
        <v>7.1499033029791183E-5</v>
      </c>
      <c r="T589">
        <v>991.77923554517974</v>
      </c>
      <c r="U589">
        <v>111.24871937185787</v>
      </c>
      <c r="V589">
        <v>941.20395168360631</v>
      </c>
      <c r="W589">
        <v>113.84604776454199</v>
      </c>
      <c r="X589">
        <v>196.38420544494096</v>
      </c>
      <c r="Y589">
        <v>712.01050928367874</v>
      </c>
      <c r="Z589">
        <v>8.9031696089081365</v>
      </c>
      <c r="AA589" s="12">
        <v>19.459550801389216</v>
      </c>
      <c r="AB589" s="12">
        <v>0.50955080138921793</v>
      </c>
      <c r="AC589" s="12">
        <v>0.54861790838698288</v>
      </c>
      <c r="AD589" s="12">
        <v>359.5365258212002</v>
      </c>
      <c r="AE589">
        <v>6.1928111376600592E-2</v>
      </c>
      <c r="AF589">
        <v>0</v>
      </c>
      <c r="AG589">
        <v>-10.169083553302093</v>
      </c>
      <c r="AH589">
        <v>-49.362189070648036</v>
      </c>
      <c r="AI589">
        <v>11.459672119996378</v>
      </c>
      <c r="AJ589">
        <v>2.3977490907015846</v>
      </c>
      <c r="AK589">
        <v>13.065800457098636</v>
      </c>
      <c r="AL589">
        <v>0</v>
      </c>
      <c r="AM589">
        <v>0</v>
      </c>
      <c r="AN589">
        <v>2.3218381330509179</v>
      </c>
      <c r="AO589">
        <f t="shared" si="95"/>
        <v>18.315550145455756</v>
      </c>
      <c r="AP589">
        <f t="shared" si="96"/>
        <v>1.0989330087273452</v>
      </c>
      <c r="AQ589">
        <f t="shared" si="97"/>
        <v>0</v>
      </c>
      <c r="AR589">
        <f t="shared" si="98"/>
        <v>1.0968264280665352</v>
      </c>
      <c r="AS589" s="9">
        <f t="shared" si="99"/>
        <v>-37.333430940993871</v>
      </c>
      <c r="AT589" s="9">
        <f t="shared" si="100"/>
        <v>25.616506244073712</v>
      </c>
      <c r="AU589" s="9">
        <f t="shared" si="101"/>
        <v>9.78398696552728</v>
      </c>
      <c r="AV589">
        <f t="shared" si="102"/>
        <v>0</v>
      </c>
      <c r="AW589">
        <f t="shared" si="103"/>
        <v>1.1073851042122178</v>
      </c>
      <c r="AX589">
        <v>18.350727255289375</v>
      </c>
      <c r="AZ589">
        <f t="shared" si="104"/>
        <v>-229.19344239992756</v>
      </c>
    </row>
    <row r="590" spans="1:52" x14ac:dyDescent="0.3">
      <c r="A590">
        <v>147</v>
      </c>
      <c r="B590" s="12">
        <v>1400.4114600945557</v>
      </c>
      <c r="C590" s="9">
        <v>44.406375374035179</v>
      </c>
      <c r="D590" s="9">
        <v>0.51565992753926237</v>
      </c>
      <c r="E590" s="9">
        <v>6.7231184373922809E-2</v>
      </c>
      <c r="F590" s="9">
        <v>2.9088196158008524</v>
      </c>
      <c r="G590" s="12">
        <v>0</v>
      </c>
      <c r="H590" s="12">
        <v>30.858147836124157</v>
      </c>
      <c r="I590" s="12">
        <v>1.8514888701674495</v>
      </c>
      <c r="J590">
        <v>994.49342731651279</v>
      </c>
      <c r="K590">
        <v>104.37525891466868</v>
      </c>
      <c r="L590">
        <v>1.048516797781099E-2</v>
      </c>
      <c r="M590">
        <v>5.0207759426804992E-2</v>
      </c>
      <c r="N590">
        <v>-1.5361560410731036E-3</v>
      </c>
      <c r="O590">
        <v>-2.0028236539019719E-4</v>
      </c>
      <c r="P590">
        <v>-8.6654024999144406E-3</v>
      </c>
      <c r="Q590">
        <v>5.8771958018980341E-3</v>
      </c>
      <c r="R590">
        <v>0</v>
      </c>
      <c r="S590">
        <v>7.2026674674566368E-5</v>
      </c>
      <c r="T590">
        <v>991.55648158441477</v>
      </c>
      <c r="U590">
        <v>111.19847745183353</v>
      </c>
      <c r="V590">
        <v>941.28298354786762</v>
      </c>
      <c r="W590">
        <v>113.80354629211348</v>
      </c>
      <c r="X590">
        <v>196.43485135004704</v>
      </c>
      <c r="Y590">
        <v>712.79397153543232</v>
      </c>
      <c r="Z590">
        <v>8.9058751731891217</v>
      </c>
      <c r="AA590" s="12">
        <v>19.467162956722483</v>
      </c>
      <c r="AB590" s="12">
        <v>0.51716295672248314</v>
      </c>
      <c r="AC590" s="12">
        <v>0.55355593583504559</v>
      </c>
      <c r="AD590" s="12">
        <v>359.09335604425388</v>
      </c>
      <c r="AE590">
        <v>6.2464306219866206E-2</v>
      </c>
      <c r="AF590">
        <v>0</v>
      </c>
      <c r="AG590">
        <v>-10.318158319613797</v>
      </c>
      <c r="AH590">
        <v>-49.328458659959871</v>
      </c>
      <c r="AI590">
        <v>11.424450600621766</v>
      </c>
      <c r="AJ590">
        <v>2.3947935914591296</v>
      </c>
      <c r="AK590">
        <v>13.070911515603942</v>
      </c>
      <c r="AL590">
        <v>0</v>
      </c>
      <c r="AM590">
        <v>0</v>
      </c>
      <c r="AN590">
        <v>2.3427366495879989</v>
      </c>
      <c r="AO590">
        <f t="shared" si="95"/>
        <v>18.279808286642552</v>
      </c>
      <c r="AP590">
        <f t="shared" si="96"/>
        <v>1.0967884971985531</v>
      </c>
      <c r="AQ590">
        <f t="shared" si="97"/>
        <v>0</v>
      </c>
      <c r="AR590">
        <f t="shared" si="98"/>
        <v>1.0946494738865231</v>
      </c>
      <c r="AS590" s="9">
        <f t="shared" si="99"/>
        <v>-37.479969268565135</v>
      </c>
      <c r="AT590" s="9">
        <f t="shared" si="100"/>
        <v>25.604033834483047</v>
      </c>
      <c r="AU590" s="9">
        <f t="shared" si="101"/>
        <v>9.7678614474400014</v>
      </c>
      <c r="AV590">
        <f t="shared" si="102"/>
        <v>0</v>
      </c>
      <c r="AW590">
        <f t="shared" si="103"/>
        <v>1.1278221218286626</v>
      </c>
      <c r="AX590">
        <v>18.31552833858369</v>
      </c>
      <c r="AZ590">
        <f t="shared" si="104"/>
        <v>-228.4890120124353</v>
      </c>
    </row>
    <row r="591" spans="1:52" x14ac:dyDescent="0.3">
      <c r="A591">
        <v>147.25</v>
      </c>
      <c r="B591" s="12">
        <v>1410.9555821437461</v>
      </c>
      <c r="C591" s="9">
        <v>44.406375374035179</v>
      </c>
      <c r="D591" s="9">
        <v>0.51813524958503709</v>
      </c>
      <c r="E591" s="9">
        <v>6.8229581163232744E-2</v>
      </c>
      <c r="F591" s="9">
        <v>2.9104314708664334</v>
      </c>
      <c r="G591" s="12">
        <v>0</v>
      </c>
      <c r="H591" s="12">
        <v>31.242146601243359</v>
      </c>
      <c r="I591" s="12">
        <v>1.8745287960746015</v>
      </c>
      <c r="J591">
        <v>994.32421513783891</v>
      </c>
      <c r="K591">
        <v>104.3672163056109</v>
      </c>
      <c r="L591">
        <v>1.0522913289273749E-2</v>
      </c>
      <c r="M591">
        <v>5.0366391376077575E-2</v>
      </c>
      <c r="N591">
        <v>-1.5432726814142625E-3</v>
      </c>
      <c r="O591">
        <v>-2.0322270827527009E-4</v>
      </c>
      <c r="P591">
        <v>-8.668758560074246E-3</v>
      </c>
      <c r="Q591">
        <v>5.8771958018980341E-3</v>
      </c>
      <c r="R591">
        <v>0</v>
      </c>
      <c r="S591">
        <v>7.2556146284712006E-5</v>
      </c>
      <c r="T591">
        <v>991.33317813231076</v>
      </c>
      <c r="U591">
        <v>111.1480581081272</v>
      </c>
      <c r="V591">
        <v>941.36695969877496</v>
      </c>
      <c r="W591">
        <v>113.76134817962259</v>
      </c>
      <c r="X591">
        <v>196.59954605684968</v>
      </c>
      <c r="Y591">
        <v>713.61288877714901</v>
      </c>
      <c r="Z591">
        <v>8.9086044062127225</v>
      </c>
      <c r="AA591" s="12">
        <v>19.474842932024867</v>
      </c>
      <c r="AB591" s="12">
        <v>0.5248429320248672</v>
      </c>
      <c r="AC591" s="12">
        <v>0.55848780398936948</v>
      </c>
      <c r="AD591" s="12">
        <v>358.64545218243256</v>
      </c>
      <c r="AE591">
        <v>6.2999328226376994E-2</v>
      </c>
      <c r="AF591">
        <v>0</v>
      </c>
      <c r="AG591">
        <v>-10.467003856725833</v>
      </c>
      <c r="AH591">
        <v>-49.294509402714077</v>
      </c>
      <c r="AI591">
        <v>11.387703546081299</v>
      </c>
      <c r="AJ591">
        <v>2.3918065206046433</v>
      </c>
      <c r="AK591">
        <v>13.076068110729933</v>
      </c>
      <c r="AL591">
        <v>0</v>
      </c>
      <c r="AM591">
        <v>0</v>
      </c>
      <c r="AN591">
        <v>2.3636090990156089</v>
      </c>
      <c r="AO591">
        <f t="shared" si="95"/>
        <v>18.242652791336919</v>
      </c>
      <c r="AP591">
        <f t="shared" si="96"/>
        <v>1.0945591674802151</v>
      </c>
      <c r="AQ591">
        <f t="shared" si="97"/>
        <v>0</v>
      </c>
      <c r="AR591">
        <f t="shared" si="98"/>
        <v>1.0923877794495658</v>
      </c>
      <c r="AS591" s="9">
        <f t="shared" si="99"/>
        <v>-37.626177760493015</v>
      </c>
      <c r="AT591" s="9">
        <f t="shared" si="100"/>
        <v>25.591332377412069</v>
      </c>
      <c r="AU591" s="9">
        <f t="shared" si="101"/>
        <v>9.7509946222747743</v>
      </c>
      <c r="AV591">
        <f t="shared" si="102"/>
        <v>0</v>
      </c>
      <c r="AW591">
        <f t="shared" si="103"/>
        <v>1.1485033027968992</v>
      </c>
      <c r="AX591">
        <v>18.278914527932287</v>
      </c>
      <c r="AZ591">
        <f t="shared" si="104"/>
        <v>-227.75407092162595</v>
      </c>
    </row>
    <row r="592" spans="1:52" x14ac:dyDescent="0.3">
      <c r="A592">
        <v>147.5</v>
      </c>
      <c r="B592" s="12">
        <v>1421.5394634514739</v>
      </c>
      <c r="C592" s="9">
        <v>44.406375374035179</v>
      </c>
      <c r="D592" s="9">
        <v>0.52061259878946475</v>
      </c>
      <c r="E592" s="9">
        <v>6.9236783420952852E-2</v>
      </c>
      <c r="F592" s="9">
        <v>2.9120480056766938</v>
      </c>
      <c r="G592" s="12">
        <v>0</v>
      </c>
      <c r="H592" s="12">
        <v>31.629532084981868</v>
      </c>
      <c r="I592" s="12">
        <v>1.897771925098912</v>
      </c>
      <c r="J592">
        <v>994.15486608361937</v>
      </c>
      <c r="K592">
        <v>104.35921215607169</v>
      </c>
      <c r="L592">
        <v>1.0560534497881869E-2</v>
      </c>
      <c r="M592">
        <v>5.0524561873650967E-2</v>
      </c>
      <c r="N592">
        <v>-1.5503925375539005E-3</v>
      </c>
      <c r="O592">
        <v>-2.0618823399525682E-4</v>
      </c>
      <c r="P592">
        <v>-8.6721249303182008E-3</v>
      </c>
      <c r="Q592">
        <v>5.8771958018980341E-3</v>
      </c>
      <c r="R592">
        <v>0</v>
      </c>
      <c r="S592">
        <v>7.3087441426214348E-5</v>
      </c>
      <c r="T592">
        <v>991.10933886947714</v>
      </c>
      <c r="U592">
        <v>111.09746888630445</v>
      </c>
      <c r="V592">
        <v>941.45552073030115</v>
      </c>
      <c r="W592">
        <v>113.71943771563735</v>
      </c>
      <c r="X592">
        <v>196.67494981723581</v>
      </c>
      <c r="Y592">
        <v>714.39554842647567</v>
      </c>
      <c r="Z592">
        <v>8.9113572625060176</v>
      </c>
      <c r="AA592" s="12">
        <v>19.482590641699638</v>
      </c>
      <c r="AB592" s="12">
        <v>0.53259064169963732</v>
      </c>
      <c r="AC592" s="12">
        <v>0.56341344754928313</v>
      </c>
      <c r="AD592" s="12">
        <v>358.19279967692648</v>
      </c>
      <c r="AE592">
        <v>6.3533167244493427E-2</v>
      </c>
      <c r="AF592">
        <v>0</v>
      </c>
      <c r="AG592">
        <v>-10.618258508672156</v>
      </c>
      <c r="AH592">
        <v>-49.260342407655187</v>
      </c>
      <c r="AI592">
        <v>11.352998615191275</v>
      </c>
      <c r="AJ592">
        <v>2.3887877810454232</v>
      </c>
      <c r="AK592">
        <v>13.081270185004065</v>
      </c>
      <c r="AL592">
        <v>0</v>
      </c>
      <c r="AM592">
        <v>0</v>
      </c>
      <c r="AN592">
        <v>2.3844552049709349</v>
      </c>
      <c r="AO592">
        <f t="shared" si="95"/>
        <v>18.207474183385887</v>
      </c>
      <c r="AP592">
        <f t="shared" si="96"/>
        <v>1.0924484510031531</v>
      </c>
      <c r="AQ592">
        <f t="shared" si="97"/>
        <v>0</v>
      </c>
      <c r="AR592">
        <f t="shared" si="98"/>
        <v>1.0902443784792475</v>
      </c>
      <c r="AS592" s="9">
        <f t="shared" si="99"/>
        <v>-37.774948042896334</v>
      </c>
      <c r="AT592" s="9">
        <f t="shared" si="100"/>
        <v>25.578352456881191</v>
      </c>
      <c r="AU592" s="9">
        <f t="shared" si="101"/>
        <v>9.7351984377603973</v>
      </c>
      <c r="AV592">
        <f t="shared" si="102"/>
        <v>0</v>
      </c>
      <c r="AW592">
        <f t="shared" si="103"/>
        <v>1.1695186450093342</v>
      </c>
      <c r="AX592">
        <v>18.244282989163267</v>
      </c>
      <c r="AZ592">
        <f t="shared" si="104"/>
        <v>-227.05997230382548</v>
      </c>
    </row>
    <row r="593" spans="1:52" x14ac:dyDescent="0.3">
      <c r="A593">
        <v>147.75</v>
      </c>
      <c r="B593" s="12">
        <v>1432.1629941374908</v>
      </c>
      <c r="C593" s="9">
        <v>44.406375374035179</v>
      </c>
      <c r="D593" s="9">
        <v>0.52309192891007783</v>
      </c>
      <c r="E593" s="9">
        <v>7.0252779902407636E-2</v>
      </c>
      <c r="F593" s="9">
        <v>2.9136691898655016</v>
      </c>
      <c r="G593" s="12">
        <v>0</v>
      </c>
      <c r="H593" s="12">
        <v>32.02029996246447</v>
      </c>
      <c r="I593" s="12">
        <v>1.9212179977478683</v>
      </c>
      <c r="J593">
        <v>993.9853878494788</v>
      </c>
      <c r="K593">
        <v>104.35124607798127</v>
      </c>
      <c r="L593">
        <v>1.0598030742991225E-2</v>
      </c>
      <c r="M593">
        <v>5.0682267889433912E-2</v>
      </c>
      <c r="N593">
        <v>-1.5575154780345757E-3</v>
      </c>
      <c r="O593">
        <v>-2.0917889576492794E-4</v>
      </c>
      <c r="P593">
        <v>-8.6755015902149415E-3</v>
      </c>
      <c r="Q593">
        <v>5.8771958018980341E-3</v>
      </c>
      <c r="R593">
        <v>0</v>
      </c>
      <c r="S593">
        <v>7.3620553634968046E-5</v>
      </c>
      <c r="T593">
        <v>990.88497739443164</v>
      </c>
      <c r="U593">
        <v>111.04671731960099</v>
      </c>
      <c r="V593">
        <v>941.54831794596453</v>
      </c>
      <c r="W593">
        <v>113.67779971300712</v>
      </c>
      <c r="X593">
        <v>196.86317870503734</v>
      </c>
      <c r="Y593">
        <v>715.21291796614025</v>
      </c>
      <c r="Z593">
        <v>8.9141336961564761</v>
      </c>
      <c r="AA593" s="12">
        <v>19.490405999249287</v>
      </c>
      <c r="AB593" s="12">
        <v>0.54040599924928945</v>
      </c>
      <c r="AC593" s="12">
        <v>0.56833280101070249</v>
      </c>
      <c r="AD593" s="12">
        <v>357.73538371441475</v>
      </c>
      <c r="AE593">
        <v>6.4065813142264005E-2</v>
      </c>
      <c r="AF593">
        <v>0</v>
      </c>
      <c r="AG593">
        <v>-10.769240598912575</v>
      </c>
      <c r="AH593">
        <v>-49.225958781284504</v>
      </c>
      <c r="AI593">
        <v>11.316769998991214</v>
      </c>
      <c r="AJ593">
        <v>2.3857372739914324</v>
      </c>
      <c r="AK593">
        <v>13.08651768034899</v>
      </c>
      <c r="AL593">
        <v>0</v>
      </c>
      <c r="AM593">
        <v>0</v>
      </c>
      <c r="AN593">
        <v>2.4052746902302871</v>
      </c>
      <c r="AO593">
        <f t="shared" si="95"/>
        <v>18.170886538034051</v>
      </c>
      <c r="AP593">
        <f t="shared" si="96"/>
        <v>1.0902531922820431</v>
      </c>
      <c r="AQ593">
        <f t="shared" si="97"/>
        <v>0</v>
      </c>
      <c r="AR593">
        <f t="shared" si="98"/>
        <v>1.088016524369146</v>
      </c>
      <c r="AS593" s="9">
        <f t="shared" si="99"/>
        <v>-37.923348852966534</v>
      </c>
      <c r="AT593" s="9">
        <f t="shared" si="100"/>
        <v>25.565141741829976</v>
      </c>
      <c r="AU593" s="9">
        <f t="shared" si="101"/>
        <v>9.7186627186635253</v>
      </c>
      <c r="AV593">
        <f t="shared" si="102"/>
        <v>0</v>
      </c>
      <c r="AW593">
        <f t="shared" si="103"/>
        <v>1.190780372236206</v>
      </c>
      <c r="AX593">
        <v>18.208240969660981</v>
      </c>
      <c r="AZ593">
        <f t="shared" si="104"/>
        <v>-226.33539997982427</v>
      </c>
    </row>
    <row r="594" spans="1:52" x14ac:dyDescent="0.3">
      <c r="A594">
        <v>148</v>
      </c>
      <c r="B594" s="12">
        <v>1442.826063332823</v>
      </c>
      <c r="C594" s="9">
        <v>44.406375374035179</v>
      </c>
      <c r="D594" s="9">
        <v>0.5255731935790483</v>
      </c>
      <c r="E594" s="9">
        <v>7.1277559245456257E-2</v>
      </c>
      <c r="F594" s="9">
        <v>2.9152949929589727</v>
      </c>
      <c r="G594" s="12">
        <v>0</v>
      </c>
      <c r="H594" s="12">
        <v>32.41444586363702</v>
      </c>
      <c r="I594" s="12">
        <v>1.9448667518182212</v>
      </c>
      <c r="J594">
        <v>993.815788125376</v>
      </c>
      <c r="K594">
        <v>104.34331769501853</v>
      </c>
      <c r="L594">
        <v>1.0635401161185696E-2</v>
      </c>
      <c r="M594">
        <v>5.0839506439897639E-2</v>
      </c>
      <c r="N594">
        <v>-1.5646413713331525E-3</v>
      </c>
      <c r="O594">
        <v>-2.1219464654130438E-4</v>
      </c>
      <c r="P594">
        <v>-8.6788885189555392E-3</v>
      </c>
      <c r="Q594">
        <v>5.8771958018980341E-3</v>
      </c>
      <c r="R594">
        <v>0</v>
      </c>
      <c r="S594">
        <v>7.4155476416864547E-5</v>
      </c>
      <c r="T594">
        <v>990.66010722323392</v>
      </c>
      <c r="U594">
        <v>110.99581092523158</v>
      </c>
      <c r="V594">
        <v>941.64501343915413</v>
      </c>
      <c r="W594">
        <v>113.63641951065927</v>
      </c>
      <c r="X594">
        <v>196.96928560372896</v>
      </c>
      <c r="Y594">
        <v>715.99665743669379</v>
      </c>
      <c r="Z594">
        <v>8.9169336608098515</v>
      </c>
      <c r="AA594" s="12">
        <v>19.498288917272742</v>
      </c>
      <c r="AB594" s="12">
        <v>0.54828891727274043</v>
      </c>
      <c r="AC594" s="12">
        <v>0.5732457986653553</v>
      </c>
      <c r="AD594" s="12">
        <v>357.27318944634982</v>
      </c>
      <c r="AE594">
        <v>6.4597255807699483E-2</v>
      </c>
      <c r="AF594">
        <v>0</v>
      </c>
      <c r="AG594">
        <v>-10.922552652504097</v>
      </c>
      <c r="AH594">
        <v>-49.191359627827737</v>
      </c>
      <c r="AI594">
        <v>11.282417800123017</v>
      </c>
      <c r="AJ594">
        <v>2.3826549004177076</v>
      </c>
      <c r="AK594">
        <v>13.091810538080669</v>
      </c>
      <c r="AL594">
        <v>0</v>
      </c>
      <c r="AM594">
        <v>0</v>
      </c>
      <c r="AN594">
        <v>2.4260672767058207</v>
      </c>
      <c r="AO594">
        <f t="shared" si="95"/>
        <v>18.136115678837204</v>
      </c>
      <c r="AP594">
        <f t="shared" si="96"/>
        <v>1.0881669407302321</v>
      </c>
      <c r="AQ594">
        <f t="shared" si="97"/>
        <v>0</v>
      </c>
      <c r="AR594">
        <f t="shared" si="98"/>
        <v>1.0858973756247061</v>
      </c>
      <c r="AS594" s="9">
        <f t="shared" si="99"/>
        <v>-38.074226672178007</v>
      </c>
      <c r="AT594" s="9">
        <f t="shared" si="100"/>
        <v>25.551650260484351</v>
      </c>
      <c r="AU594" s="9">
        <f t="shared" si="101"/>
        <v>9.7031124223778846</v>
      </c>
      <c r="AV594">
        <f t="shared" si="102"/>
        <v>0</v>
      </c>
      <c r="AW594">
        <f t="shared" si="103"/>
        <v>1.2123795311713084</v>
      </c>
      <c r="AX594">
        <v>18.17402082182624</v>
      </c>
      <c r="AZ594">
        <f t="shared" si="104"/>
        <v>-225.64835600246033</v>
      </c>
    </row>
    <row r="595" spans="1:52" x14ac:dyDescent="0.3">
      <c r="A595">
        <v>148.25</v>
      </c>
      <c r="B595" s="12">
        <v>1453.5285591750512</v>
      </c>
      <c r="C595" s="9">
        <v>44.406375374035179</v>
      </c>
      <c r="D595" s="9">
        <v>0.52805634630399934</v>
      </c>
      <c r="E595" s="9">
        <v>7.2311109970129017E-2</v>
      </c>
      <c r="F595" s="9">
        <v>2.9169253843759768</v>
      </c>
      <c r="G595" s="12">
        <v>0</v>
      </c>
      <c r="H595" s="12">
        <v>32.811965373126547</v>
      </c>
      <c r="I595" s="12">
        <v>1.9687179223875928</v>
      </c>
      <c r="J595">
        <v>993.6460745968094</v>
      </c>
      <c r="K595">
        <v>104.33542664239036</v>
      </c>
      <c r="L595">
        <v>1.067264488630658E-2</v>
      </c>
      <c r="M595">
        <v>5.0996274585966034E-2</v>
      </c>
      <c r="N595">
        <v>-1.5717700858653644E-3</v>
      </c>
      <c r="O595">
        <v>-2.1523543902517188E-4</v>
      </c>
      <c r="P595">
        <v>-8.6822856953679729E-3</v>
      </c>
      <c r="Q595">
        <v>5.8771958018980341E-3</v>
      </c>
      <c r="R595">
        <v>0</v>
      </c>
      <c r="S595">
        <v>7.469220324787E-5</v>
      </c>
      <c r="T595">
        <v>990.43474178888721</v>
      </c>
      <c r="U595">
        <v>110.94475720082158</v>
      </c>
      <c r="V595">
        <v>941.74528013591691</v>
      </c>
      <c r="W595">
        <v>113.59528297366819</v>
      </c>
      <c r="X595">
        <v>197.18901535500297</v>
      </c>
      <c r="Y595">
        <v>716.81506100845456</v>
      </c>
      <c r="Z595">
        <v>8.9197571096908366</v>
      </c>
      <c r="AA595" s="12">
        <v>19.506239307462533</v>
      </c>
      <c r="AB595" s="12">
        <v>0.55623930746253092</v>
      </c>
      <c r="AC595" s="12">
        <v>0.57815237460133839</v>
      </c>
      <c r="AD595" s="12">
        <v>356.80620204825573</v>
      </c>
      <c r="AE595">
        <v>6.5127485148880337E-2</v>
      </c>
      <c r="AF595">
        <v>0</v>
      </c>
      <c r="AG595">
        <v>-11.07551807640766</v>
      </c>
      <c r="AH595">
        <v>-49.156546049191469</v>
      </c>
      <c r="AI595">
        <v>11.246510956373116</v>
      </c>
      <c r="AJ595">
        <v>2.3795405614598177</v>
      </c>
      <c r="AK595">
        <v>13.09714869890648</v>
      </c>
      <c r="AL595">
        <v>0</v>
      </c>
      <c r="AM595">
        <v>0</v>
      </c>
      <c r="AN595">
        <v>2.446832685447891</v>
      </c>
      <c r="AO595">
        <f t="shared" si="95"/>
        <v>18.099909602146656</v>
      </c>
      <c r="AP595">
        <f t="shared" si="96"/>
        <v>1.0859945761287992</v>
      </c>
      <c r="AQ595">
        <f t="shared" si="97"/>
        <v>0</v>
      </c>
      <c r="AR595">
        <f t="shared" si="98"/>
        <v>1.0836922186071796</v>
      </c>
      <c r="AS595" s="9">
        <f t="shared" si="99"/>
        <v>-38.224662164814923</v>
      </c>
      <c r="AT595" s="9">
        <f t="shared" si="100"/>
        <v>25.537926864839275</v>
      </c>
      <c r="AU595" s="9">
        <f t="shared" si="101"/>
        <v>9.686807841510543</v>
      </c>
      <c r="AV595">
        <f t="shared" si="102"/>
        <v>0</v>
      </c>
      <c r="AW595">
        <f t="shared" si="103"/>
        <v>1.2342260562362708</v>
      </c>
      <c r="AX595">
        <v>18.138363752040526</v>
      </c>
      <c r="AZ595">
        <f t="shared" si="104"/>
        <v>-224.93021912746235</v>
      </c>
    </row>
    <row r="596" spans="1:52" x14ac:dyDescent="0.3">
      <c r="A596">
        <v>148.5</v>
      </c>
      <c r="B596" s="12">
        <v>1464.2703688036136</v>
      </c>
      <c r="C596" s="9">
        <v>44.406375374035179</v>
      </c>
      <c r="D596" s="9">
        <v>0.53054134046883106</v>
      </c>
      <c r="E596" s="9">
        <v>7.3353420478253731E-2</v>
      </c>
      <c r="F596" s="9">
        <v>2.9185603334286938</v>
      </c>
      <c r="G596" s="12">
        <v>0</v>
      </c>
      <c r="H596" s="12">
        <v>33.212854030097589</v>
      </c>
      <c r="I596" s="12">
        <v>1.9927712418058554</v>
      </c>
      <c r="J596">
        <v>993.47625494590363</v>
      </c>
      <c r="K596">
        <v>104.32757256661597</v>
      </c>
      <c r="L596">
        <v>1.0709761049503122E-2</v>
      </c>
      <c r="M596">
        <v>5.1152569431080694E-2</v>
      </c>
      <c r="N596">
        <v>-1.5789014899915902E-3</v>
      </c>
      <c r="O596">
        <v>-2.1830122566273165E-4</v>
      </c>
      <c r="P596">
        <v>-8.6856930979380305E-3</v>
      </c>
      <c r="Q596">
        <v>5.8771958018980341E-3</v>
      </c>
      <c r="R596">
        <v>0</v>
      </c>
      <c r="S596">
        <v>7.523072757409793E-5</v>
      </c>
      <c r="T596">
        <v>990.20889444119086</v>
      </c>
      <c r="U596">
        <v>110.89356362097675</v>
      </c>
      <c r="V596">
        <v>941.84880180377775</v>
      </c>
      <c r="W596">
        <v>113.55437649176713</v>
      </c>
      <c r="X596">
        <v>197.33374017268153</v>
      </c>
      <c r="Y596">
        <v>717.60239642787997</v>
      </c>
      <c r="Z596">
        <v>8.9226039955740148</v>
      </c>
      <c r="AA596" s="12">
        <v>19.514257080601951</v>
      </c>
      <c r="AB596" s="12">
        <v>0.56425708060195179</v>
      </c>
      <c r="AC596" s="12">
        <v>0.58305246269868571</v>
      </c>
      <c r="AD596" s="12">
        <v>356.33440642265111</v>
      </c>
      <c r="AE596">
        <v>6.5656491094198133E-2</v>
      </c>
      <c r="AF596">
        <v>0</v>
      </c>
      <c r="AG596">
        <v>-11.230726278225864</v>
      </c>
      <c r="AH596">
        <v>-49.121519144942681</v>
      </c>
      <c r="AI596">
        <v>11.212320268794889</v>
      </c>
      <c r="AJ596">
        <v>2.3763941564326609</v>
      </c>
      <c r="AK596">
        <v>13.102532102923311</v>
      </c>
      <c r="AL596">
        <v>0</v>
      </c>
      <c r="AM596">
        <v>0</v>
      </c>
      <c r="AN596">
        <v>2.4675706366262999</v>
      </c>
      <c r="AO596">
        <f t="shared" si="95"/>
        <v>18.06536613551371</v>
      </c>
      <c r="AP596">
        <f t="shared" si="96"/>
        <v>1.0839219681308225</v>
      </c>
      <c r="AQ596">
        <f t="shared" si="97"/>
        <v>0</v>
      </c>
      <c r="AR596">
        <f t="shared" si="98"/>
        <v>1.0815865355069778</v>
      </c>
      <c r="AS596" s="9">
        <f t="shared" si="99"/>
        <v>-38.377481975585951</v>
      </c>
      <c r="AT596" s="9">
        <f t="shared" si="100"/>
        <v>25.523920619715874</v>
      </c>
      <c r="AU596" s="9">
        <f t="shared" si="101"/>
        <v>9.6714064837345273</v>
      </c>
      <c r="AV596">
        <f t="shared" si="102"/>
        <v>0</v>
      </c>
      <c r="AW596">
        <f t="shared" si="103"/>
        <v>1.2564127809479326</v>
      </c>
      <c r="AX596">
        <v>18.104374059567427</v>
      </c>
      <c r="AZ596">
        <f t="shared" si="104"/>
        <v>-224.24640537589778</v>
      </c>
    </row>
    <row r="597" spans="1:52" x14ac:dyDescent="0.3">
      <c r="A597">
        <v>148.75</v>
      </c>
      <c r="B597" s="12">
        <v>1475.0513783551514</v>
      </c>
      <c r="C597" s="9">
        <v>44.406375374035179</v>
      </c>
      <c r="D597" s="9">
        <v>0.53302812933455601</v>
      </c>
      <c r="E597" s="9">
        <v>7.4404479053090278E-2</v>
      </c>
      <c r="F597" s="9">
        <v>2.9201998093231616</v>
      </c>
      <c r="G597" s="12">
        <v>0</v>
      </c>
      <c r="H597" s="12">
        <v>33.617107328111643</v>
      </c>
      <c r="I597" s="12">
        <v>2.0170264396866986</v>
      </c>
      <c r="J597">
        <v>993.30633685236103</v>
      </c>
      <c r="K597">
        <v>104.31975512531159</v>
      </c>
      <c r="L597">
        <v>1.0746748779240046E-2</v>
      </c>
      <c r="M597">
        <v>5.1308388119427874E-2</v>
      </c>
      <c r="N597">
        <v>-1.5860354520211364E-3</v>
      </c>
      <c r="O597">
        <v>-2.2139195864707769E-4</v>
      </c>
      <c r="P597">
        <v>-8.6891107048215517E-3</v>
      </c>
      <c r="Q597">
        <v>5.8771958018980341E-3</v>
      </c>
      <c r="R597">
        <v>0</v>
      </c>
      <c r="S597">
        <v>7.5771042811875847E-5</v>
      </c>
      <c r="T597">
        <v>989.98257844641898</v>
      </c>
      <c r="U597">
        <v>110.84223763397119</v>
      </c>
      <c r="V597">
        <v>941.95527302952712</v>
      </c>
      <c r="W597">
        <v>113.51368697644392</v>
      </c>
      <c r="X597">
        <v>197.59535478208349</v>
      </c>
      <c r="Y597">
        <v>718.42518752322201</v>
      </c>
      <c r="Z597">
        <v>8.9254742708051786</v>
      </c>
      <c r="AA597" s="12">
        <v>19.522342146562234</v>
      </c>
      <c r="AB597" s="12">
        <v>0.57234214656223292</v>
      </c>
      <c r="AC597" s="12">
        <v>0.58794599663164415</v>
      </c>
      <c r="AD597" s="12">
        <v>355.85778760474119</v>
      </c>
      <c r="AE597">
        <v>6.6184263592516279E-2</v>
      </c>
      <c r="AF597">
        <v>0</v>
      </c>
      <c r="AG597">
        <v>-11.385473288031127</v>
      </c>
      <c r="AH597">
        <v>-49.086280012279587</v>
      </c>
      <c r="AI597">
        <v>11.176504275315256</v>
      </c>
      <c r="AJ597">
        <v>2.3732155855360193</v>
      </c>
      <c r="AK597">
        <v>13.107960689615663</v>
      </c>
      <c r="AL597">
        <v>0</v>
      </c>
      <c r="AM597">
        <v>0</v>
      </c>
      <c r="AN597">
        <v>2.4882808495399238</v>
      </c>
      <c r="AO597">
        <f t="shared" si="95"/>
        <v>18.029324230985694</v>
      </c>
      <c r="AP597">
        <f t="shared" si="96"/>
        <v>1.0817594538591415</v>
      </c>
      <c r="AQ597">
        <f t="shared" si="97"/>
        <v>0</v>
      </c>
      <c r="AR597">
        <f t="shared" si="98"/>
        <v>1.079391072416833</v>
      </c>
      <c r="AS597" s="9">
        <f t="shared" si="99"/>
        <v>-38.529742994081879</v>
      </c>
      <c r="AT597" s="9">
        <f t="shared" si="100"/>
        <v>25.509682228185593</v>
      </c>
      <c r="AU597" s="9">
        <f t="shared" si="101"/>
        <v>9.6552161726200296</v>
      </c>
      <c r="AV597">
        <f t="shared" si="102"/>
        <v>0</v>
      </c>
      <c r="AW597">
        <f t="shared" si="103"/>
        <v>1.2788461308532884</v>
      </c>
      <c r="AX597">
        <v>18.068883866058851</v>
      </c>
      <c r="AZ597">
        <f t="shared" si="104"/>
        <v>-223.53008550630511</v>
      </c>
    </row>
    <row r="598" spans="1:52" x14ac:dyDescent="0.3">
      <c r="A598">
        <v>149</v>
      </c>
      <c r="B598" s="12">
        <v>1485.8714729588578</v>
      </c>
      <c r="C598" s="9">
        <v>44.406375374035179</v>
      </c>
      <c r="D598" s="9">
        <v>0.53551666604013948</v>
      </c>
      <c r="E598" s="9">
        <v>7.5464273858958014E-2</v>
      </c>
      <c r="F598" s="9">
        <v>2.9218437811598004</v>
      </c>
      <c r="G598" s="12">
        <v>0</v>
      </c>
      <c r="H598" s="12">
        <v>34.02472071498385</v>
      </c>
      <c r="I598" s="12">
        <v>2.041483242899031</v>
      </c>
      <c r="J598">
        <v>993.13632799435936</v>
      </c>
      <c r="K598">
        <v>104.31197398698009</v>
      </c>
      <c r="L598">
        <v>1.0783607201342756E-2</v>
      </c>
      <c r="M598">
        <v>5.1463727834232961E-2</v>
      </c>
      <c r="N598">
        <v>-1.5931718402174264E-3</v>
      </c>
      <c r="O598">
        <v>-2.2450758991978106E-4</v>
      </c>
      <c r="P598">
        <v>-8.6925384938613456E-3</v>
      </c>
      <c r="Q598">
        <v>5.8771958018980341E-3</v>
      </c>
      <c r="R598">
        <v>0</v>
      </c>
      <c r="S598">
        <v>7.6313142347809808E-5</v>
      </c>
      <c r="T598">
        <v>989.75580698725594</v>
      </c>
      <c r="U598">
        <v>110.79078665856872</v>
      </c>
      <c r="V598">
        <v>942.06439916916167</v>
      </c>
      <c r="W598">
        <v>113.4732018567712</v>
      </c>
      <c r="X598">
        <v>197.78902446367954</v>
      </c>
      <c r="Y598">
        <v>719.21940128334563</v>
      </c>
      <c r="Z598">
        <v>8.9283678872973962</v>
      </c>
      <c r="AA598" s="12">
        <v>19.530494414299675</v>
      </c>
      <c r="AB598" s="12">
        <v>0.58049441429967696</v>
      </c>
      <c r="AC598" s="12">
        <v>0.59283290986693071</v>
      </c>
      <c r="AD598" s="12">
        <v>355.37633047003771</v>
      </c>
      <c r="AE598">
        <v>6.6710792613361214E-2</v>
      </c>
      <c r="AF598">
        <v>0</v>
      </c>
      <c r="AG598">
        <v>-11.542366678196736</v>
      </c>
      <c r="AH598">
        <v>-49.050829746015921</v>
      </c>
      <c r="AI598">
        <v>11.142249894290803</v>
      </c>
      <c r="AJ598">
        <v>2.370004747904682</v>
      </c>
      <c r="AK598">
        <v>13.113434397853709</v>
      </c>
      <c r="AL598">
        <v>0</v>
      </c>
      <c r="AM598">
        <v>0</v>
      </c>
      <c r="AN598">
        <v>2.5089630426093414</v>
      </c>
      <c r="AO598">
        <f t="shared" si="95"/>
        <v>17.994797027764264</v>
      </c>
      <c r="AP598">
        <f t="shared" si="96"/>
        <v>1.0796878216658559</v>
      </c>
      <c r="AQ598">
        <f t="shared" si="97"/>
        <v>0</v>
      </c>
      <c r="AR598">
        <f t="shared" si="98"/>
        <v>1.0772862290493701</v>
      </c>
      <c r="AS598" s="9">
        <f t="shared" si="99"/>
        <v>-38.684286506456814</v>
      </c>
      <c r="AT598" s="9">
        <f t="shared" si="100"/>
        <v>25.495159189414554</v>
      </c>
      <c r="AU598" s="9">
        <f t="shared" si="101"/>
        <v>9.6398500752675051</v>
      </c>
      <c r="AV598">
        <f t="shared" si="102"/>
        <v>0</v>
      </c>
      <c r="AW598">
        <f t="shared" si="103"/>
        <v>1.3016218231612178</v>
      </c>
      <c r="AX598">
        <v>18.034912802487547</v>
      </c>
      <c r="AZ598">
        <f t="shared" si="104"/>
        <v>-222.84499788581604</v>
      </c>
    </row>
    <row r="599" spans="1:52" x14ac:dyDescent="0.3">
      <c r="A599">
        <v>149.25</v>
      </c>
      <c r="B599" s="12">
        <v>1496.7305367318659</v>
      </c>
      <c r="C599" s="9">
        <v>44.406375374035179</v>
      </c>
      <c r="D599" s="9">
        <v>0.53800690360335413</v>
      </c>
      <c r="E599" s="9">
        <v>7.6532792940863528E-2</v>
      </c>
      <c r="F599" s="9">
        <v>2.9234922179339904</v>
      </c>
      <c r="G599" s="12">
        <v>0</v>
      </c>
      <c r="H599" s="12">
        <v>34.435689592639818</v>
      </c>
      <c r="I599" s="12">
        <v>2.0661413755583893</v>
      </c>
      <c r="J599">
        <v>992.96623604935189</v>
      </c>
      <c r="K599">
        <v>104.30422883080178</v>
      </c>
      <c r="L599">
        <v>1.0820335439013725E-2</v>
      </c>
      <c r="M599">
        <v>5.1618585796200066E-2</v>
      </c>
      <c r="N599">
        <v>-1.6003105228027143E-3</v>
      </c>
      <c r="O599">
        <v>-2.2764807117241169E-4</v>
      </c>
      <c r="P599">
        <v>-8.6959764426012536E-3</v>
      </c>
      <c r="Q599">
        <v>5.8771958018980341E-3</v>
      </c>
      <c r="R599">
        <v>0</v>
      </c>
      <c r="S599">
        <v>7.68570195388453E-5</v>
      </c>
      <c r="T599">
        <v>989.52857427102879</v>
      </c>
      <c r="U599">
        <v>110.73921736155478</v>
      </c>
      <c r="V599">
        <v>942.17589627257155</v>
      </c>
      <c r="W599">
        <v>113.43290907410255</v>
      </c>
      <c r="X599">
        <v>198.08474046391939</v>
      </c>
      <c r="Y599">
        <v>720.04361369348408</v>
      </c>
      <c r="Z599">
        <v>8.9312847965240998</v>
      </c>
      <c r="AA599" s="12">
        <v>19.5387137918528</v>
      </c>
      <c r="AB599" s="12">
        <v>0.58871379185279638</v>
      </c>
      <c r="AC599" s="12">
        <v>0.59771313566284368</v>
      </c>
      <c r="AD599" s="12">
        <v>354.89001987878771</v>
      </c>
      <c r="AE599">
        <v>6.7236068147119132E-2</v>
      </c>
      <c r="AF599">
        <v>0</v>
      </c>
      <c r="AG599">
        <v>-11.698942483493045</v>
      </c>
      <c r="AH599">
        <v>-49.015168502786416</v>
      </c>
      <c r="AI599">
        <v>11.106614128954375</v>
      </c>
      <c r="AJ599">
        <v>2.3667615425716355</v>
      </c>
      <c r="AK599">
        <v>13.118953165891407</v>
      </c>
      <c r="AL599">
        <v>0</v>
      </c>
      <c r="AM599">
        <v>0</v>
      </c>
      <c r="AN599">
        <v>2.5296169333730689</v>
      </c>
      <c r="AO599">
        <f t="shared" si="95"/>
        <v>17.959005596728254</v>
      </c>
      <c r="AP599">
        <f t="shared" si="96"/>
        <v>1.0775403358036952</v>
      </c>
      <c r="AQ599">
        <f t="shared" si="97"/>
        <v>0</v>
      </c>
      <c r="AR599">
        <f t="shared" si="98"/>
        <v>1.0751056409231499</v>
      </c>
      <c r="AS599" s="9">
        <f t="shared" si="99"/>
        <v>-38.8384353025995</v>
      </c>
      <c r="AT599" s="9">
        <f t="shared" si="100"/>
        <v>25.480398257976184</v>
      </c>
      <c r="AU599" s="9">
        <f t="shared" si="101"/>
        <v>9.6238196188050171</v>
      </c>
      <c r="AV599">
        <f t="shared" si="102"/>
        <v>0</v>
      </c>
      <c r="AW599">
        <f t="shared" si="103"/>
        <v>1.3246525527783433</v>
      </c>
      <c r="AX599">
        <v>17.999675738639603</v>
      </c>
      <c r="AZ599">
        <f t="shared" si="104"/>
        <v>-222.13228257908747</v>
      </c>
    </row>
    <row r="600" spans="1:52" x14ac:dyDescent="0.3">
      <c r="A600">
        <v>149.5</v>
      </c>
      <c r="B600" s="12">
        <v>1507.62845277465</v>
      </c>
      <c r="C600" s="9">
        <v>44.406375374035179</v>
      </c>
      <c r="D600" s="9">
        <v>0.5404987949216401</v>
      </c>
      <c r="E600" s="9">
        <v>7.7610024224124136E-2</v>
      </c>
      <c r="F600" s="9">
        <v>2.9251450885366221</v>
      </c>
      <c r="G600" s="12">
        <v>0</v>
      </c>
      <c r="H600" s="12">
        <v>34.850009316970819</v>
      </c>
      <c r="I600" s="12">
        <v>2.0910005590182492</v>
      </c>
      <c r="J600">
        <v>992.79606869481768</v>
      </c>
      <c r="K600">
        <v>104.2965193464309</v>
      </c>
      <c r="L600">
        <v>1.0856932609271437E-2</v>
      </c>
      <c r="M600">
        <v>5.1772959262041521E-2</v>
      </c>
      <c r="N600">
        <v>-1.6074513679627152E-3</v>
      </c>
      <c r="O600">
        <v>-2.3081335384804016E-4</v>
      </c>
      <c r="P600">
        <v>-8.6994245282994518E-3</v>
      </c>
      <c r="Q600">
        <v>5.8771958018980341E-3</v>
      </c>
      <c r="R600">
        <v>0</v>
      </c>
      <c r="S600">
        <v>7.740266771232635E-5</v>
      </c>
      <c r="T600">
        <v>989.30093219154708</v>
      </c>
      <c r="U600">
        <v>110.68753845171528</v>
      </c>
      <c r="V600">
        <v>942.28952440776277</v>
      </c>
      <c r="W600">
        <v>113.39279823568887</v>
      </c>
      <c r="X600">
        <v>198.19089705845599</v>
      </c>
      <c r="Y600">
        <v>720.79768144368734</v>
      </c>
      <c r="Z600">
        <v>8.9342249495164285</v>
      </c>
      <c r="AA600" s="12">
        <v>19.547000186339421</v>
      </c>
      <c r="AB600" s="12">
        <v>0.59700018633941643</v>
      </c>
      <c r="AC600" s="12">
        <v>0.60258660706701028</v>
      </c>
      <c r="AD600" s="12">
        <v>354.39884051099602</v>
      </c>
      <c r="AE600">
        <v>6.7760080205214956E-2</v>
      </c>
      <c r="AF600">
        <v>0</v>
      </c>
      <c r="AG600">
        <v>-11.859485888329298</v>
      </c>
      <c r="AH600">
        <v>-48.979299298834036</v>
      </c>
      <c r="AI600">
        <v>11.074592148203772</v>
      </c>
      <c r="AJ600">
        <v>2.3634858673678329</v>
      </c>
      <c r="AK600">
        <v>13.124516931364518</v>
      </c>
      <c r="AL600">
        <v>0</v>
      </c>
      <c r="AM600">
        <v>0</v>
      </c>
      <c r="AN600">
        <v>2.5502422384780301</v>
      </c>
      <c r="AO600">
        <f t="shared" si="95"/>
        <v>17.926660319977774</v>
      </c>
      <c r="AP600">
        <f t="shared" si="96"/>
        <v>1.0755996191986663</v>
      </c>
      <c r="AQ600">
        <f t="shared" si="97"/>
        <v>0</v>
      </c>
      <c r="AR600">
        <f t="shared" si="98"/>
        <v>1.0731312944869074</v>
      </c>
      <c r="AS600" s="9">
        <f t="shared" si="99"/>
        <v>-38.996846524275881</v>
      </c>
      <c r="AT600" s="9">
        <f t="shared" si="100"/>
        <v>25.465312195852388</v>
      </c>
      <c r="AU600" s="9">
        <f t="shared" si="101"/>
        <v>9.6096489535350944</v>
      </c>
      <c r="AV600">
        <f t="shared" si="102"/>
        <v>0</v>
      </c>
      <c r="AW600">
        <f t="shared" si="103"/>
        <v>1.3480996337643227</v>
      </c>
      <c r="AX600">
        <v>17.96789368899276</v>
      </c>
      <c r="AZ600">
        <f t="shared" si="104"/>
        <v>-221.49184296407543</v>
      </c>
    </row>
    <row r="601" spans="1:52" x14ac:dyDescent="0.3">
      <c r="A601">
        <v>149.75</v>
      </c>
      <c r="B601" s="12">
        <v>1518.565103166469</v>
      </c>
      <c r="C601" s="9">
        <v>44.406375374035179</v>
      </c>
      <c r="D601" s="9">
        <v>0.54299229277297734</v>
      </c>
      <c r="E601" s="9">
        <v>7.8695955513993859E-2</v>
      </c>
      <c r="F601" s="9">
        <v>2.9268023617546537</v>
      </c>
      <c r="G601" s="12">
        <v>0</v>
      </c>
      <c r="H601" s="12">
        <v>35.267675197689947</v>
      </c>
      <c r="I601" s="12">
        <v>2.1160605118613969</v>
      </c>
      <c r="J601">
        <v>992.6258329493545</v>
      </c>
      <c r="K601">
        <v>104.28884520839483</v>
      </c>
      <c r="L601">
        <v>1.0893397831092414E-2</v>
      </c>
      <c r="M601">
        <v>5.1926846118241561E-2</v>
      </c>
      <c r="N601">
        <v>-1.6145942427791737E-3</v>
      </c>
      <c r="O601">
        <v>-2.3400338898737285E-4</v>
      </c>
      <c r="P601">
        <v>-8.7028827221628802E-3</v>
      </c>
      <c r="Q601">
        <v>5.8771958018980341E-3</v>
      </c>
      <c r="R601">
        <v>0</v>
      </c>
      <c r="S601">
        <v>7.795008010961436E-5</v>
      </c>
      <c r="T601">
        <v>989.07287356020765</v>
      </c>
      <c r="U601">
        <v>110.63575661152009</v>
      </c>
      <c r="V601">
        <v>942.4049809767132</v>
      </c>
      <c r="W601">
        <v>113.35285689746644</v>
      </c>
      <c r="X601">
        <v>198.34917396839592</v>
      </c>
      <c r="Y601">
        <v>721.56466864042272</v>
      </c>
      <c r="Z601">
        <v>8.9371882968827254</v>
      </c>
      <c r="AA601" s="12">
        <v>19.5553535039538</v>
      </c>
      <c r="AB601" s="12">
        <v>0.60535350395379894</v>
      </c>
      <c r="AC601" s="12">
        <v>0.6074532569181873</v>
      </c>
      <c r="AD601" s="12">
        <v>353.90277719872836</v>
      </c>
      <c r="AE601">
        <v>6.8282818820293745E-2</v>
      </c>
      <c r="AF601">
        <v>0</v>
      </c>
      <c r="AG601">
        <v>-12.020453965570999</v>
      </c>
      <c r="AH601">
        <v>-48.943222224612683</v>
      </c>
      <c r="AI601">
        <v>11.042015616814524</v>
      </c>
      <c r="AJ601">
        <v>2.3601776211383201</v>
      </c>
      <c r="AK601">
        <v>13.130125631288692</v>
      </c>
      <c r="AL601">
        <v>0</v>
      </c>
      <c r="AM601">
        <v>0</v>
      </c>
      <c r="AN601">
        <v>2.5708386736871756</v>
      </c>
      <c r="AO601">
        <f t="shared" si="95"/>
        <v>17.893828498533271</v>
      </c>
      <c r="AP601">
        <f t="shared" si="96"/>
        <v>1.0736297099119962</v>
      </c>
      <c r="AQ601">
        <f t="shared" si="97"/>
        <v>0</v>
      </c>
      <c r="AR601">
        <f t="shared" si="98"/>
        <v>1.0711277597295641</v>
      </c>
      <c r="AS601" s="9">
        <f t="shared" si="99"/>
        <v>-39.155672771774817</v>
      </c>
      <c r="AT601" s="9">
        <f t="shared" si="100"/>
        <v>25.449969851825607</v>
      </c>
      <c r="AU601" s="9">
        <f t="shared" si="101"/>
        <v>9.5952308786110887</v>
      </c>
      <c r="AV601">
        <f t="shared" si="102"/>
        <v>0</v>
      </c>
      <c r="AW601">
        <f t="shared" si="103"/>
        <v>1.3718350772556751</v>
      </c>
      <c r="AX601">
        <v>17.93562506954887</v>
      </c>
      <c r="AZ601">
        <f t="shared" si="104"/>
        <v>-220.84031233629048</v>
      </c>
    </row>
    <row r="602" spans="1:52" x14ac:dyDescent="0.3">
      <c r="A602">
        <v>150</v>
      </c>
      <c r="B602" s="12">
        <v>1529.540368960829</v>
      </c>
      <c r="C602" s="9">
        <v>44.406375374035179</v>
      </c>
      <c r="D602" s="9">
        <v>0.5454873498167685</v>
      </c>
      <c r="E602" s="9">
        <v>7.9790574495287453E-2</v>
      </c>
      <c r="F602" s="9">
        <v>2.9284640062716889</v>
      </c>
      <c r="G602" s="12">
        <v>0</v>
      </c>
      <c r="H602" s="12">
        <v>35.688682498187482</v>
      </c>
      <c r="I602" s="12">
        <v>2.1413209498912487</v>
      </c>
      <c r="J602">
        <v>992.45553732422184</v>
      </c>
      <c r="K602">
        <v>104.28120615879732</v>
      </c>
      <c r="L602">
        <v>1.0929730224337159E-2</v>
      </c>
      <c r="M602">
        <v>5.2080242935208215E-2</v>
      </c>
      <c r="N602">
        <v>-1.621739016721738E-3</v>
      </c>
      <c r="O602">
        <v>-2.3721812773314706E-4</v>
      </c>
      <c r="P602">
        <v>-8.7063510081972165E-3</v>
      </c>
      <c r="Q602">
        <v>5.8771958018980341E-3</v>
      </c>
      <c r="R602">
        <v>0</v>
      </c>
      <c r="S602">
        <v>7.8499250069448352E-5</v>
      </c>
      <c r="T602">
        <v>988.84441138586556</v>
      </c>
      <c r="U602">
        <v>110.58387911596975</v>
      </c>
      <c r="V602">
        <v>942.52201636051291</v>
      </c>
      <c r="W602">
        <v>113.31307460228271</v>
      </c>
      <c r="X602">
        <v>198.35623680694903</v>
      </c>
      <c r="Y602">
        <v>722.27522643624764</v>
      </c>
      <c r="Z602">
        <v>8.9401747887813805</v>
      </c>
      <c r="AA602" s="12">
        <v>19.563773649963753</v>
      </c>
      <c r="AB602" s="12">
        <v>0.61377364996374961</v>
      </c>
      <c r="AC602" s="12">
        <v>0.61231301784361269</v>
      </c>
      <c r="AD602" s="12">
        <v>353.40181451807149</v>
      </c>
      <c r="AE602">
        <v>6.8804274046430747E-2</v>
      </c>
      <c r="AF602">
        <v>0</v>
      </c>
      <c r="AG602">
        <v>-12.184930652803676</v>
      </c>
      <c r="AH602">
        <v>-48.906938373227234</v>
      </c>
      <c r="AI602">
        <v>11.012339496213265</v>
      </c>
      <c r="AJ602">
        <v>2.3568367010210194</v>
      </c>
      <c r="AK602">
        <v>13.135779202057543</v>
      </c>
      <c r="AL602">
        <v>0</v>
      </c>
      <c r="AM602">
        <v>0</v>
      </c>
      <c r="AN602">
        <v>2.5914059538682745</v>
      </c>
      <c r="AO602">
        <f t="shared" si="95"/>
        <v>17.863760782066286</v>
      </c>
      <c r="AP602">
        <f t="shared" si="96"/>
        <v>1.0718256469239771</v>
      </c>
      <c r="AQ602">
        <f t="shared" si="97"/>
        <v>0</v>
      </c>
      <c r="AR602">
        <f t="shared" si="98"/>
        <v>1.0692896212489875</v>
      </c>
      <c r="AS602" s="9">
        <f t="shared" si="99"/>
        <v>-39.318259206354682</v>
      </c>
      <c r="AT602" s="9">
        <f t="shared" si="100"/>
        <v>25.434305394793483</v>
      </c>
      <c r="AU602" s="9">
        <f t="shared" si="101"/>
        <v>9.5823086265990334</v>
      </c>
      <c r="AV602">
        <f t="shared" si="102"/>
        <v>0</v>
      </c>
      <c r="AW602">
        <f t="shared" si="103"/>
        <v>1.3959791101013774</v>
      </c>
      <c r="AX602">
        <v>17.906128121180899</v>
      </c>
      <c r="AZ602">
        <f t="shared" si="104"/>
        <v>-220.24678992426527</v>
      </c>
    </row>
    <row r="603" spans="1:52" x14ac:dyDescent="0.3">
      <c r="A603">
        <v>150.25</v>
      </c>
      <c r="B603" s="12">
        <v>1540.5541301809606</v>
      </c>
      <c r="C603" s="9">
        <v>44.406375374035179</v>
      </c>
      <c r="D603" s="9">
        <v>0.54798391859472706</v>
      </c>
      <c r="E603" s="9">
        <v>8.0893868731997248E-2</v>
      </c>
      <c r="F603" s="9">
        <v>2.9301299906685543</v>
      </c>
      <c r="G603" s="12">
        <v>0</v>
      </c>
      <c r="H603" s="12">
        <v>36.11302643538356</v>
      </c>
      <c r="I603" s="12">
        <v>2.1667815861230135</v>
      </c>
      <c r="J603">
        <v>992.28518946023519</v>
      </c>
      <c r="K603">
        <v>104.27360191594016</v>
      </c>
      <c r="L603">
        <v>1.0965928901701335E-2</v>
      </c>
      <c r="M603">
        <v>5.2233147107618234E-2</v>
      </c>
      <c r="N603">
        <v>-1.6288855578315002E-3</v>
      </c>
      <c r="O603">
        <v>-2.4045752078377764E-4</v>
      </c>
      <c r="P603">
        <v>-8.7098293625269951E-3</v>
      </c>
      <c r="Q603">
        <v>5.8771958018980341E-3</v>
      </c>
      <c r="R603">
        <v>0</v>
      </c>
      <c r="S603">
        <v>7.9050170827500268E-5</v>
      </c>
      <c r="T603">
        <v>988.61555842050109</v>
      </c>
      <c r="U603">
        <v>110.53191319114393</v>
      </c>
      <c r="V603">
        <v>942.64038857507524</v>
      </c>
      <c r="W603">
        <v>113.27344128248757</v>
      </c>
      <c r="X603">
        <v>198.40473361369163</v>
      </c>
      <c r="Y603">
        <v>722.99516317332416</v>
      </c>
      <c r="Z603">
        <v>8.9431843749397206</v>
      </c>
      <c r="AA603" s="12">
        <v>19.572260528707666</v>
      </c>
      <c r="AB603" s="12">
        <v>0.62226052870767112</v>
      </c>
      <c r="AC603" s="12">
        <v>0.61716582225797234</v>
      </c>
      <c r="AD603" s="12">
        <v>352.89593701223413</v>
      </c>
      <c r="AE603">
        <v>6.9324435959298381E-2</v>
      </c>
      <c r="AF603">
        <v>0</v>
      </c>
      <c r="AG603">
        <v>-12.350011804643929</v>
      </c>
      <c r="AH603">
        <v>-48.870448826757602</v>
      </c>
      <c r="AI603">
        <v>10.982261270087555</v>
      </c>
      <c r="AJ603">
        <v>2.3534630039345901</v>
      </c>
      <c r="AK603">
        <v>13.141477579440624</v>
      </c>
      <c r="AL603">
        <v>0</v>
      </c>
      <c r="AM603">
        <v>0</v>
      </c>
      <c r="AN603">
        <v>2.6119437929895417</v>
      </c>
      <c r="AO603">
        <f t="shared" si="95"/>
        <v>17.833347318330539</v>
      </c>
      <c r="AP603">
        <f t="shared" si="96"/>
        <v>1.0700008390998323</v>
      </c>
      <c r="AQ603">
        <f t="shared" si="97"/>
        <v>0</v>
      </c>
      <c r="AR603">
        <f t="shared" si="98"/>
        <v>1.0674307222161932</v>
      </c>
      <c r="AS603" s="9">
        <f t="shared" si="99"/>
        <v>-39.481458433145839</v>
      </c>
      <c r="AT603" s="9">
        <f t="shared" si="100"/>
        <v>25.418376713461427</v>
      </c>
      <c r="AU603" s="9">
        <f t="shared" si="101"/>
        <v>9.5692147854100114</v>
      </c>
      <c r="AV603">
        <f t="shared" si="102"/>
        <v>0</v>
      </c>
      <c r="AW603">
        <f t="shared" si="103"/>
        <v>1.4204246898391719</v>
      </c>
      <c r="AX603">
        <v>17.876285736797154</v>
      </c>
      <c r="AZ603">
        <f t="shared" si="104"/>
        <v>-219.64522540175108</v>
      </c>
    </row>
    <row r="604" spans="1:52" x14ac:dyDescent="0.3">
      <c r="A604">
        <v>150.5</v>
      </c>
      <c r="B604" s="12">
        <v>1551.6062658153492</v>
      </c>
      <c r="C604" s="9">
        <v>44.406375374035179</v>
      </c>
      <c r="D604" s="9">
        <v>0.55048195153177992</v>
      </c>
      <c r="E604" s="9">
        <v>8.2005825666917734E-2</v>
      </c>
      <c r="F604" s="9">
        <v>2.931800283423863</v>
      </c>
      <c r="G604" s="12">
        <v>0</v>
      </c>
      <c r="H604" s="12">
        <v>36.540702179583739</v>
      </c>
      <c r="I604" s="12">
        <v>2.1924421307750244</v>
      </c>
      <c r="J604">
        <v>992.1147970149508</v>
      </c>
      <c r="K604">
        <v>104.26603220837092</v>
      </c>
      <c r="L604">
        <v>1.100199297351327E-2</v>
      </c>
      <c r="M604">
        <v>5.2385556047748437E-2</v>
      </c>
      <c r="N604">
        <v>-1.6360337341535195E-3</v>
      </c>
      <c r="O604">
        <v>-2.4372151859813429E-4</v>
      </c>
      <c r="P604">
        <v>-8.7133177611643832E-3</v>
      </c>
      <c r="Q604">
        <v>5.8771958018980341E-3</v>
      </c>
      <c r="R604">
        <v>0</v>
      </c>
      <c r="S604">
        <v>7.9602835591208206E-5</v>
      </c>
      <c r="T604">
        <v>988.38632734122507</v>
      </c>
      <c r="U604">
        <v>110.47986601739734</v>
      </c>
      <c r="V604">
        <v>942.75986563582956</v>
      </c>
      <c r="W604">
        <v>113.2339473422478</v>
      </c>
      <c r="X604">
        <v>198.33326762023037</v>
      </c>
      <c r="Y604">
        <v>723.66976205655465</v>
      </c>
      <c r="Z604">
        <v>8.9462170046535068</v>
      </c>
      <c r="AA604" s="12">
        <v>19.580814043591673</v>
      </c>
      <c r="AB604" s="12">
        <v>0.63081404359167481</v>
      </c>
      <c r="AC604" s="12">
        <v>0.62201160236474817</v>
      </c>
      <c r="AD604" s="12">
        <v>352.3851293647437</v>
      </c>
      <c r="AE604">
        <v>6.9843294656358079E-2</v>
      </c>
      <c r="AF604">
        <v>0</v>
      </c>
      <c r="AG604">
        <v>-12.518213407146687</v>
      </c>
      <c r="AH604">
        <v>-48.833754665262319</v>
      </c>
      <c r="AI604">
        <v>10.954505178963746</v>
      </c>
      <c r="AJ604">
        <v>2.3500564277334761</v>
      </c>
      <c r="AK604">
        <v>13.147220698581549</v>
      </c>
      <c r="AL604">
        <v>0</v>
      </c>
      <c r="AM604">
        <v>0</v>
      </c>
      <c r="AN604">
        <v>2.6324519041253445</v>
      </c>
      <c r="AO604">
        <f t="shared" si="95"/>
        <v>17.805146042439045</v>
      </c>
      <c r="AP604">
        <f t="shared" si="96"/>
        <v>1.0683087625463425</v>
      </c>
      <c r="AQ604">
        <f t="shared" si="97"/>
        <v>0</v>
      </c>
      <c r="AR604">
        <f t="shared" si="98"/>
        <v>1.0657041706830392</v>
      </c>
      <c r="AS604" s="9">
        <f t="shared" si="99"/>
        <v>-39.647995775045807</v>
      </c>
      <c r="AT604" s="9">
        <f t="shared" si="100"/>
        <v>25.402128372171585</v>
      </c>
      <c r="AU604" s="9">
        <f t="shared" si="101"/>
        <v>9.5573220177124352</v>
      </c>
      <c r="AV604">
        <f t="shared" si="102"/>
        <v>0</v>
      </c>
      <c r="AW604">
        <f t="shared" si="103"/>
        <v>1.4452729186198916</v>
      </c>
      <c r="AX604">
        <v>17.848662000978777</v>
      </c>
      <c r="AZ604">
        <f t="shared" si="104"/>
        <v>-219.09010357927491</v>
      </c>
    </row>
    <row r="605" spans="1:52" x14ac:dyDescent="0.3">
      <c r="A605">
        <v>150.75</v>
      </c>
      <c r="B605" s="12">
        <v>1562.6966538132774</v>
      </c>
      <c r="C605" s="9">
        <v>44.406375374035179</v>
      </c>
      <c r="D605" s="9">
        <v>0.5529814009369729</v>
      </c>
      <c r="E605" s="9">
        <v>8.3126432621264276E-2</v>
      </c>
      <c r="F605" s="9">
        <v>2.9334748529146228</v>
      </c>
      <c r="G605" s="12">
        <v>0</v>
      </c>
      <c r="H605" s="12">
        <v>36.971704854332408</v>
      </c>
      <c r="I605" s="12">
        <v>2.2183022912599446</v>
      </c>
      <c r="J605">
        <v>991.94436765422256</v>
      </c>
      <c r="K605">
        <v>104.25849677435173</v>
      </c>
      <c r="L605">
        <v>1.1037921547712227E-2</v>
      </c>
      <c r="M605">
        <v>5.2537467192400308E-2</v>
      </c>
      <c r="N605">
        <v>-1.6431834137270492E-3</v>
      </c>
      <c r="O605">
        <v>-2.4701007139502128E-4</v>
      </c>
      <c r="P605">
        <v>-8.7168161799425492E-3</v>
      </c>
      <c r="Q605">
        <v>5.8771958018980341E-3</v>
      </c>
      <c r="R605">
        <v>0</v>
      </c>
      <c r="S605">
        <v>8.0157237539085324E-5</v>
      </c>
      <c r="T605">
        <v>988.15673075037978</v>
      </c>
      <c r="U605">
        <v>110.42774472697306</v>
      </c>
      <c r="V605">
        <v>942.88022536097094</v>
      </c>
      <c r="W605">
        <v>113.19458364707822</v>
      </c>
      <c r="X605">
        <v>198.29781128044453</v>
      </c>
      <c r="Y605">
        <v>724.35197103195549</v>
      </c>
      <c r="Z605">
        <v>8.9492726267701883</v>
      </c>
      <c r="AA605" s="12">
        <v>19.589434097086645</v>
      </c>
      <c r="AB605" s="12">
        <v>0.63943409708664822</v>
      </c>
      <c r="AC605" s="12">
        <v>0.62685029015446658</v>
      </c>
      <c r="AD605" s="12">
        <v>351.86937605187859</v>
      </c>
      <c r="AE605">
        <v>7.0360840257050139E-2</v>
      </c>
      <c r="AF605">
        <v>0</v>
      </c>
      <c r="AG605">
        <v>-12.687116729519861</v>
      </c>
      <c r="AH605">
        <v>-48.796856966772104</v>
      </c>
      <c r="AI605">
        <v>10.926412716450773</v>
      </c>
      <c r="AJ605">
        <v>2.3466168688899787</v>
      </c>
      <c r="AK605">
        <v>13.153008493995962</v>
      </c>
      <c r="AL605">
        <v>0</v>
      </c>
      <c r="AM605">
        <v>0</v>
      </c>
      <c r="AN605">
        <v>2.6529299994487863</v>
      </c>
      <c r="AO605">
        <f t="shared" si="95"/>
        <v>17.776658555126428</v>
      </c>
      <c r="AP605">
        <f t="shared" si="96"/>
        <v>1.0665995133075856</v>
      </c>
      <c r="AQ605">
        <f t="shared" si="97"/>
        <v>0</v>
      </c>
      <c r="AR605">
        <f t="shared" si="98"/>
        <v>1.0639604230551034</v>
      </c>
      <c r="AS605" s="9">
        <f t="shared" si="99"/>
        <v>-39.815254659703463</v>
      </c>
      <c r="AT605" s="9">
        <f t="shared" si="100"/>
        <v>25.385609459092393</v>
      </c>
      <c r="AU605" s="9">
        <f t="shared" si="101"/>
        <v>9.545289828169981</v>
      </c>
      <c r="AV605">
        <f t="shared" si="102"/>
        <v>0</v>
      </c>
      <c r="AW605">
        <f t="shared" si="103"/>
        <v>1.4704328298986837</v>
      </c>
      <c r="AX605">
        <v>17.820752494429009</v>
      </c>
      <c r="AZ605">
        <f t="shared" si="104"/>
        <v>-218.52825432901545</v>
      </c>
    </row>
    <row r="606" spans="1:52" x14ac:dyDescent="0.3">
      <c r="A606">
        <v>151</v>
      </c>
      <c r="B606" s="12">
        <v>1573.8251710803975</v>
      </c>
      <c r="C606" s="9">
        <v>44.406375374035179</v>
      </c>
      <c r="D606" s="9">
        <v>0.55548221900439221</v>
      </c>
      <c r="E606" s="9">
        <v>8.4255676794286555E-2</v>
      </c>
      <c r="F606" s="9">
        <v>2.9351536674168131</v>
      </c>
      <c r="G606" s="12">
        <v>0</v>
      </c>
      <c r="H606" s="12">
        <v>37.406029536264057</v>
      </c>
      <c r="I606" s="12">
        <v>2.2443617721758433</v>
      </c>
      <c r="J606">
        <v>991.77390905178527</v>
      </c>
      <c r="K606">
        <v>104.2509953616418</v>
      </c>
      <c r="L606">
        <v>1.1073713729876289E-2</v>
      </c>
      <c r="M606">
        <v>5.2688878002848057E-2</v>
      </c>
      <c r="N606">
        <v>-1.650334464588792E-3</v>
      </c>
      <c r="O606">
        <v>-2.5032312915450089E-4</v>
      </c>
      <c r="P606">
        <v>-8.7203245945192964E-3</v>
      </c>
      <c r="Q606">
        <v>5.8771958018980341E-3</v>
      </c>
      <c r="R606">
        <v>0</v>
      </c>
      <c r="S606">
        <v>8.0713369820709332E-5</v>
      </c>
      <c r="T606">
        <v>987.9267811761606</v>
      </c>
      <c r="U606">
        <v>110.37555640173974</v>
      </c>
      <c r="V606">
        <v>943.00125518589152</v>
      </c>
      <c r="W606">
        <v>113.15534151371895</v>
      </c>
      <c r="X606">
        <v>198.1604741660876</v>
      </c>
      <c r="Y606">
        <v>724.99531925934468</v>
      </c>
      <c r="Z606">
        <v>8.9523511897064214</v>
      </c>
      <c r="AA606" s="12">
        <v>19.59812059072528</v>
      </c>
      <c r="AB606" s="12">
        <v>0.64812059072528116</v>
      </c>
      <c r="AC606" s="12">
        <v>0.63168181740145213</v>
      </c>
      <c r="AD606" s="12">
        <v>351.34866140548866</v>
      </c>
      <c r="AE606">
        <v>7.0877062902988008E-2</v>
      </c>
      <c r="AF606">
        <v>0</v>
      </c>
      <c r="AG606">
        <v>-12.858930205640947</v>
      </c>
      <c r="AH606">
        <v>-48.759756807309387</v>
      </c>
      <c r="AI606">
        <v>10.900296796327343</v>
      </c>
      <c r="AJ606">
        <v>2.3431442229132045</v>
      </c>
      <c r="AK606">
        <v>13.158840899569586</v>
      </c>
      <c r="AL606">
        <v>0</v>
      </c>
      <c r="AM606">
        <v>0</v>
      </c>
      <c r="AN606">
        <v>2.6733777902179727</v>
      </c>
      <c r="AO606">
        <f t="shared" si="95"/>
        <v>17.750052112173616</v>
      </c>
      <c r="AP606">
        <f t="shared" si="96"/>
        <v>1.065003126730417</v>
      </c>
      <c r="AQ606">
        <f t="shared" si="97"/>
        <v>0</v>
      </c>
      <c r="AR606">
        <f t="shared" si="98"/>
        <v>1.0623291938866894</v>
      </c>
      <c r="AS606" s="9">
        <f t="shared" si="99"/>
        <v>-39.985624150433004</v>
      </c>
      <c r="AT606" s="9">
        <f t="shared" si="100"/>
        <v>25.368769846621991</v>
      </c>
      <c r="AU606" s="9">
        <f t="shared" si="101"/>
        <v>9.5342820086261071</v>
      </c>
      <c r="AV606">
        <f t="shared" si="102"/>
        <v>0</v>
      </c>
      <c r="AW606">
        <f t="shared" si="103"/>
        <v>1.4959957376019331</v>
      </c>
      <c r="AX606">
        <v>17.794729833160428</v>
      </c>
      <c r="AZ606">
        <f t="shared" si="104"/>
        <v>-218.00593592654684</v>
      </c>
    </row>
    <row r="607" spans="1:52" x14ac:dyDescent="0.3">
      <c r="A607">
        <v>151.25</v>
      </c>
      <c r="B607" s="12">
        <v>1584.9916934743392</v>
      </c>
      <c r="C607" s="9">
        <v>44.406375374035179</v>
      </c>
      <c r="D607" s="9">
        <v>0.55798435781409383</v>
      </c>
      <c r="E607" s="9">
        <v>8.5393545262890377E-2</v>
      </c>
      <c r="F607" s="9">
        <v>2.9368366951059706</v>
      </c>
      <c r="G607" s="12">
        <v>0</v>
      </c>
      <c r="H607" s="12">
        <v>37.843671254957833</v>
      </c>
      <c r="I607" s="12">
        <v>2.2706202752974702</v>
      </c>
      <c r="J607">
        <v>991.60342888902824</v>
      </c>
      <c r="K607">
        <v>104.24352772729316</v>
      </c>
      <c r="L607">
        <v>1.1109368623248742E-2</v>
      </c>
      <c r="M607">
        <v>5.2839785964366962E-2</v>
      </c>
      <c r="N607">
        <v>-1.6574867547760085E-3</v>
      </c>
      <c r="O607">
        <v>-2.5366064161921084E-4</v>
      </c>
      <c r="P607">
        <v>-8.7238429803799429E-3</v>
      </c>
      <c r="Q607">
        <v>5.8771958018980341E-3</v>
      </c>
      <c r="R607">
        <v>0</v>
      </c>
      <c r="S607">
        <v>8.1271225556728163E-5</v>
      </c>
      <c r="T607">
        <v>987.69649107348448</v>
      </c>
      <c r="U607">
        <v>110.32330807104137</v>
      </c>
      <c r="V607">
        <v>943.12275196751466</v>
      </c>
      <c r="W607">
        <v>113.1162126996129</v>
      </c>
      <c r="X607">
        <v>198.06041341149611</v>
      </c>
      <c r="Y607">
        <v>725.64674477757956</v>
      </c>
      <c r="Z607">
        <v>8.9554526414463052</v>
      </c>
      <c r="AA607" s="12">
        <v>19.606873425099156</v>
      </c>
      <c r="AB607" s="12">
        <v>0.65687342509915669</v>
      </c>
      <c r="AC607" s="12">
        <v>0.63650611566822846</v>
      </c>
      <c r="AD607" s="12">
        <v>350.82296996467272</v>
      </c>
      <c r="AE607">
        <v>7.1391952758141697E-2</v>
      </c>
      <c r="AF607">
        <v>0</v>
      </c>
      <c r="AG607">
        <v>-13.031432963505992</v>
      </c>
      <c r="AH607">
        <v>-48.722455260920185</v>
      </c>
      <c r="AI607">
        <v>10.873800359496757</v>
      </c>
      <c r="AJ607">
        <v>2.339638386694403</v>
      </c>
      <c r="AK607">
        <v>13.164717848556247</v>
      </c>
      <c r="AL607">
        <v>0</v>
      </c>
      <c r="AM607">
        <v>0</v>
      </c>
      <c r="AN607">
        <v>2.6937949867946318</v>
      </c>
      <c r="AO607">
        <f t="shared" si="95"/>
        <v>17.723116334592817</v>
      </c>
      <c r="AP607">
        <f t="shared" si="96"/>
        <v>1.0633869800755689</v>
      </c>
      <c r="AQ607">
        <f t="shared" si="97"/>
        <v>0</v>
      </c>
      <c r="AR607">
        <f t="shared" si="98"/>
        <v>1.0606781896994726</v>
      </c>
      <c r="AS607" s="9">
        <f t="shared" si="99"/>
        <v>-40.156705800105556</v>
      </c>
      <c r="AT607" s="9">
        <f t="shared" si="100"/>
        <v>25.351655600814727</v>
      </c>
      <c r="AU607" s="9">
        <f t="shared" si="101"/>
        <v>9.523111739597363</v>
      </c>
      <c r="AV607">
        <f t="shared" si="102"/>
        <v>0</v>
      </c>
      <c r="AW607">
        <f t="shared" si="103"/>
        <v>1.5218761492496333</v>
      </c>
      <c r="AX607">
        <v>17.768378137303383</v>
      </c>
      <c r="AZ607">
        <f t="shared" si="104"/>
        <v>-217.4760071899351</v>
      </c>
    </row>
    <row r="608" spans="1:52" x14ac:dyDescent="0.3">
      <c r="A608">
        <v>151.5</v>
      </c>
      <c r="B608" s="12">
        <v>1596.1960958003506</v>
      </c>
      <c r="C608" s="9">
        <v>44.406375374035179</v>
      </c>
      <c r="D608" s="9">
        <v>0.56048776933303746</v>
      </c>
      <c r="E608" s="9">
        <v>8.6540024981248229E-2</v>
      </c>
      <c r="F608" s="9">
        <v>2.9385239040578157</v>
      </c>
      <c r="G608" s="12">
        <v>0</v>
      </c>
      <c r="H608" s="12">
        <v>38.284624992787784</v>
      </c>
      <c r="I608" s="12">
        <v>2.2970774995672669</v>
      </c>
      <c r="J608">
        <v>991.4329348548838</v>
      </c>
      <c r="K608">
        <v>104.23609363745624</v>
      </c>
      <c r="L608">
        <v>1.1144885328751951E-2</v>
      </c>
      <c r="M608">
        <v>5.2990188585847302E-2</v>
      </c>
      <c r="N608">
        <v>-1.6646401523307045E-3</v>
      </c>
      <c r="O608">
        <v>-2.5702255829580806E-4</v>
      </c>
      <c r="P608">
        <v>-8.7273713128460384E-3</v>
      </c>
      <c r="Q608">
        <v>5.8771958018980341E-3</v>
      </c>
      <c r="R608">
        <v>0</v>
      </c>
      <c r="S608">
        <v>8.1830797838876285E-5</v>
      </c>
      <c r="T608">
        <v>987.46587282532937</v>
      </c>
      <c r="U608">
        <v>110.27100670966411</v>
      </c>
      <c r="V608">
        <v>943.24452178015758</v>
      </c>
      <c r="W608">
        <v>113.07718939205506</v>
      </c>
      <c r="X608">
        <v>197.86826149274864</v>
      </c>
      <c r="Y608">
        <v>726.26289788635825</v>
      </c>
      <c r="Z608">
        <v>8.9585769295233533</v>
      </c>
      <c r="AA608" s="12">
        <v>19.615692499855751</v>
      </c>
      <c r="AB608" s="12">
        <v>0.66569249985575563</v>
      </c>
      <c r="AC608" s="12">
        <v>0.64132311629987437</v>
      </c>
      <c r="AD608" s="12">
        <v>350.29228593329117</v>
      </c>
      <c r="AE608">
        <v>7.1905500009011636E-2</v>
      </c>
      <c r="AF608">
        <v>0</v>
      </c>
      <c r="AG608">
        <v>-13.206751280191398</v>
      </c>
      <c r="AH608">
        <v>-48.684953399729388</v>
      </c>
      <c r="AI608">
        <v>10.849081194689967</v>
      </c>
      <c r="AJ608">
        <v>2.3360992548891191</v>
      </c>
      <c r="AK608">
        <v>13.170639273575867</v>
      </c>
      <c r="AL608">
        <v>0</v>
      </c>
      <c r="AM608">
        <v>0</v>
      </c>
      <c r="AN608">
        <v>2.7141812986202325</v>
      </c>
      <c r="AO608">
        <f t="shared" si="95"/>
        <v>17.697869051030743</v>
      </c>
      <c r="AP608">
        <f t="shared" si="96"/>
        <v>1.0618721430618445</v>
      </c>
      <c r="AQ608">
        <f t="shared" si="97"/>
        <v>0</v>
      </c>
      <c r="AR608">
        <f t="shared" si="98"/>
        <v>1.0591281732940372</v>
      </c>
      <c r="AS608" s="9">
        <f t="shared" si="99"/>
        <v>-40.330796932898906</v>
      </c>
      <c r="AT608" s="9">
        <f t="shared" si="100"/>
        <v>25.334217218936146</v>
      </c>
      <c r="AU608" s="9">
        <f t="shared" si="101"/>
        <v>9.5128632829373618</v>
      </c>
      <c r="AV608">
        <f t="shared" si="102"/>
        <v>0</v>
      </c>
      <c r="AW608">
        <f t="shared" si="103"/>
        <v>1.5481641851176289</v>
      </c>
      <c r="AX608">
        <v>17.743720364266615</v>
      </c>
      <c r="AZ608">
        <f t="shared" si="104"/>
        <v>-216.98162389379934</v>
      </c>
    </row>
    <row r="609" spans="1:52" x14ac:dyDescent="0.3">
      <c r="A609">
        <v>151.75</v>
      </c>
      <c r="B609" s="12">
        <v>1607.4382518069574</v>
      </c>
      <c r="C609" s="9">
        <v>44.406375374035179</v>
      </c>
      <c r="D609" s="9">
        <v>0.56299240541603623</v>
      </c>
      <c r="E609" s="9">
        <v>8.7695102780417797E-2</v>
      </c>
      <c r="F609" s="9">
        <v>2.9402152622488389</v>
      </c>
      <c r="G609" s="12">
        <v>0</v>
      </c>
      <c r="H609" s="12">
        <v>38.728885684776074</v>
      </c>
      <c r="I609" s="12">
        <v>2.3237331410865645</v>
      </c>
      <c r="J609">
        <v>991.2624346458233</v>
      </c>
      <c r="K609">
        <v>104.22869286719146</v>
      </c>
      <c r="L609">
        <v>1.1180262945023951E-2</v>
      </c>
      <c r="M609">
        <v>5.3140083399108383E-2</v>
      </c>
      <c r="N609">
        <v>-1.6717945253027346E-3</v>
      </c>
      <c r="O609">
        <v>-2.6040882845626236E-4</v>
      </c>
      <c r="P609">
        <v>-8.7309095670780462E-3</v>
      </c>
      <c r="Q609">
        <v>5.8771958018980341E-3</v>
      </c>
      <c r="R609">
        <v>0</v>
      </c>
      <c r="S609">
        <v>8.239207973000105E-5</v>
      </c>
      <c r="T609">
        <v>987.23493874406904</v>
      </c>
      <c r="U609">
        <v>110.21865923590502</v>
      </c>
      <c r="V609">
        <v>943.36637970414529</v>
      </c>
      <c r="W609">
        <v>113.03826419707377</v>
      </c>
      <c r="X609">
        <v>197.7174755207395</v>
      </c>
      <c r="Y609">
        <v>726.88850657620264</v>
      </c>
      <c r="Z609">
        <v>8.9617240010475125</v>
      </c>
      <c r="AA609" s="12">
        <v>19.624577713695523</v>
      </c>
      <c r="AB609" s="12">
        <v>0.67457771369552144</v>
      </c>
      <c r="AC609" s="12">
        <v>0.64613275042777008</v>
      </c>
      <c r="AD609" s="12">
        <v>349.75659378057702</v>
      </c>
      <c r="AE609">
        <v>7.2417694864842952E-2</v>
      </c>
      <c r="AF609">
        <v>0</v>
      </c>
      <c r="AG609">
        <v>-13.382693606030127</v>
      </c>
      <c r="AH609">
        <v>-48.647252293995805</v>
      </c>
      <c r="AI609">
        <v>10.823893656397134</v>
      </c>
      <c r="AJ609">
        <v>2.3325267239226686</v>
      </c>
      <c r="AK609">
        <v>13.176605106612508</v>
      </c>
      <c r="AL609">
        <v>0</v>
      </c>
      <c r="AM609">
        <v>0</v>
      </c>
      <c r="AN609">
        <v>2.7345364342318361</v>
      </c>
      <c r="AO609">
        <f t="shared" si="95"/>
        <v>17.672209039178572</v>
      </c>
      <c r="AP609">
        <f t="shared" si="96"/>
        <v>1.0603325423507144</v>
      </c>
      <c r="AQ609">
        <f t="shared" si="97"/>
        <v>0</v>
      </c>
      <c r="AR609">
        <f t="shared" si="98"/>
        <v>1.0575533943113224</v>
      </c>
      <c r="AS609" s="9">
        <f t="shared" si="99"/>
        <v>-40.505534420505064</v>
      </c>
      <c r="AT609" s="9">
        <f t="shared" si="100"/>
        <v>25.316501308064026</v>
      </c>
      <c r="AU609" s="9">
        <f t="shared" si="101"/>
        <v>9.502407593876125</v>
      </c>
      <c r="AV609">
        <f t="shared" si="102"/>
        <v>0</v>
      </c>
      <c r="AW609">
        <f t="shared" si="103"/>
        <v>1.5747732877866909</v>
      </c>
      <c r="AX609">
        <v>17.718649895372828</v>
      </c>
      <c r="AZ609">
        <f t="shared" si="104"/>
        <v>-216.47787312794264</v>
      </c>
    </row>
    <row r="610" spans="1:52" x14ac:dyDescent="0.3">
      <c r="A610">
        <v>152</v>
      </c>
      <c r="B610" s="12">
        <v>1618.7180341816634</v>
      </c>
      <c r="C610" s="9">
        <v>44.406375374035179</v>
      </c>
      <c r="D610" s="9">
        <v>0.56549821780670917</v>
      </c>
      <c r="E610" s="9">
        <v>8.8858765367952106E-2</v>
      </c>
      <c r="F610" s="9">
        <v>2.9419107375569151</v>
      </c>
      <c r="G610" s="12">
        <v>0</v>
      </c>
      <c r="H610" s="12">
        <v>39.17644821844312</v>
      </c>
      <c r="I610" s="12">
        <v>2.3505868931065872</v>
      </c>
      <c r="J610">
        <v>991.09193596593843</v>
      </c>
      <c r="K610">
        <v>104.22132520029311</v>
      </c>
      <c r="L610">
        <v>1.1215500568450958E-2</v>
      </c>
      <c r="M610">
        <v>5.3289467958451242E-2</v>
      </c>
      <c r="N610">
        <v>-1.6789497417544373E-3</v>
      </c>
      <c r="O610">
        <v>-2.6381940113935989E-4</v>
      </c>
      <c r="P610">
        <v>-8.7344577180861766E-3</v>
      </c>
      <c r="Q610">
        <v>5.8771958018980341E-3</v>
      </c>
      <c r="R610">
        <v>0</v>
      </c>
      <c r="S610">
        <v>8.2955064264096656E-5</v>
      </c>
      <c r="T610">
        <v>987.0037010732301</v>
      </c>
      <c r="U610">
        <v>110.16627250974949</v>
      </c>
      <c r="V610">
        <v>943.48814960853929</v>
      </c>
      <c r="W610">
        <v>112.99943012810206</v>
      </c>
      <c r="X610">
        <v>197.48126142415279</v>
      </c>
      <c r="Y610">
        <v>727.48132109971755</v>
      </c>
      <c r="Z610">
        <v>8.9648938026840792</v>
      </c>
      <c r="AA610" s="12">
        <v>19.63352896436886</v>
      </c>
      <c r="AB610" s="12">
        <v>0.68352896436886235</v>
      </c>
      <c r="AC610" s="12">
        <v>0.65093494896535065</v>
      </c>
      <c r="AD610" s="12">
        <v>349.21587765813791</v>
      </c>
      <c r="AE610">
        <v>7.2928527557787337E-2</v>
      </c>
      <c r="AF610">
        <v>0</v>
      </c>
      <c r="AG610">
        <v>-13.561397062040525</v>
      </c>
      <c r="AH610">
        <v>-48.609353012188251</v>
      </c>
      <c r="AI610">
        <v>10.800341425441088</v>
      </c>
      <c r="AJ610">
        <v>2.328920688102122</v>
      </c>
      <c r="AK610">
        <v>13.182615279012323</v>
      </c>
      <c r="AL610">
        <v>0</v>
      </c>
      <c r="AM610">
        <v>0</v>
      </c>
      <c r="AN610">
        <v>2.7548601012441258</v>
      </c>
      <c r="AO610">
        <f t="shared" si="95"/>
        <v>17.648099569077715</v>
      </c>
      <c r="AP610">
        <f t="shared" si="96"/>
        <v>1.0588859741446628</v>
      </c>
      <c r="AQ610">
        <f t="shared" si="97"/>
        <v>0</v>
      </c>
      <c r="AR610">
        <f t="shared" si="98"/>
        <v>1.0560713423037056</v>
      </c>
      <c r="AS610" s="9">
        <f t="shared" si="99"/>
        <v>-40.683224560163204</v>
      </c>
      <c r="AT610" s="9">
        <f t="shared" si="100"/>
        <v>25.298456957613404</v>
      </c>
      <c r="AU610" s="9">
        <f t="shared" si="101"/>
        <v>9.492800307358582</v>
      </c>
      <c r="AV610">
        <f t="shared" si="102"/>
        <v>0</v>
      </c>
      <c r="AW610">
        <f t="shared" si="103"/>
        <v>1.6017961115296195</v>
      </c>
      <c r="AX610">
        <v>17.695135125284697</v>
      </c>
      <c r="AZ610">
        <f t="shared" si="104"/>
        <v>-216.00682850882174</v>
      </c>
    </row>
    <row r="611" spans="1:52" x14ac:dyDescent="0.3">
      <c r="A611">
        <v>152.25</v>
      </c>
      <c r="B611" s="12">
        <v>1630.0353145466868</v>
      </c>
      <c r="C611" s="9">
        <v>44.406375374035179</v>
      </c>
      <c r="D611" s="9">
        <v>0.56800515813845254</v>
      </c>
      <c r="E611" s="9">
        <v>9.0030999327512518E-2</v>
      </c>
      <c r="F611" s="9">
        <v>2.9436102977619285</v>
      </c>
      <c r="G611" s="12">
        <v>0</v>
      </c>
      <c r="H611" s="12">
        <v>39.627307433658657</v>
      </c>
      <c r="I611" s="12">
        <v>2.3776384460195197</v>
      </c>
      <c r="J611">
        <v>990.92144652708441</v>
      </c>
      <c r="K611">
        <v>104.21399042911628</v>
      </c>
      <c r="L611">
        <v>1.1250597293190135E-2</v>
      </c>
      <c r="M611">
        <v>5.3438339839893753E-2</v>
      </c>
      <c r="N611">
        <v>-1.6861056697641157E-3</v>
      </c>
      <c r="O611">
        <v>-2.6725422515202959E-4</v>
      </c>
      <c r="P611">
        <v>-8.7380157407349179E-3</v>
      </c>
      <c r="Q611">
        <v>5.8771958018980341E-3</v>
      </c>
      <c r="R611">
        <v>0</v>
      </c>
      <c r="S611">
        <v>8.3519744446346295E-5</v>
      </c>
      <c r="T611">
        <v>986.77217198925689</v>
      </c>
      <c r="U611">
        <v>110.11385333114629</v>
      </c>
      <c r="V611">
        <v>943.60966392905686</v>
      </c>
      <c r="W611">
        <v>112.96068059449573</v>
      </c>
      <c r="X611">
        <v>197.29100916887026</v>
      </c>
      <c r="Y611">
        <v>728.0850981797829</v>
      </c>
      <c r="Z611">
        <v>8.9680862806568431</v>
      </c>
      <c r="AA611" s="12">
        <v>19.642546148673173</v>
      </c>
      <c r="AB611" s="12">
        <v>0.69254614867317321</v>
      </c>
      <c r="AC611" s="12">
        <v>0.65572964260948619</v>
      </c>
      <c r="AD611" s="12">
        <v>348.67012180153802</v>
      </c>
      <c r="AE611">
        <v>7.3437988343120875E-2</v>
      </c>
      <c r="AF611">
        <v>0</v>
      </c>
      <c r="AG611">
        <v>-13.740642571555933</v>
      </c>
      <c r="AH611">
        <v>-48.571256621061821</v>
      </c>
      <c r="AI611">
        <v>10.776228287463699</v>
      </c>
      <c r="AJ611">
        <v>2.3252810422944576</v>
      </c>
      <c r="AK611">
        <v>13.188669721481602</v>
      </c>
      <c r="AL611">
        <v>0</v>
      </c>
      <c r="AM611">
        <v>0</v>
      </c>
      <c r="AN611">
        <v>2.7751520063552477</v>
      </c>
      <c r="AO611">
        <f t="shared" si="95"/>
        <v>17.623490350800299</v>
      </c>
      <c r="AP611">
        <f t="shared" si="96"/>
        <v>1.0574094210480178</v>
      </c>
      <c r="AQ611">
        <f t="shared" si="97"/>
        <v>0</v>
      </c>
      <c r="AR611">
        <f t="shared" si="98"/>
        <v>1.0545593247722405</v>
      </c>
      <c r="AS611" s="9">
        <f t="shared" si="99"/>
        <v>-40.861477921282251</v>
      </c>
      <c r="AT611" s="9">
        <f t="shared" si="100"/>
        <v>25.280132602462992</v>
      </c>
      <c r="AU611" s="9">
        <f t="shared" si="101"/>
        <v>9.4829389219380236</v>
      </c>
      <c r="AV611">
        <f t="shared" si="102"/>
        <v>0</v>
      </c>
      <c r="AW611">
        <f t="shared" si="103"/>
        <v>1.629142676450599</v>
      </c>
      <c r="AX611">
        <v>17.671120335226128</v>
      </c>
      <c r="AZ611">
        <f t="shared" si="104"/>
        <v>-215.52456574927396</v>
      </c>
    </row>
    <row r="612" spans="1:52" x14ac:dyDescent="0.3">
      <c r="A612">
        <v>152.5</v>
      </c>
      <c r="B612" s="12">
        <v>1641.3899634547229</v>
      </c>
      <c r="C612" s="9">
        <v>44.406375374035179</v>
      </c>
      <c r="D612" s="9">
        <v>0.5705131779354089</v>
      </c>
      <c r="E612" s="9">
        <v>9.1211791118483307E-2</v>
      </c>
      <c r="F612" s="9">
        <v>2.945313910546385</v>
      </c>
      <c r="G612" s="12">
        <v>0</v>
      </c>
      <c r="H612" s="12">
        <v>40.081458122493579</v>
      </c>
      <c r="I612" s="12">
        <v>2.4048874873496149</v>
      </c>
      <c r="J612">
        <v>990.75097404906899</v>
      </c>
      <c r="K612">
        <v>104.20668835441091</v>
      </c>
      <c r="L612">
        <v>1.1285552211192288E-2</v>
      </c>
      <c r="M612">
        <v>5.3586696640477979E-2</v>
      </c>
      <c r="N612">
        <v>-1.6932621774306093E-3</v>
      </c>
      <c r="O612">
        <v>-2.7071324907084729E-4</v>
      </c>
      <c r="P612">
        <v>-8.7415836097532937E-3</v>
      </c>
      <c r="Q612">
        <v>5.8771958018980341E-3</v>
      </c>
      <c r="R612">
        <v>0</v>
      </c>
      <c r="S612">
        <v>8.4086113253170155E-5</v>
      </c>
      <c r="T612">
        <v>986.54036360361749</v>
      </c>
      <c r="U612">
        <v>110.06140843838438</v>
      </c>
      <c r="V612">
        <v>943.73076344225569</v>
      </c>
      <c r="W612">
        <v>112.92200938994205</v>
      </c>
      <c r="X612">
        <v>197.02111110793848</v>
      </c>
      <c r="Y612">
        <v>728.65821601420055</v>
      </c>
      <c r="Z612">
        <v>8.9713013807605702</v>
      </c>
      <c r="AA612" s="12">
        <v>19.651629162449876</v>
      </c>
      <c r="AB612" s="12">
        <v>0.70162916244987161</v>
      </c>
      <c r="AC612" s="12">
        <v>0.66051676184150776</v>
      </c>
      <c r="AD612" s="12">
        <v>348.119310552608</v>
      </c>
      <c r="AE612">
        <v>7.3946067499396362E-2</v>
      </c>
      <c r="AF612">
        <v>0</v>
      </c>
      <c r="AG612">
        <v>-13.92260047367092</v>
      </c>
      <c r="AH612">
        <v>-48.532964185750984</v>
      </c>
      <c r="AI612">
        <v>10.753627371402757</v>
      </c>
      <c r="AJ612">
        <v>2.3216076820753431</v>
      </c>
      <c r="AK612">
        <v>13.19476836408475</v>
      </c>
      <c r="AL612">
        <v>0</v>
      </c>
      <c r="AM612">
        <v>0</v>
      </c>
      <c r="AN612">
        <v>2.7954118553511518</v>
      </c>
      <c r="AO612">
        <f t="shared" si="95"/>
        <v>17.600312175484117</v>
      </c>
      <c r="AP612">
        <f t="shared" si="96"/>
        <v>1.0560187305290469</v>
      </c>
      <c r="AQ612">
        <f t="shared" si="97"/>
        <v>0</v>
      </c>
      <c r="AR612">
        <f t="shared" si="98"/>
        <v>1.0531328796357915</v>
      </c>
      <c r="AS612" s="9">
        <f t="shared" si="99"/>
        <v>-41.042634015243138</v>
      </c>
      <c r="AT612" s="9">
        <f t="shared" si="100"/>
        <v>25.261475379165706</v>
      </c>
      <c r="AU612" s="9">
        <f t="shared" si="101"/>
        <v>9.4738622953042633</v>
      </c>
      <c r="AV612">
        <f t="shared" si="102"/>
        <v>0</v>
      </c>
      <c r="AW612">
        <f t="shared" si="103"/>
        <v>1.6569091646185976</v>
      </c>
      <c r="AX612">
        <v>17.648541489747632</v>
      </c>
      <c r="AZ612">
        <f t="shared" si="104"/>
        <v>-215.07254742805515</v>
      </c>
    </row>
    <row r="613" spans="1:52" x14ac:dyDescent="0.3">
      <c r="A613">
        <v>152.75</v>
      </c>
      <c r="B613" s="12">
        <v>1652.7818503847318</v>
      </c>
      <c r="C613" s="9">
        <v>44.406375374035179</v>
      </c>
      <c r="D613" s="9">
        <v>0.57302222861345453</v>
      </c>
      <c r="E613" s="9">
        <v>9.2401127075576031E-2</v>
      </c>
      <c r="F613" s="9">
        <v>2.9470215434960387</v>
      </c>
      <c r="G613" s="12">
        <v>0</v>
      </c>
      <c r="H613" s="12">
        <v>40.538895029067703</v>
      </c>
      <c r="I613" s="12">
        <v>2.4323337017440623</v>
      </c>
      <c r="J613">
        <v>990.58052625988796</v>
      </c>
      <c r="K613">
        <v>104.199418785163</v>
      </c>
      <c r="L613">
        <v>1.1320364412259686E-2</v>
      </c>
      <c r="M613">
        <v>5.3734535977620054E-2</v>
      </c>
      <c r="N613">
        <v>-1.7004191328772729E-3</v>
      </c>
      <c r="O613">
        <v>-2.7419642124341232E-4</v>
      </c>
      <c r="P613">
        <v>-8.7451612997417934E-3</v>
      </c>
      <c r="Q613">
        <v>5.8771958018980341E-3</v>
      </c>
      <c r="R613">
        <v>0</v>
      </c>
      <c r="S613">
        <v>8.4654163632276883E-5</v>
      </c>
      <c r="T613">
        <v>986.30828796475498</v>
      </c>
      <c r="U613">
        <v>110.00894450655562</v>
      </c>
      <c r="V613">
        <v>943.85129703701352</v>
      </c>
      <c r="W613">
        <v>112.88341068080649</v>
      </c>
      <c r="X613">
        <v>196.80174927397647</v>
      </c>
      <c r="Y613">
        <v>729.24375713977997</v>
      </c>
      <c r="Z613">
        <v>8.9745390483487526</v>
      </c>
      <c r="AA613" s="12">
        <v>19.660777900581351</v>
      </c>
      <c r="AB613" s="12">
        <v>0.71077790058135404</v>
      </c>
      <c r="AC613" s="12">
        <v>0.66529623692140205</v>
      </c>
      <c r="AD613" s="12">
        <v>347.56342785159654</v>
      </c>
      <c r="AE613">
        <v>7.4452755328664466E-2</v>
      </c>
      <c r="AF613">
        <v>0</v>
      </c>
      <c r="AG613">
        <v>-14.105010315802025</v>
      </c>
      <c r="AH613">
        <v>-48.494476769855204</v>
      </c>
      <c r="AI613">
        <v>10.730376994861677</v>
      </c>
      <c r="AJ613">
        <v>2.3179005003422977</v>
      </c>
      <c r="AK613">
        <v>13.200911136242244</v>
      </c>
      <c r="AL613">
        <v>0</v>
      </c>
      <c r="AM613">
        <v>0</v>
      </c>
      <c r="AN613">
        <v>2.8156393530810244</v>
      </c>
      <c r="AO613">
        <f t="shared" si="95"/>
        <v>17.576551698840944</v>
      </c>
      <c r="AP613">
        <f t="shared" si="96"/>
        <v>1.0545931019304566</v>
      </c>
      <c r="AQ613">
        <f t="shared" si="97"/>
        <v>0</v>
      </c>
      <c r="AR613">
        <f t="shared" si="98"/>
        <v>1.0516715348988281</v>
      </c>
      <c r="AS613" s="9">
        <f t="shared" si="99"/>
        <v>-41.224262042183732</v>
      </c>
      <c r="AT613" s="9">
        <f t="shared" si="100"/>
        <v>25.242535931453354</v>
      </c>
      <c r="AU613" s="9">
        <f t="shared" si="101"/>
        <v>9.4644869733941199</v>
      </c>
      <c r="AV613">
        <f t="shared" si="102"/>
        <v>0</v>
      </c>
      <c r="AW613">
        <f t="shared" si="103"/>
        <v>1.6850014812998024</v>
      </c>
      <c r="AX613">
        <v>17.625379752343395</v>
      </c>
      <c r="AZ613">
        <f t="shared" si="104"/>
        <v>-214.60753989723355</v>
      </c>
    </row>
    <row r="614" spans="1:52" x14ac:dyDescent="0.3">
      <c r="A614">
        <v>153</v>
      </c>
      <c r="B614" s="12">
        <v>1664.2108437377872</v>
      </c>
      <c r="C614" s="9">
        <v>44.406375374035179</v>
      </c>
      <c r="D614" s="9">
        <v>0.57553226148118986</v>
      </c>
      <c r="E614" s="9">
        <v>9.3598993408444464E-2</v>
      </c>
      <c r="F614" s="9">
        <v>2.9487331641005379</v>
      </c>
      <c r="G614" s="12">
        <v>0</v>
      </c>
      <c r="H614" s="12">
        <v>40.999612849401714</v>
      </c>
      <c r="I614" s="12">
        <v>2.4599767709641029</v>
      </c>
      <c r="J614">
        <v>990.41011089598214</v>
      </c>
      <c r="K614">
        <v>104.19218153843968</v>
      </c>
      <c r="L614">
        <v>1.1355032984054108E-2</v>
      </c>
      <c r="M614">
        <v>5.388185548834603E-2</v>
      </c>
      <c r="N614">
        <v>-1.7075764042563414E-3</v>
      </c>
      <c r="O614">
        <v>-2.7770368978981768E-4</v>
      </c>
      <c r="P614">
        <v>-8.7487487851813251E-3</v>
      </c>
      <c r="Q614">
        <v>5.8771958018980341E-3</v>
      </c>
      <c r="R614">
        <v>0</v>
      </c>
      <c r="S614">
        <v>8.5223888502721829E-5</v>
      </c>
      <c r="T614">
        <v>986.07595706051279</v>
      </c>
      <c r="U614">
        <v>109.9564681461199</v>
      </c>
      <c r="V614">
        <v>943.97112148408473</v>
      </c>
      <c r="W614">
        <v>112.84487899445418</v>
      </c>
      <c r="X614">
        <v>196.50808794597137</v>
      </c>
      <c r="Y614">
        <v>729.80058474647569</v>
      </c>
      <c r="Z614">
        <v>8.9777992283296655</v>
      </c>
      <c r="AA614" s="12">
        <v>19.669992256988042</v>
      </c>
      <c r="AB614" s="12">
        <v>0.71999225698803426</v>
      </c>
      <c r="AC614" s="12">
        <v>0.6700679978937859</v>
      </c>
      <c r="AD614" s="12">
        <v>347.00245791175774</v>
      </c>
      <c r="AE614">
        <v>7.4958042156639371E-2</v>
      </c>
      <c r="AF614">
        <v>0</v>
      </c>
      <c r="AG614">
        <v>-14.290082733278611</v>
      </c>
      <c r="AH614">
        <v>-48.455795435547408</v>
      </c>
      <c r="AI614">
        <v>10.708526836880452</v>
      </c>
      <c r="AJ614">
        <v>2.3141593918135128</v>
      </c>
      <c r="AK614">
        <v>13.20709796672868</v>
      </c>
      <c r="AL614">
        <v>0</v>
      </c>
      <c r="AM614">
        <v>0</v>
      </c>
      <c r="AN614">
        <v>2.8358342034825719</v>
      </c>
      <c r="AO614">
        <f t="shared" si="95"/>
        <v>17.554113873390637</v>
      </c>
      <c r="AP614">
        <f t="shared" si="96"/>
        <v>1.0532468324034383</v>
      </c>
      <c r="AQ614">
        <f t="shared" si="97"/>
        <v>0</v>
      </c>
      <c r="AR614">
        <f t="shared" si="98"/>
        <v>1.0502892743513637</v>
      </c>
      <c r="AS614" s="9">
        <f t="shared" si="99"/>
        <v>-41.408742423446654</v>
      </c>
      <c r="AT614" s="9">
        <f t="shared" si="100"/>
        <v>25.223259223213301</v>
      </c>
      <c r="AU614" s="9">
        <f t="shared" si="101"/>
        <v>9.4558385991922531</v>
      </c>
      <c r="AV614">
        <f t="shared" si="102"/>
        <v>0</v>
      </c>
      <c r="AW614">
        <f t="shared" si="103"/>
        <v>1.7135197319372653</v>
      </c>
      <c r="AX614">
        <v>17.603545312996022</v>
      </c>
      <c r="AZ614">
        <f t="shared" si="104"/>
        <v>-214.17053673760904</v>
      </c>
    </row>
    <row r="615" spans="1:52" x14ac:dyDescent="0.3">
      <c r="A615">
        <v>153.25</v>
      </c>
      <c r="B615" s="12">
        <v>1675.6768108329352</v>
      </c>
      <c r="C615" s="9">
        <v>44.406375374035179</v>
      </c>
      <c r="D615" s="9">
        <v>0.57804322774094419</v>
      </c>
      <c r="E615" s="9">
        <v>9.4805376201291772E-2</v>
      </c>
      <c r="F615" s="9">
        <v>2.9504487397540391</v>
      </c>
      <c r="G615" s="12">
        <v>0</v>
      </c>
      <c r="H615" s="12">
        <v>41.463606231266063</v>
      </c>
      <c r="I615" s="12">
        <v>2.487816373875964</v>
      </c>
      <c r="J615">
        <v>990.23973570250484</v>
      </c>
      <c r="K615">
        <v>104.18497643923808</v>
      </c>
      <c r="L615">
        <v>1.1389557012126419E-2</v>
      </c>
      <c r="M615">
        <v>5.4028652828547949E-2</v>
      </c>
      <c r="N615">
        <v>-1.7147338597532163E-3</v>
      </c>
      <c r="O615">
        <v>-2.812350026040826E-4</v>
      </c>
      <c r="P615">
        <v>-8.7523460404414638E-3</v>
      </c>
      <c r="Q615">
        <v>5.8771958018980341E-3</v>
      </c>
      <c r="R615">
        <v>0</v>
      </c>
      <c r="S615">
        <v>8.5795280754967019E-5</v>
      </c>
      <c r="T615">
        <v>985.84338282026988</v>
      </c>
      <c r="U615">
        <v>109.903985901547</v>
      </c>
      <c r="V615">
        <v>944.09010120462835</v>
      </c>
      <c r="W615">
        <v>112.80640920758754</v>
      </c>
      <c r="X615">
        <v>196.27042758637316</v>
      </c>
      <c r="Y615">
        <v>730.37155069844039</v>
      </c>
      <c r="Z615">
        <v>8.9810818651856419</v>
      </c>
      <c r="AA615" s="12">
        <v>19.679272124625324</v>
      </c>
      <c r="AB615" s="12">
        <v>0.72927212462532132</v>
      </c>
      <c r="AC615" s="12">
        <v>0.67483197458351463</v>
      </c>
      <c r="AD615" s="12">
        <v>346.43638487706681</v>
      </c>
      <c r="AE615">
        <v>7.5461918332899502E-2</v>
      </c>
      <c r="AF615">
        <v>0</v>
      </c>
      <c r="AG615">
        <v>-14.475492105428694</v>
      </c>
      <c r="AH615">
        <v>-48.416921243668398</v>
      </c>
      <c r="AI615">
        <v>10.685927525309399</v>
      </c>
      <c r="AJ615">
        <v>2.3103842507451589</v>
      </c>
      <c r="AK615">
        <v>13.213328783670681</v>
      </c>
      <c r="AL615">
        <v>0</v>
      </c>
      <c r="AM615">
        <v>0</v>
      </c>
      <c r="AN615">
        <v>2.855996109563435</v>
      </c>
      <c r="AO615">
        <f t="shared" si="95"/>
        <v>17.531001630919288</v>
      </c>
      <c r="AP615">
        <f t="shared" si="96"/>
        <v>1.0518600978551573</v>
      </c>
      <c r="AQ615">
        <f t="shared" si="97"/>
        <v>0</v>
      </c>
      <c r="AR615">
        <f t="shared" si="98"/>
        <v>1.0488666095430614</v>
      </c>
      <c r="AS615" s="9">
        <f t="shared" si="99"/>
        <v>-41.593577306202093</v>
      </c>
      <c r="AT615" s="9">
        <f t="shared" si="100"/>
        <v>25.203698762001494</v>
      </c>
      <c r="AU615" s="9">
        <f t="shared" si="101"/>
        <v>9.4468416495593477</v>
      </c>
      <c r="AV615">
        <f t="shared" si="102"/>
        <v>0</v>
      </c>
      <c r="AW615">
        <f t="shared" si="103"/>
        <v>1.7423645124857752</v>
      </c>
      <c r="AX615">
        <v>17.581035494142707</v>
      </c>
      <c r="AZ615">
        <f t="shared" si="104"/>
        <v>-213.71855050618797</v>
      </c>
    </row>
    <row r="616" spans="1:52" x14ac:dyDescent="0.3">
      <c r="A616">
        <v>153.5</v>
      </c>
      <c r="B616" s="12">
        <v>1687.1796179030857</v>
      </c>
      <c r="C616" s="9">
        <v>44.406375374035179</v>
      </c>
      <c r="D616" s="9">
        <v>0.58055507848978605</v>
      </c>
      <c r="E616" s="9">
        <v>9.6020261412477742E-2</v>
      </c>
      <c r="F616" s="9">
        <v>2.9521682377558633</v>
      </c>
      <c r="G616" s="12">
        <v>0</v>
      </c>
      <c r="H616" s="12">
        <v>41.930869774029901</v>
      </c>
      <c r="I616" s="12">
        <v>2.5158521864417942</v>
      </c>
      <c r="J616">
        <v>990.06940843362531</v>
      </c>
      <c r="K616">
        <v>104.17780332034101</v>
      </c>
      <c r="L616">
        <v>1.1423935579979384E-2</v>
      </c>
      <c r="M616">
        <v>5.4174925672301789E-2</v>
      </c>
      <c r="N616">
        <v>-1.7218913675908002E-3</v>
      </c>
      <c r="O616">
        <v>-2.8479030735559447E-4</v>
      </c>
      <c r="P616">
        <v>-8.7559530397889693E-3</v>
      </c>
      <c r="Q616">
        <v>5.8771958018980341E-3</v>
      </c>
      <c r="R616">
        <v>0</v>
      </c>
      <c r="S616">
        <v>8.6368333250945323E-5</v>
      </c>
      <c r="T616">
        <v>985.61057711739579</v>
      </c>
      <c r="U616">
        <v>109.85150425004929</v>
      </c>
      <c r="V616">
        <v>944.20810803845916</v>
      </c>
      <c r="W616">
        <v>112.76799653462933</v>
      </c>
      <c r="X616">
        <v>195.96390861731348</v>
      </c>
      <c r="Y616">
        <v>730.91573562154804</v>
      </c>
      <c r="Z616">
        <v>8.9843869029552348</v>
      </c>
      <c r="AA616" s="12">
        <v>19.688617395480602</v>
      </c>
      <c r="AB616" s="12">
        <v>0.73861739548059802</v>
      </c>
      <c r="AC616" s="12">
        <v>0.67958809659572161</v>
      </c>
      <c r="AD616" s="12">
        <v>345.86519272769596</v>
      </c>
      <c r="AE616">
        <v>7.5964374231073384E-2</v>
      </c>
      <c r="AF616">
        <v>0</v>
      </c>
      <c r="AG616">
        <v>-14.66350340027857</v>
      </c>
      <c r="AH616">
        <v>-48.377855253836671</v>
      </c>
      <c r="AI616">
        <v>10.664618620845557</v>
      </c>
      <c r="AJ616">
        <v>2.3065749703010048</v>
      </c>
      <c r="AK616">
        <v>13.219603514544936</v>
      </c>
      <c r="AL616">
        <v>0</v>
      </c>
      <c r="AM616">
        <v>0</v>
      </c>
      <c r="AN616">
        <v>2.8761247734013562</v>
      </c>
      <c r="AO616">
        <f t="shared" si="95"/>
        <v>17.509106498982927</v>
      </c>
      <c r="AP616">
        <f t="shared" si="96"/>
        <v>1.0505463899389755</v>
      </c>
      <c r="AQ616">
        <f t="shared" si="97"/>
        <v>0</v>
      </c>
      <c r="AR616">
        <f t="shared" si="98"/>
        <v>1.0475167130519842</v>
      </c>
      <c r="AS616" s="9">
        <f t="shared" si="99"/>
        <v>-41.781203192062826</v>
      </c>
      <c r="AT616" s="9">
        <f t="shared" si="100"/>
        <v>25.183796948505766</v>
      </c>
      <c r="AU616" s="9">
        <f t="shared" si="101"/>
        <v>9.4385152267146353</v>
      </c>
      <c r="AV616">
        <f t="shared" si="102"/>
        <v>0</v>
      </c>
      <c r="AW616">
        <f t="shared" si="103"/>
        <v>1.7716405606471075</v>
      </c>
      <c r="AX616">
        <v>17.559747156655376</v>
      </c>
      <c r="AZ616">
        <f t="shared" si="104"/>
        <v>-213.29237241691112</v>
      </c>
    </row>
    <row r="617" spans="1:52" x14ac:dyDescent="0.3">
      <c r="A617">
        <v>153.75</v>
      </c>
      <c r="B617" s="12">
        <v>1698.7191300909692</v>
      </c>
      <c r="C617" s="9">
        <v>44.406375374035179</v>
      </c>
      <c r="D617" s="9">
        <v>0.58306776472054389</v>
      </c>
      <c r="E617" s="9">
        <v>9.7243634874128487E-2</v>
      </c>
      <c r="F617" s="9">
        <v>2.9538916253111527</v>
      </c>
      <c r="G617" s="12">
        <v>0</v>
      </c>
      <c r="H617" s="12">
        <v>42.401398028510954</v>
      </c>
      <c r="I617" s="12">
        <v>2.5440838817106575</v>
      </c>
      <c r="J617">
        <v>989.89913685281317</v>
      </c>
      <c r="K617">
        <v>104.1706620221741</v>
      </c>
      <c r="L617">
        <v>1.1458167769071367E-2</v>
      </c>
      <c r="M617">
        <v>5.4320671711156301E-2</v>
      </c>
      <c r="N617">
        <v>-1.7290487960341275E-3</v>
      </c>
      <c r="O617">
        <v>-2.8836955149060721E-4</v>
      </c>
      <c r="P617">
        <v>-8.7595697573976776E-3</v>
      </c>
      <c r="Q617">
        <v>5.8771958018980341E-3</v>
      </c>
      <c r="R617">
        <v>0</v>
      </c>
      <c r="S617">
        <v>8.6943038824127477E-5</v>
      </c>
      <c r="T617">
        <v>985.37755177175177</v>
      </c>
      <c r="U617">
        <v>109.79902960039686</v>
      </c>
      <c r="V617">
        <v>944.32502101260388</v>
      </c>
      <c r="W617">
        <v>112.72963651617874</v>
      </c>
      <c r="X617">
        <v>195.71865074156011</v>
      </c>
      <c r="Y617">
        <v>731.47566608359568</v>
      </c>
      <c r="Z617">
        <v>8.9877142852322063</v>
      </c>
      <c r="AA617" s="12">
        <v>19.698027960570219</v>
      </c>
      <c r="AB617" s="12">
        <v>0.74802796057021914</v>
      </c>
      <c r="AC617" s="12">
        <v>0.68433629331724832</v>
      </c>
      <c r="AD617" s="12">
        <v>345.28886558942008</v>
      </c>
      <c r="AE617">
        <v>7.6465400249015936E-2</v>
      </c>
      <c r="AF617">
        <v>0</v>
      </c>
      <c r="AG617">
        <v>-14.851730233761646</v>
      </c>
      <c r="AH617">
        <v>-48.338598524560375</v>
      </c>
      <c r="AI617">
        <v>10.642467746450409</v>
      </c>
      <c r="AJ617">
        <v>2.3027314446158429</v>
      </c>
      <c r="AK617">
        <v>13.225922086176132</v>
      </c>
      <c r="AL617">
        <v>0</v>
      </c>
      <c r="AM617">
        <v>0</v>
      </c>
      <c r="AN617">
        <v>2.8962198961502321</v>
      </c>
      <c r="AO617">
        <f t="shared" si="95"/>
        <v>17.486452077561115</v>
      </c>
      <c r="AP617">
        <f t="shared" si="96"/>
        <v>1.0491871246536668</v>
      </c>
      <c r="AQ617">
        <f t="shared" si="97"/>
        <v>0</v>
      </c>
      <c r="AR617">
        <f t="shared" si="98"/>
        <v>1.0461213426521536</v>
      </c>
      <c r="AS617" s="9">
        <f t="shared" si="99"/>
        <v>-41.969059843332424</v>
      </c>
      <c r="AT617" s="9">
        <f t="shared" si="100"/>
        <v>25.163610153791989</v>
      </c>
      <c r="AU617" s="9">
        <f t="shared" si="101"/>
        <v>9.429794108131464</v>
      </c>
      <c r="AV617">
        <f t="shared" si="102"/>
        <v>0</v>
      </c>
      <c r="AW617">
        <f t="shared" si="103"/>
        <v>1.8012431744441941</v>
      </c>
      <c r="AX617">
        <v>17.537698188183235</v>
      </c>
      <c r="AZ617">
        <f t="shared" si="104"/>
        <v>-212.8493549290082</v>
      </c>
    </row>
    <row r="618" spans="1:52" x14ac:dyDescent="0.3">
      <c r="A618">
        <v>154</v>
      </c>
      <c r="B618" s="12">
        <v>1710.2952114450995</v>
      </c>
      <c r="C618" s="9">
        <v>44.406375374035179</v>
      </c>
      <c r="D618" s="9">
        <v>0.58558123732283496</v>
      </c>
      <c r="E618" s="9">
        <v>9.847548229174119E-2</v>
      </c>
      <c r="F618" s="9">
        <v>2.9556188695314964</v>
      </c>
      <c r="G618" s="12">
        <v>0</v>
      </c>
      <c r="H618" s="12">
        <v>42.875185496823534</v>
      </c>
      <c r="I618" s="12">
        <v>2.5725111298094121</v>
      </c>
      <c r="J618">
        <v>989.72892873314629</v>
      </c>
      <c r="K618">
        <v>104.16355239266903</v>
      </c>
      <c r="L618">
        <v>1.1492252658867405E-2</v>
      </c>
      <c r="M618">
        <v>5.4465888653353292E-2</v>
      </c>
      <c r="N618">
        <v>-1.7362060133943745E-3</v>
      </c>
      <c r="O618">
        <v>-2.9197268223362375E-4</v>
      </c>
      <c r="P618">
        <v>-8.7631961673550023E-3</v>
      </c>
      <c r="Q618">
        <v>5.8771958018980341E-3</v>
      </c>
      <c r="R618">
        <v>0</v>
      </c>
      <c r="S618">
        <v>8.7519390279590817E-5</v>
      </c>
      <c r="T618">
        <v>985.14431855203065</v>
      </c>
      <c r="U618">
        <v>109.74656829180526</v>
      </c>
      <c r="V618">
        <v>944.44072611091622</v>
      </c>
      <c r="W618">
        <v>112.69132500757547</v>
      </c>
      <c r="X618">
        <v>195.41159126872799</v>
      </c>
      <c r="Y618">
        <v>732.01122930175381</v>
      </c>
      <c r="Z618">
        <v>8.9910639551869629</v>
      </c>
      <c r="AA618" s="12">
        <v>19.707503709936468</v>
      </c>
      <c r="AB618" s="12">
        <v>0.75750370993647065</v>
      </c>
      <c r="AC618" s="12">
        <v>0.68907649391380965</v>
      </c>
      <c r="AD618" s="12">
        <v>344.70738738193916</v>
      </c>
      <c r="AE618">
        <v>7.6964986809024305E-2</v>
      </c>
      <c r="AF618">
        <v>0</v>
      </c>
      <c r="AG618">
        <v>-15.042458249903911</v>
      </c>
      <c r="AH618">
        <v>-48.299152113341179</v>
      </c>
      <c r="AI618">
        <v>10.62147484045812</v>
      </c>
      <c r="AJ618">
        <v>2.2988535664501528</v>
      </c>
      <c r="AK618">
        <v>13.232284424734946</v>
      </c>
      <c r="AL618">
        <v>0</v>
      </c>
      <c r="AM618">
        <v>0</v>
      </c>
      <c r="AN618">
        <v>2.9162811780281168</v>
      </c>
      <c r="AO618">
        <f t="shared" si="95"/>
        <v>17.464889162877117</v>
      </c>
      <c r="AP618">
        <f t="shared" si="96"/>
        <v>1.047893349772627</v>
      </c>
      <c r="AQ618">
        <f t="shared" si="97"/>
        <v>0</v>
      </c>
      <c r="AR618">
        <f t="shared" si="98"/>
        <v>1.0447912261994645</v>
      </c>
      <c r="AS618" s="9">
        <f t="shared" si="99"/>
        <v>-42.159603773613135</v>
      </c>
      <c r="AT618" s="9">
        <f t="shared" si="100"/>
        <v>25.143078993859529</v>
      </c>
      <c r="AU618" s="9">
        <f t="shared" si="101"/>
        <v>9.4216761260207917</v>
      </c>
      <c r="AV618">
        <f t="shared" si="102"/>
        <v>0</v>
      </c>
      <c r="AW618">
        <f t="shared" si="103"/>
        <v>1.8312802844858063</v>
      </c>
      <c r="AX618">
        <v>17.516744732694555</v>
      </c>
      <c r="AZ618">
        <f t="shared" si="104"/>
        <v>-212.4294968091624</v>
      </c>
    </row>
    <row r="619" spans="1:52" x14ac:dyDescent="0.3">
      <c r="A619">
        <v>154.25</v>
      </c>
      <c r="B619" s="12">
        <v>1721.9077249157913</v>
      </c>
      <c r="C619" s="9">
        <v>44.406375374035179</v>
      </c>
      <c r="D619" s="9">
        <v>0.5880954470841081</v>
      </c>
      <c r="E619" s="9">
        <v>9.9715789243792083E-2</v>
      </c>
      <c r="F619" s="9">
        <v>2.9573499374356094</v>
      </c>
      <c r="G619" s="12">
        <v>0</v>
      </c>
      <c r="H619" s="12">
        <v>43.352226632227719</v>
      </c>
      <c r="I619" s="12">
        <v>2.6011335979336634</v>
      </c>
      <c r="J619">
        <v>989.55879185760216</v>
      </c>
      <c r="K619">
        <v>104.15647428712816</v>
      </c>
      <c r="L619">
        <v>1.1526189326859207E-2</v>
      </c>
      <c r="M619">
        <v>5.4610574223228341E-2</v>
      </c>
      <c r="N619">
        <v>-1.7433628880334933E-3</v>
      </c>
      <c r="O619">
        <v>-2.9559964658888813E-4</v>
      </c>
      <c r="P619">
        <v>-8.7668322436715834E-3</v>
      </c>
      <c r="Q619">
        <v>5.8771958018980341E-3</v>
      </c>
      <c r="R619">
        <v>0</v>
      </c>
      <c r="S619">
        <v>8.8097380394090894E-5</v>
      </c>
      <c r="T619">
        <v>984.9108891783801</v>
      </c>
      <c r="U619">
        <v>109.69412659290555</v>
      </c>
      <c r="V619">
        <v>944.55511604516289</v>
      </c>
      <c r="W619">
        <v>112.65305816758331</v>
      </c>
      <c r="X619">
        <v>195.17195493177135</v>
      </c>
      <c r="Y619">
        <v>732.56439510648863</v>
      </c>
      <c r="Z619">
        <v>8.9944358555364357</v>
      </c>
      <c r="AA619" s="12">
        <v>19.71704453264455</v>
      </c>
      <c r="AB619" s="12">
        <v>0.76704453264455441</v>
      </c>
      <c r="AC619" s="12">
        <v>0.69380862733185122</v>
      </c>
      <c r="AD619" s="12">
        <v>344.12074215998803</v>
      </c>
      <c r="AE619">
        <v>7.7463124357998403E-2</v>
      </c>
      <c r="AF619">
        <v>0</v>
      </c>
      <c r="AG619">
        <v>-15.233252001718993</v>
      </c>
      <c r="AH619">
        <v>-48.259517076791816</v>
      </c>
      <c r="AI619">
        <v>10.599536046933714</v>
      </c>
      <c r="AJ619">
        <v>2.2949412294649605</v>
      </c>
      <c r="AK619">
        <v>13.238690455736004</v>
      </c>
      <c r="AL619">
        <v>0</v>
      </c>
      <c r="AM619">
        <v>0</v>
      </c>
      <c r="AN619">
        <v>2.9363083183250818</v>
      </c>
      <c r="AO619">
        <f t="shared" si="95"/>
        <v>17.442472777034492</v>
      </c>
      <c r="AP619">
        <f t="shared" si="96"/>
        <v>1.0465483666220694</v>
      </c>
      <c r="AQ619">
        <f t="shared" si="97"/>
        <v>0</v>
      </c>
      <c r="AR619">
        <f t="shared" si="98"/>
        <v>1.0434100110269091</v>
      </c>
      <c r="AS619" s="9">
        <f t="shared" si="99"/>
        <v>-42.350224871220711</v>
      </c>
      <c r="AT619" s="9">
        <f t="shared" si="100"/>
        <v>25.122262536642097</v>
      </c>
      <c r="AU619" s="9">
        <f t="shared" si="101"/>
        <v>9.4131121532986324</v>
      </c>
      <c r="AV619">
        <f t="shared" si="102"/>
        <v>0</v>
      </c>
      <c r="AW619">
        <f t="shared" si="103"/>
        <v>1.8616422097912029</v>
      </c>
      <c r="AX619">
        <v>17.49493602873299</v>
      </c>
      <c r="AZ619">
        <f t="shared" si="104"/>
        <v>-211.99072093867426</v>
      </c>
    </row>
    <row r="620" spans="1:52" x14ac:dyDescent="0.3">
      <c r="A620">
        <v>154.5</v>
      </c>
      <c r="B620" s="12">
        <v>1733.5565323511996</v>
      </c>
      <c r="C620" s="9">
        <v>44.406375374035179</v>
      </c>
      <c r="D620" s="9">
        <v>0.59061034469068585</v>
      </c>
      <c r="E620" s="9">
        <v>0.10096454118133998</v>
      </c>
      <c r="F620" s="9">
        <v>2.9590847959499906</v>
      </c>
      <c r="G620" s="12">
        <v>0</v>
      </c>
      <c r="H620" s="12">
        <v>43.83251583897691</v>
      </c>
      <c r="I620" s="12">
        <v>2.6299509503386145</v>
      </c>
      <c r="J620">
        <v>989.38873401935246</v>
      </c>
      <c r="K620">
        <v>104.14942756809234</v>
      </c>
      <c r="L620">
        <v>1.155997684862119E-2</v>
      </c>
      <c r="M620">
        <v>5.4754726160434315E-2</v>
      </c>
      <c r="N620">
        <v>-1.7505192883685826E-3</v>
      </c>
      <c r="O620">
        <v>-2.9925039134182807E-4</v>
      </c>
      <c r="P620">
        <v>-8.7704779602895428E-3</v>
      </c>
      <c r="Q620">
        <v>5.8771958018980341E-3</v>
      </c>
      <c r="R620">
        <v>0</v>
      </c>
      <c r="S620">
        <v>8.8677001916134181E-5</v>
      </c>
      <c r="T620">
        <v>984.67727532475919</v>
      </c>
      <c r="U620">
        <v>109.64171070078061</v>
      </c>
      <c r="V620">
        <v>944.66809002821867</v>
      </c>
      <c r="W620">
        <v>112.61483244722831</v>
      </c>
      <c r="X620">
        <v>194.8793699534489</v>
      </c>
      <c r="Y620">
        <v>733.09613418823528</v>
      </c>
      <c r="Z620">
        <v>8.9978299285667802</v>
      </c>
      <c r="AA620" s="12">
        <v>19.726650316779541</v>
      </c>
      <c r="AB620" s="12">
        <v>0.77665031677953822</v>
      </c>
      <c r="AC620" s="12">
        <v>0.69853262229602253</v>
      </c>
      <c r="AD620" s="12">
        <v>343.52891379453683</v>
      </c>
      <c r="AE620">
        <v>7.7959803367629865E-2</v>
      </c>
      <c r="AF620">
        <v>0</v>
      </c>
      <c r="AG620">
        <v>-15.426398732152336</v>
      </c>
      <c r="AH620">
        <v>-48.219694470740393</v>
      </c>
      <c r="AI620">
        <v>10.578597791999169</v>
      </c>
      <c r="AJ620">
        <v>2.2909943260957668</v>
      </c>
      <c r="AK620">
        <v>13.245140104035841</v>
      </c>
      <c r="AL620">
        <v>0</v>
      </c>
      <c r="AM620">
        <v>0</v>
      </c>
      <c r="AN620">
        <v>2.9563010153925218</v>
      </c>
      <c r="AO620">
        <f t="shared" si="95"/>
        <v>17.421000330073067</v>
      </c>
      <c r="AP620">
        <f t="shared" si="96"/>
        <v>1.045260019804384</v>
      </c>
      <c r="AQ620">
        <f t="shared" si="97"/>
        <v>0</v>
      </c>
      <c r="AR620">
        <f t="shared" si="98"/>
        <v>1.0420852236742559</v>
      </c>
      <c r="AS620" s="9">
        <f t="shared" si="99"/>
        <v>-42.543379349461958</v>
      </c>
      <c r="AT620" s="9">
        <f t="shared" si="100"/>
        <v>25.101100092497543</v>
      </c>
      <c r="AU620" s="9">
        <f t="shared" si="101"/>
        <v>9.4050718893301912</v>
      </c>
      <c r="AV620">
        <f t="shared" si="102"/>
        <v>0</v>
      </c>
      <c r="AW620">
        <f t="shared" si="103"/>
        <v>1.8924391861725096</v>
      </c>
      <c r="AX620">
        <v>17.474074803421672</v>
      </c>
      <c r="AZ620">
        <f t="shared" si="104"/>
        <v>-211.57195583998339</v>
      </c>
    </row>
    <row r="621" spans="1:52" x14ac:dyDescent="0.3">
      <c r="A621">
        <v>154.75</v>
      </c>
      <c r="B621" s="12">
        <v>1745.2414944934201</v>
      </c>
      <c r="C621" s="9">
        <v>44.406375374035179</v>
      </c>
      <c r="D621" s="9">
        <v>0.59312588072882499</v>
      </c>
      <c r="E621" s="9">
        <v>0.10222172342763559</v>
      </c>
      <c r="F621" s="9">
        <v>2.9608234119095811</v>
      </c>
      <c r="G621" s="12">
        <v>0</v>
      </c>
      <c r="H621" s="12">
        <v>44.31604747216754</v>
      </c>
      <c r="I621" s="12">
        <v>2.6589628483300523</v>
      </c>
      <c r="J621">
        <v>989.2187630220518</v>
      </c>
      <c r="K621">
        <v>104.14241210521476</v>
      </c>
      <c r="L621">
        <v>1.1593614297834459E-2</v>
      </c>
      <c r="M621">
        <v>5.4898342219356321E-2</v>
      </c>
      <c r="N621">
        <v>-1.7576750828764258E-3</v>
      </c>
      <c r="O621">
        <v>-3.0292486306053828E-4</v>
      </c>
      <c r="P621">
        <v>-8.7741332910913055E-3</v>
      </c>
      <c r="Q621">
        <v>5.8771958018980341E-3</v>
      </c>
      <c r="R621">
        <v>0</v>
      </c>
      <c r="S621">
        <v>8.9258247566052895E-5</v>
      </c>
      <c r="T621">
        <v>984.44348862158017</v>
      </c>
      <c r="U621">
        <v>109.58932674007832</v>
      </c>
      <c r="V621">
        <v>944.77955354969072</v>
      </c>
      <c r="W621">
        <v>112.57664457879707</v>
      </c>
      <c r="X621">
        <v>194.66478663792248</v>
      </c>
      <c r="Y621">
        <v>733.64870453899596</v>
      </c>
      <c r="Z621">
        <v>9.0012461161312451</v>
      </c>
      <c r="AA621" s="12">
        <v>19.73632094944335</v>
      </c>
      <c r="AB621" s="12">
        <v>0.78632094944335074</v>
      </c>
      <c r="AC621" s="12">
        <v>0.70324840731259164</v>
      </c>
      <c r="AD621" s="12">
        <v>342.93188641547022</v>
      </c>
      <c r="AE621">
        <v>7.8455014334626982E-2</v>
      </c>
      <c r="AF621">
        <v>0</v>
      </c>
      <c r="AG621">
        <v>-15.619360927358956</v>
      </c>
      <c r="AH621">
        <v>-48.179685350348329</v>
      </c>
      <c r="AI621">
        <v>10.556542450534739</v>
      </c>
      <c r="AJ621">
        <v>2.2870127505047715</v>
      </c>
      <c r="AK621">
        <v>13.251633293830858</v>
      </c>
      <c r="AL621">
        <v>0</v>
      </c>
      <c r="AM621">
        <v>0</v>
      </c>
      <c r="AN621">
        <v>2.9762589666576065</v>
      </c>
      <c r="AO621">
        <f t="shared" si="95"/>
        <v>17.398519413584733</v>
      </c>
      <c r="AP621">
        <f t="shared" si="96"/>
        <v>1.0439111648150838</v>
      </c>
      <c r="AQ621">
        <f t="shared" si="97"/>
        <v>0</v>
      </c>
      <c r="AR621">
        <f t="shared" si="98"/>
        <v>1.0407000769907526</v>
      </c>
      <c r="AS621" s="9">
        <f t="shared" si="99"/>
        <v>-42.736350372153368</v>
      </c>
      <c r="AT621" s="9">
        <f t="shared" si="100"/>
        <v>25.079654949202276</v>
      </c>
      <c r="AU621" s="9">
        <f t="shared" si="101"/>
        <v>9.3965013178778172</v>
      </c>
      <c r="AV621">
        <f t="shared" si="102"/>
        <v>0</v>
      </c>
      <c r="AW621">
        <f t="shared" si="103"/>
        <v>1.9235537732313461</v>
      </c>
      <c r="AX621">
        <v>17.452202674579485</v>
      </c>
      <c r="AZ621">
        <f t="shared" si="104"/>
        <v>-211.13084901069476</v>
      </c>
    </row>
    <row r="622" spans="1:52" x14ac:dyDescent="0.3">
      <c r="A622">
        <v>155</v>
      </c>
      <c r="B622" s="12">
        <v>1756.9624709746156</v>
      </c>
      <c r="C622" s="9">
        <v>44.406375374035179</v>
      </c>
      <c r="D622" s="9">
        <v>0.59564200568578185</v>
      </c>
      <c r="E622" s="9">
        <v>0.10348732117772358</v>
      </c>
      <c r="F622" s="9">
        <v>2.962565752058445</v>
      </c>
      <c r="G622" s="12">
        <v>0</v>
      </c>
      <c r="H622" s="12">
        <v>44.802815837585989</v>
      </c>
      <c r="I622" s="12">
        <v>2.6881689502551596</v>
      </c>
      <c r="J622">
        <v>989.04888668010494</v>
      </c>
      <c r="K622">
        <v>104.13542777513345</v>
      </c>
      <c r="L622">
        <v>1.1627100746305156E-2</v>
      </c>
      <c r="M622">
        <v>5.504142016845151E-2</v>
      </c>
      <c r="N622">
        <v>-1.7648301400976477E-3</v>
      </c>
      <c r="O622">
        <v>-3.0662300809718027E-4</v>
      </c>
      <c r="P622">
        <v>-8.7777982099065434E-3</v>
      </c>
      <c r="Q622">
        <v>5.8771958018980341E-3</v>
      </c>
      <c r="R622">
        <v>0</v>
      </c>
      <c r="S622">
        <v>8.9841110036080192E-5</v>
      </c>
      <c r="T622">
        <v>984.20954065815579</v>
      </c>
      <c r="U622">
        <v>109.53698076218723</v>
      </c>
      <c r="V622">
        <v>944.88941815449209</v>
      </c>
      <c r="W622">
        <v>112.53849156502093</v>
      </c>
      <c r="X622">
        <v>194.41031903540386</v>
      </c>
      <c r="Y622">
        <v>734.18407026020998</v>
      </c>
      <c r="Z622">
        <v>9.0046843596315433</v>
      </c>
      <c r="AA622" s="12">
        <v>19.746056316751719</v>
      </c>
      <c r="AB622" s="12">
        <v>0.79605631675171984</v>
      </c>
      <c r="AC622" s="12">
        <v>0.70795591066460117</v>
      </c>
      <c r="AD622" s="12">
        <v>342.32964376870422</v>
      </c>
      <c r="AE622">
        <v>7.8948747780846151E-2</v>
      </c>
      <c r="AF622">
        <v>0</v>
      </c>
      <c r="AG622">
        <v>-15.814426282702579</v>
      </c>
      <c r="AH622">
        <v>-48.1394907702187</v>
      </c>
      <c r="AI622">
        <v>10.535267394714104</v>
      </c>
      <c r="AJ622">
        <v>2.2829963942934888</v>
      </c>
      <c r="AK622">
        <v>13.258169948655318</v>
      </c>
      <c r="AL622">
        <v>0</v>
      </c>
      <c r="AM622">
        <v>0</v>
      </c>
      <c r="AN622">
        <v>2.9961818686027817</v>
      </c>
      <c r="AO622">
        <f t="shared" si="95"/>
        <v>17.376778563281214</v>
      </c>
      <c r="AP622">
        <f t="shared" si="96"/>
        <v>1.0426067137968729</v>
      </c>
      <c r="AQ622">
        <f t="shared" si="97"/>
        <v>0</v>
      </c>
      <c r="AR622">
        <f t="shared" si="98"/>
        <v>1.039359166943836</v>
      </c>
      <c r="AS622" s="9">
        <f t="shared" si="99"/>
        <v>-42.931592872499834</v>
      </c>
      <c r="AT622" s="9">
        <f t="shared" si="100"/>
        <v>25.057865215968057</v>
      </c>
      <c r="AU622" s="9">
        <f t="shared" si="101"/>
        <v>9.3883443689735415</v>
      </c>
      <c r="AV622">
        <f t="shared" si="102"/>
        <v>0</v>
      </c>
      <c r="AW622">
        <f t="shared" si="103"/>
        <v>1.9550983157950115</v>
      </c>
      <c r="AX622">
        <v>17.431073463767863</v>
      </c>
      <c r="AZ622">
        <f t="shared" si="104"/>
        <v>-210.70534789428211</v>
      </c>
    </row>
    <row r="623" spans="1:52" x14ac:dyDescent="0.3">
      <c r="A623">
        <v>155.25</v>
      </c>
      <c r="B623" s="12">
        <v>1768.7193203131658</v>
      </c>
      <c r="C623" s="9">
        <v>44.406375374035179</v>
      </c>
      <c r="D623" s="9">
        <v>0.5981586699508864</v>
      </c>
      <c r="E623" s="9">
        <v>0.10476131949804615</v>
      </c>
      <c r="F623" s="9">
        <v>2.9643117830504511</v>
      </c>
      <c r="G623" s="12">
        <v>0</v>
      </c>
      <c r="H623" s="12">
        <v>45.292815191556208</v>
      </c>
      <c r="I623" s="12">
        <v>2.7175689114933723</v>
      </c>
      <c r="J623">
        <v>988.87911281894696</v>
      </c>
      <c r="K623">
        <v>104.12847446135044</v>
      </c>
      <c r="L623">
        <v>1.1660435264039164E-2</v>
      </c>
      <c r="M623">
        <v>5.5183957789588102E-2</v>
      </c>
      <c r="N623">
        <v>-1.7719843286412604E-3</v>
      </c>
      <c r="O623">
        <v>-3.1034477258945362E-4</v>
      </c>
      <c r="P623">
        <v>-8.7814726905209289E-3</v>
      </c>
      <c r="Q623">
        <v>5.8771958018980341E-3</v>
      </c>
      <c r="R623">
        <v>0</v>
      </c>
      <c r="S623">
        <v>9.0425581990427831E-5</v>
      </c>
      <c r="T623">
        <v>983.97544298513174</v>
      </c>
      <c r="U623">
        <v>109.48467874447698</v>
      </c>
      <c r="V623">
        <v>944.99760122467103</v>
      </c>
      <c r="W623">
        <v>112.50037066845772</v>
      </c>
      <c r="X623">
        <v>194.26699548362288</v>
      </c>
      <c r="Y623">
        <v>734.75063287499995</v>
      </c>
      <c r="Z623">
        <v>9.0081446000403549</v>
      </c>
      <c r="AA623" s="12">
        <v>19.755856303831123</v>
      </c>
      <c r="AB623" s="12">
        <v>0.80585630383112417</v>
      </c>
      <c r="AC623" s="12">
        <v>0.71265506041428262</v>
      </c>
      <c r="AD623" s="12">
        <v>341.72216979683606</v>
      </c>
      <c r="AE623">
        <v>7.9440994253543007E-2</v>
      </c>
      <c r="AF623">
        <v>0</v>
      </c>
      <c r="AG623">
        <v>-16.008579596381697</v>
      </c>
      <c r="AH623">
        <v>-48.099111784503492</v>
      </c>
      <c r="AI623">
        <v>10.512348417483555</v>
      </c>
      <c r="AJ623">
        <v>2.2789451503751001</v>
      </c>
      <c r="AK623">
        <v>13.264749991379249</v>
      </c>
      <c r="AL623">
        <v>0</v>
      </c>
      <c r="AM623">
        <v>0</v>
      </c>
      <c r="AN623">
        <v>3.0160694167759829</v>
      </c>
      <c r="AO623">
        <f t="shared" si="95"/>
        <v>17.353549488321342</v>
      </c>
      <c r="AP623">
        <f t="shared" si="96"/>
        <v>1.0412129692992804</v>
      </c>
      <c r="AQ623">
        <f t="shared" si="97"/>
        <v>0</v>
      </c>
      <c r="AR623">
        <f t="shared" si="98"/>
        <v>1.0379292161276332</v>
      </c>
      <c r="AS623" s="9">
        <f t="shared" si="99"/>
        <v>-43.125881264837282</v>
      </c>
      <c r="AT623" s="9">
        <f t="shared" si="100"/>
        <v>25.035808748951524</v>
      </c>
      <c r="AU623" s="9">
        <f t="shared" si="101"/>
        <v>9.3793969868852969</v>
      </c>
      <c r="AV623">
        <f t="shared" si="102"/>
        <v>0</v>
      </c>
      <c r="AW623">
        <f t="shared" si="103"/>
        <v>1.986928651657772</v>
      </c>
      <c r="AX623">
        <v>17.408451857660374</v>
      </c>
      <c r="AZ623">
        <f t="shared" si="104"/>
        <v>-210.24696834967108</v>
      </c>
    </row>
    <row r="624" spans="1:52" x14ac:dyDescent="0.3">
      <c r="A624">
        <v>155.5</v>
      </c>
      <c r="B624" s="12">
        <v>1780.5118999098954</v>
      </c>
      <c r="C624" s="9">
        <v>44.406375374035179</v>
      </c>
      <c r="D624" s="9">
        <v>0.60067582381662754</v>
      </c>
      <c r="E624" s="9">
        <v>0.10604370332605202</v>
      </c>
      <c r="F624" s="9">
        <v>2.9660614714499332</v>
      </c>
      <c r="G624" s="12">
        <v>0</v>
      </c>
      <c r="H624" s="12">
        <v>45.786039740789235</v>
      </c>
      <c r="I624" s="12">
        <v>2.7471623844473543</v>
      </c>
      <c r="J624">
        <v>988.70944927528399</v>
      </c>
      <c r="K624">
        <v>104.12155205411079</v>
      </c>
      <c r="L624">
        <v>1.169361691924998E-2</v>
      </c>
      <c r="M624">
        <v>5.5325952877467596E-2</v>
      </c>
      <c r="N624">
        <v>-1.779137517189138E-3</v>
      </c>
      <c r="O624">
        <v>-3.1409010246207143E-4</v>
      </c>
      <c r="P624">
        <v>-8.785156706684354E-3</v>
      </c>
      <c r="Q624">
        <v>5.8771958018980341E-3</v>
      </c>
      <c r="R624">
        <v>0</v>
      </c>
      <c r="S624">
        <v>9.101165606536306E-5</v>
      </c>
      <c r="T624">
        <v>983.74120711700709</v>
      </c>
      <c r="U624">
        <v>109.43242658960452</v>
      </c>
      <c r="V624">
        <v>945.10402576475451</v>
      </c>
      <c r="W624">
        <v>112.46227940107872</v>
      </c>
      <c r="X624">
        <v>194.21732890633339</v>
      </c>
      <c r="Y624">
        <v>735.3425024817476</v>
      </c>
      <c r="Z624">
        <v>9.0116267778942341</v>
      </c>
      <c r="AA624" s="12">
        <v>19.765720794815788</v>
      </c>
      <c r="AB624" s="12">
        <v>0.81572079481578474</v>
      </c>
      <c r="AC624" s="12">
        <v>0.71734578440451735</v>
      </c>
      <c r="AD624" s="12">
        <v>341.10944856986544</v>
      </c>
      <c r="AE624">
        <v>7.9931744325490106E-2</v>
      </c>
      <c r="AF624">
        <v>0</v>
      </c>
      <c r="AG624">
        <v>-16.202093597555962</v>
      </c>
      <c r="AH624">
        <v>-48.058549447014897</v>
      </c>
      <c r="AI624">
        <v>10.488076164150344</v>
      </c>
      <c r="AJ624">
        <v>2.2748589125124332</v>
      </c>
      <c r="AK624">
        <v>13.271373344206452</v>
      </c>
      <c r="AL624">
        <v>0</v>
      </c>
      <c r="AM624">
        <v>0</v>
      </c>
      <c r="AN624">
        <v>3.0359213057968226</v>
      </c>
      <c r="AO624">
        <f t="shared" si="95"/>
        <v>17.329104836142438</v>
      </c>
      <c r="AP624">
        <f t="shared" si="96"/>
        <v>1.0397462901685461</v>
      </c>
      <c r="AQ624">
        <f t="shared" si="97"/>
        <v>0</v>
      </c>
      <c r="AR624">
        <f t="shared" si="98"/>
        <v>1.036426545180263</v>
      </c>
      <c r="AS624" s="9">
        <f t="shared" si="99"/>
        <v>-43.319513199141575</v>
      </c>
      <c r="AT624" s="9">
        <f t="shared" si="100"/>
        <v>25.013477696406365</v>
      </c>
      <c r="AU624" s="9">
        <f t="shared" si="101"/>
        <v>9.3698055106990594</v>
      </c>
      <c r="AV624">
        <f t="shared" si="102"/>
        <v>0</v>
      </c>
      <c r="AW624">
        <f t="shared" si="103"/>
        <v>2.0190579377283822</v>
      </c>
      <c r="AX624">
        <v>17.384611142111485</v>
      </c>
      <c r="AZ624">
        <f t="shared" si="104"/>
        <v>-209.76152328300691</v>
      </c>
    </row>
    <row r="625" spans="1:52" x14ac:dyDescent="0.3">
      <c r="A625">
        <v>155.75</v>
      </c>
      <c r="B625" s="12">
        <v>1792.3400660443153</v>
      </c>
      <c r="C625" s="9">
        <v>44.406375374035179</v>
      </c>
      <c r="D625" s="9">
        <v>0.60319341747974442</v>
      </c>
      <c r="E625" s="9">
        <v>0.10733445746979534</v>
      </c>
      <c r="F625" s="9">
        <v>2.9678147837324058</v>
      </c>
      <c r="G625" s="12">
        <v>0</v>
      </c>
      <c r="H625" s="12">
        <v>46.282483642228975</v>
      </c>
      <c r="I625" s="12">
        <v>2.7769490185337382</v>
      </c>
      <c r="J625">
        <v>988.53990389732701</v>
      </c>
      <c r="K625">
        <v>104.11466045028499</v>
      </c>
      <c r="L625">
        <v>1.1726644778386247E-2</v>
      </c>
      <c r="M625">
        <v>5.5467403239083925E-2</v>
      </c>
      <c r="N625">
        <v>-1.7862895745001199E-3</v>
      </c>
      <c r="O625">
        <v>-3.1785894342814232E-4</v>
      </c>
      <c r="P625">
        <v>-8.7888502321173748E-3</v>
      </c>
      <c r="Q625">
        <v>5.8771958018980341E-3</v>
      </c>
      <c r="R625">
        <v>0</v>
      </c>
      <c r="S625">
        <v>9.1599324869287343E-5</v>
      </c>
      <c r="T625">
        <v>983.50684453441113</v>
      </c>
      <c r="U625">
        <v>109.38023012487253</v>
      </c>
      <c r="V625">
        <v>945.20862019103618</v>
      </c>
      <c r="W625">
        <v>112.42421551408165</v>
      </c>
      <c r="X625">
        <v>194.1717509314839</v>
      </c>
      <c r="Y625">
        <v>735.93093457450425</v>
      </c>
      <c r="Z625">
        <v>9.0151308332834343</v>
      </c>
      <c r="AA625" s="12">
        <v>19.775649672844576</v>
      </c>
      <c r="AB625" s="12">
        <v>0.82564967284457946</v>
      </c>
      <c r="AC625" s="12">
        <v>0.72202801025395202</v>
      </c>
      <c r="AD625" s="12">
        <v>340.49146379143662</v>
      </c>
      <c r="AE625">
        <v>8.0420988595235388E-2</v>
      </c>
      <c r="AF625">
        <v>0</v>
      </c>
      <c r="AG625">
        <v>-16.396745140360032</v>
      </c>
      <c r="AH625">
        <v>-48.017804811324574</v>
      </c>
      <c r="AI625">
        <v>10.463884280826596</v>
      </c>
      <c r="AJ625">
        <v>2.2707375720250913</v>
      </c>
      <c r="AK625">
        <v>13.278039928672408</v>
      </c>
      <c r="AL625">
        <v>0</v>
      </c>
      <c r="AM625">
        <v>0</v>
      </c>
      <c r="AN625">
        <v>3.0557372293359166</v>
      </c>
      <c r="AO625">
        <f t="shared" si="95"/>
        <v>17.304762825338791</v>
      </c>
      <c r="AP625">
        <f t="shared" si="96"/>
        <v>1.0382857695203274</v>
      </c>
      <c r="AQ625">
        <f t="shared" si="97"/>
        <v>0</v>
      </c>
      <c r="AR625">
        <f t="shared" si="98"/>
        <v>1.0349300037448874</v>
      </c>
      <c r="AS625" s="9">
        <f t="shared" si="99"/>
        <v>-43.514394684202543</v>
      </c>
      <c r="AT625" s="9">
        <f t="shared" si="100"/>
        <v>24.990822500562871</v>
      </c>
      <c r="AU625" s="9">
        <f t="shared" si="101"/>
        <v>9.3602820545621199</v>
      </c>
      <c r="AV625">
        <f t="shared" si="102"/>
        <v>0</v>
      </c>
      <c r="AW625">
        <f t="shared" si="103"/>
        <v>2.0515757653403526</v>
      </c>
      <c r="AX625">
        <v>17.36087360638799</v>
      </c>
      <c r="AZ625">
        <f t="shared" si="104"/>
        <v>-209.27768561653193</v>
      </c>
    </row>
    <row r="626" spans="1:52" x14ac:dyDescent="0.3">
      <c r="A626">
        <v>156</v>
      </c>
      <c r="B626" s="12">
        <v>1804.2036738708955</v>
      </c>
      <c r="C626" s="9">
        <v>44.406375374035179</v>
      </c>
      <c r="D626" s="9">
        <v>0.60571140104232801</v>
      </c>
      <c r="E626" s="9">
        <v>0.108633566607541</v>
      </c>
      <c r="F626" s="9">
        <v>2.9695716862852426</v>
      </c>
      <c r="G626" s="12">
        <v>0</v>
      </c>
      <c r="H626" s="12">
        <v>46.782141002900389</v>
      </c>
      <c r="I626" s="12">
        <v>2.806928460174023</v>
      </c>
      <c r="J626">
        <v>988.37048454503986</v>
      </c>
      <c r="K626">
        <v>104.10779955325529</v>
      </c>
      <c r="L626">
        <v>1.1759517906214023E-2</v>
      </c>
      <c r="M626">
        <v>5.5608306693060605E-2</v>
      </c>
      <c r="N626">
        <v>-1.793440369414702E-3</v>
      </c>
      <c r="O626">
        <v>-3.2165124099067457E-4</v>
      </c>
      <c r="P626">
        <v>-8.7925532405203552E-3</v>
      </c>
      <c r="Q626">
        <v>5.8771958018980341E-3</v>
      </c>
      <c r="R626">
        <v>0</v>
      </c>
      <c r="S626">
        <v>9.2188580982816143E-5</v>
      </c>
      <c r="T626">
        <v>983.27236668657929</v>
      </c>
      <c r="U626">
        <v>109.32809510165316</v>
      </c>
      <c r="V626">
        <v>945.31131812489878</v>
      </c>
      <c r="W626">
        <v>112.38617698792677</v>
      </c>
      <c r="X626">
        <v>194.06856386471443</v>
      </c>
      <c r="Y626">
        <v>736.49634780918507</v>
      </c>
      <c r="Z626">
        <v>9.018656705862675</v>
      </c>
      <c r="AA626" s="12">
        <v>19.785642820058008</v>
      </c>
      <c r="AB626" s="12">
        <v>0.83564282005800772</v>
      </c>
      <c r="AC626" s="12">
        <v>0.72670166536085801</v>
      </c>
      <c r="AD626" s="12">
        <v>339.86819940003716</v>
      </c>
      <c r="AE626">
        <v>8.0908717687247833E-2</v>
      </c>
      <c r="AF626">
        <v>0</v>
      </c>
      <c r="AG626">
        <v>-16.593817424369977</v>
      </c>
      <c r="AH626">
        <v>-47.976878930872267</v>
      </c>
      <c r="AI626">
        <v>10.440748515785687</v>
      </c>
      <c r="AJ626">
        <v>2.2665810217988485</v>
      </c>
      <c r="AK626">
        <v>13.284749665642275</v>
      </c>
      <c r="AL626">
        <v>0</v>
      </c>
      <c r="AM626">
        <v>0</v>
      </c>
      <c r="AN626">
        <v>3.0755168801312172</v>
      </c>
      <c r="AO626">
        <f t="shared" si="95"/>
        <v>17.281416110457297</v>
      </c>
      <c r="AP626">
        <f t="shared" si="96"/>
        <v>1.0368849666274378</v>
      </c>
      <c r="AQ626">
        <f t="shared" si="97"/>
        <v>0</v>
      </c>
      <c r="AR626">
        <f t="shared" si="98"/>
        <v>1.0334929787619447</v>
      </c>
      <c r="AS626" s="9">
        <f t="shared" si="99"/>
        <v>-43.711901110774136</v>
      </c>
      <c r="AT626" s="9">
        <f t="shared" si="100"/>
        <v>24.967805103361272</v>
      </c>
      <c r="AU626" s="9">
        <f t="shared" si="101"/>
        <v>9.3513095574827378</v>
      </c>
      <c r="AV626">
        <f t="shared" si="102"/>
        <v>0</v>
      </c>
      <c r="AW626">
        <f t="shared" si="103"/>
        <v>2.0845505176110284</v>
      </c>
      <c r="AX626">
        <v>17.338134786780991</v>
      </c>
      <c r="AZ626">
        <f t="shared" si="104"/>
        <v>-208.81497031571371</v>
      </c>
    </row>
    <row r="627" spans="1:52" x14ac:dyDescent="0.3">
      <c r="A627">
        <v>156.25</v>
      </c>
      <c r="B627" s="12">
        <v>1816.1025774154264</v>
      </c>
      <c r="C627" s="9">
        <v>44.406375374035179</v>
      </c>
      <c r="D627" s="9">
        <v>0.60822972451293211</v>
      </c>
      <c r="E627" s="9">
        <v>0.10994101528737328</v>
      </c>
      <c r="F627" s="9">
        <v>2.9713321454083608</v>
      </c>
      <c r="G627" s="12">
        <v>0</v>
      </c>
      <c r="H627" s="12">
        <v>47.285005879758955</v>
      </c>
      <c r="I627" s="12">
        <v>2.8371003527855372</v>
      </c>
      <c r="J627">
        <v>988.20119909031325</v>
      </c>
      <c r="K627">
        <v>104.1009692728008</v>
      </c>
      <c r="L627">
        <v>1.1792235365797666E-2</v>
      </c>
      <c r="M627">
        <v>5.5748661069226685E-2</v>
      </c>
      <c r="N627">
        <v>-1.8005897708591103E-3</v>
      </c>
      <c r="O627">
        <v>-3.2546694044398089E-4</v>
      </c>
      <c r="P627">
        <v>-8.7962657055794622E-3</v>
      </c>
      <c r="Q627">
        <v>5.8771958018980341E-3</v>
      </c>
      <c r="R627">
        <v>0</v>
      </c>
      <c r="S627">
        <v>9.2779416958856995E-5</v>
      </c>
      <c r="T627">
        <v>983.03778499356645</v>
      </c>
      <c r="U627">
        <v>109.27602719486032</v>
      </c>
      <c r="V627">
        <v>945.41205819042159</v>
      </c>
      <c r="W627">
        <v>112.348162022613</v>
      </c>
      <c r="X627">
        <v>194.01868546831838</v>
      </c>
      <c r="Y627">
        <v>737.07396391379734</v>
      </c>
      <c r="Z627">
        <v>9.0222043348569887</v>
      </c>
      <c r="AA627" s="12">
        <v>19.795700117595178</v>
      </c>
      <c r="AB627" s="12">
        <v>0.84570011759517905</v>
      </c>
      <c r="AC627" s="12">
        <v>0.73136667690309898</v>
      </c>
      <c r="AD627" s="12">
        <v>339.23963937760038</v>
      </c>
      <c r="AE627">
        <v>8.1394922252112201E-2</v>
      </c>
      <c r="AF627">
        <v>0</v>
      </c>
      <c r="AG627">
        <v>-16.791006129053898</v>
      </c>
      <c r="AH627">
        <v>-47.935772859061274</v>
      </c>
      <c r="AI627">
        <v>10.416904713831213</v>
      </c>
      <c r="AJ627">
        <v>2.2623891550092172</v>
      </c>
      <c r="AK627">
        <v>13.291502475308825</v>
      </c>
      <c r="AL627">
        <v>0</v>
      </c>
      <c r="AM627">
        <v>0</v>
      </c>
      <c r="AN627">
        <v>3.095259949987875</v>
      </c>
      <c r="AO627">
        <f t="shared" si="95"/>
        <v>17.25744987768455</v>
      </c>
      <c r="AP627">
        <f t="shared" si="96"/>
        <v>1.035446992661073</v>
      </c>
      <c r="AQ627">
        <f t="shared" si="97"/>
        <v>0</v>
      </c>
      <c r="AR627">
        <f t="shared" si="98"/>
        <v>1.0320188987086625</v>
      </c>
      <c r="AS627" s="9">
        <f t="shared" si="99"/>
        <v>-43.909571089173987</v>
      </c>
      <c r="AT627" s="9">
        <f t="shared" si="100"/>
        <v>24.944486747637715</v>
      </c>
      <c r="AU627" s="9">
        <f t="shared" si="101"/>
        <v>9.3420143457013651</v>
      </c>
      <c r="AV627">
        <f t="shared" si="102"/>
        <v>0</v>
      </c>
      <c r="AW627">
        <f t="shared" si="103"/>
        <v>2.1178685141994973</v>
      </c>
      <c r="AX627">
        <v>17.314774563922121</v>
      </c>
      <c r="AZ627">
        <f t="shared" si="104"/>
        <v>-208.33809427662425</v>
      </c>
    </row>
    <row r="628" spans="1:52" x14ac:dyDescent="0.3">
      <c r="A628">
        <v>156.5</v>
      </c>
      <c r="B628" s="12">
        <v>1828.0366295713663</v>
      </c>
      <c r="C628" s="9">
        <v>44.406375374035179</v>
      </c>
      <c r="D628" s="9">
        <v>0.61074833780769333</v>
      </c>
      <c r="E628" s="9">
        <v>0.11125678792679114</v>
      </c>
      <c r="F628" s="9">
        <v>2.9730961273149488</v>
      </c>
      <c r="G628" s="12">
        <v>0</v>
      </c>
      <c r="H628" s="12">
        <v>47.791072279535051</v>
      </c>
      <c r="I628" s="12">
        <v>2.8674643367721031</v>
      </c>
      <c r="J628">
        <v>988.0320554171717</v>
      </c>
      <c r="K628">
        <v>104.09416952498623</v>
      </c>
      <c r="L628">
        <v>1.1824796218579375E-2</v>
      </c>
      <c r="M628">
        <v>5.5888464207995231E-2</v>
      </c>
      <c r="N628">
        <v>-1.8077376478496327E-3</v>
      </c>
      <c r="O628">
        <v>-3.2930598687508925E-4</v>
      </c>
      <c r="P628">
        <v>-8.7999876009739932E-3</v>
      </c>
      <c r="Q628">
        <v>5.8771958018980341E-3</v>
      </c>
      <c r="R628">
        <v>0</v>
      </c>
      <c r="S628">
        <v>9.3371825322690287E-5</v>
      </c>
      <c r="T628">
        <v>982.8031108485377</v>
      </c>
      <c r="U628">
        <v>109.22403200247732</v>
      </c>
      <c r="V628">
        <v>945.51078381654543</v>
      </c>
      <c r="W628">
        <v>112.31016902819323</v>
      </c>
      <c r="X628">
        <v>193.88849330265808</v>
      </c>
      <c r="Y628">
        <v>737.62150042451742</v>
      </c>
      <c r="Z628">
        <v>9.025773659039535</v>
      </c>
      <c r="AA628" s="12">
        <v>19.805821445590698</v>
      </c>
      <c r="AB628" s="12">
        <v>0.85582144559070106</v>
      </c>
      <c r="AC628" s="12">
        <v>0.73602297183436072</v>
      </c>
      <c r="AD628" s="12">
        <v>338.60576745360345</v>
      </c>
      <c r="AE628">
        <v>8.1879592966722647E-2</v>
      </c>
      <c r="AF628">
        <v>0</v>
      </c>
      <c r="AG628">
        <v>-16.991127283384795</v>
      </c>
      <c r="AH628">
        <v>-47.894487649357693</v>
      </c>
      <c r="AI628">
        <v>10.394464169601401</v>
      </c>
      <c r="AJ628">
        <v>2.2581618631480818</v>
      </c>
      <c r="AK628">
        <v>13.298298277190382</v>
      </c>
      <c r="AL628">
        <v>0</v>
      </c>
      <c r="AM628">
        <v>0</v>
      </c>
      <c r="AN628">
        <v>3.1149661297622857</v>
      </c>
      <c r="AO628">
        <f t="shared" si="95"/>
        <v>17.234793170513349</v>
      </c>
      <c r="AP628">
        <f t="shared" si="96"/>
        <v>1.0340875902308009</v>
      </c>
      <c r="AQ628">
        <f t="shared" si="97"/>
        <v>0</v>
      </c>
      <c r="AR628">
        <f t="shared" si="98"/>
        <v>1.0306231263995256</v>
      </c>
      <c r="AS628" s="9">
        <f t="shared" si="99"/>
        <v>-44.110418328257119</v>
      </c>
      <c r="AT628" s="9">
        <f t="shared" si="100"/>
        <v>24.920785860647172</v>
      </c>
      <c r="AU628" s="9">
        <f t="shared" si="101"/>
        <v>9.3334405330448309</v>
      </c>
      <c r="AV628">
        <f t="shared" si="102"/>
        <v>0</v>
      </c>
      <c r="AW628">
        <f t="shared" si="103"/>
        <v>2.151677785457268</v>
      </c>
      <c r="AX628">
        <v>17.292728332309444</v>
      </c>
      <c r="AZ628">
        <f t="shared" si="104"/>
        <v>-207.88928339202801</v>
      </c>
    </row>
    <row r="629" spans="1:52" x14ac:dyDescent="0.3">
      <c r="A629">
        <v>156.75</v>
      </c>
      <c r="B629" s="12">
        <v>1840.0056820962755</v>
      </c>
      <c r="C629" s="9">
        <v>44.406375374035179</v>
      </c>
      <c r="D629" s="9">
        <v>0.61326719075145419</v>
      </c>
      <c r="E629" s="9">
        <v>0.1125808688123177</v>
      </c>
      <c r="F629" s="9">
        <v>2.9748635981321541</v>
      </c>
      <c r="G629" s="12">
        <v>0</v>
      </c>
      <c r="H629" s="12">
        <v>48.30033415858373</v>
      </c>
      <c r="I629" s="12">
        <v>2.8980200495150239</v>
      </c>
      <c r="J629">
        <v>987.86306142194121</v>
      </c>
      <c r="K629">
        <v>104.08740023205507</v>
      </c>
      <c r="L629">
        <v>1.1857199524384939E-2</v>
      </c>
      <c r="M629">
        <v>5.6027713959966773E-2</v>
      </c>
      <c r="N629">
        <v>-1.8148838694969603E-3</v>
      </c>
      <c r="O629">
        <v>-3.331683251651993E-4</v>
      </c>
      <c r="P629">
        <v>-8.8037189003836031E-3</v>
      </c>
      <c r="Q629">
        <v>5.8771958018980341E-3</v>
      </c>
      <c r="R629">
        <v>0</v>
      </c>
      <c r="S629">
        <v>9.396579857204829E-5</v>
      </c>
      <c r="T629">
        <v>982.56835561994944</v>
      </c>
      <c r="U629">
        <v>109.17211504513438</v>
      </c>
      <c r="V629">
        <v>945.60744304379409</v>
      </c>
      <c r="W629">
        <v>112.27219661553954</v>
      </c>
      <c r="X629">
        <v>194.09441179088171</v>
      </c>
      <c r="Y629">
        <v>738.27010478136981</v>
      </c>
      <c r="Z629">
        <v>9.0293646167544477</v>
      </c>
      <c r="AA629" s="12">
        <v>19.816006683171675</v>
      </c>
      <c r="AB629" s="12">
        <v>0.86600668317167462</v>
      </c>
      <c r="AC629" s="12">
        <v>0.74067047688839738</v>
      </c>
      <c r="AD629" s="12">
        <v>337.96656752954596</v>
      </c>
      <c r="AE629">
        <v>8.2362720534470579E-2</v>
      </c>
      <c r="AF629">
        <v>0</v>
      </c>
      <c r="AG629">
        <v>-17.185223886816324</v>
      </c>
      <c r="AH629">
        <v>-47.853024355383781</v>
      </c>
      <c r="AI629">
        <v>10.366866913121214</v>
      </c>
      <c r="AJ629">
        <v>2.2538990388545423</v>
      </c>
      <c r="AK629">
        <v>13.305136990128796</v>
      </c>
      <c r="AL629">
        <v>0</v>
      </c>
      <c r="AM629">
        <v>0</v>
      </c>
      <c r="AN629">
        <v>3.1346351093800595</v>
      </c>
      <c r="AO629">
        <f t="shared" si="95"/>
        <v>17.207465125421063</v>
      </c>
      <c r="AP629">
        <f t="shared" si="96"/>
        <v>1.0324479075252637</v>
      </c>
      <c r="AQ629">
        <f t="shared" si="97"/>
        <v>0</v>
      </c>
      <c r="AR629">
        <f t="shared" si="98"/>
        <v>1.028948020720317</v>
      </c>
      <c r="AS629" s="9">
        <f t="shared" si="99"/>
        <v>-44.304875281503833</v>
      </c>
      <c r="AT629" s="9">
        <f t="shared" si="100"/>
        <v>24.896956090796646</v>
      </c>
      <c r="AU629" s="9">
        <f t="shared" si="101"/>
        <v>9.3223486048507844</v>
      </c>
      <c r="AV629">
        <f t="shared" si="102"/>
        <v>0</v>
      </c>
      <c r="AW629">
        <f t="shared" si="103"/>
        <v>2.1855123490004367</v>
      </c>
      <c r="AX629">
        <v>17.265994982057439</v>
      </c>
      <c r="AZ629">
        <f t="shared" si="104"/>
        <v>-207.33733826242428</v>
      </c>
    </row>
    <row r="630" spans="1:52" x14ac:dyDescent="0.3">
      <c r="A630">
        <v>157</v>
      </c>
      <c r="B630" s="12">
        <v>1852.009585608261</v>
      </c>
      <c r="C630" s="9">
        <v>44.406375374035179</v>
      </c>
      <c r="D630" s="9">
        <v>0.6157862330789089</v>
      </c>
      <c r="E630" s="9">
        <v>0.11391324209910381</v>
      </c>
      <c r="F630" s="9">
        <v>2.9766345239017968</v>
      </c>
      <c r="G630" s="12">
        <v>0</v>
      </c>
      <c r="H630" s="12">
        <v>48.812785422732233</v>
      </c>
      <c r="I630" s="12">
        <v>2.928767125363934</v>
      </c>
      <c r="J630">
        <v>987.69422501340728</v>
      </c>
      <c r="K630">
        <v>104.08066132232102</v>
      </c>
      <c r="L630">
        <v>1.1889444341494223E-2</v>
      </c>
      <c r="M630">
        <v>5.6166408185372552E-2</v>
      </c>
      <c r="N630">
        <v>-1.8220283050104313E-3</v>
      </c>
      <c r="O630">
        <v>-3.3705389999109714E-4</v>
      </c>
      <c r="P630">
        <v>-8.8074595774948663E-3</v>
      </c>
      <c r="Q630">
        <v>5.8771958018980341E-3</v>
      </c>
      <c r="R630">
        <v>0</v>
      </c>
      <c r="S630">
        <v>9.4561329177195489E-5</v>
      </c>
      <c r="T630">
        <v>982.33353065358858</v>
      </c>
      <c r="U630">
        <v>109.1202817657317</v>
      </c>
      <c r="V630">
        <v>945.70198833575671</v>
      </c>
      <c r="W630">
        <v>112.2342435873548</v>
      </c>
      <c r="X630">
        <v>200.53905743126415</v>
      </c>
      <c r="Y630">
        <v>740.86974289749878</v>
      </c>
      <c r="Z630">
        <v>9.0329771459107615</v>
      </c>
      <c r="AA630" s="12">
        <v>19.826255708454646</v>
      </c>
      <c r="AB630" s="12">
        <v>0.87625570845464462</v>
      </c>
      <c r="AC630" s="12">
        <v>0.74530911857757864</v>
      </c>
      <c r="AD630" s="12">
        <v>337.3220236372656</v>
      </c>
      <c r="AE630">
        <v>8.2844295685435165E-2</v>
      </c>
      <c r="AF630">
        <v>0</v>
      </c>
      <c r="AG630">
        <v>-17.243730225835634</v>
      </c>
      <c r="AH630">
        <v>-47.811384031004259</v>
      </c>
      <c r="AI630">
        <v>10.241612271912896</v>
      </c>
      <c r="AJ630">
        <v>2.2496005756369248</v>
      </c>
      <c r="AK630">
        <v>13.312018532287389</v>
      </c>
      <c r="AL630">
        <v>0</v>
      </c>
      <c r="AM630">
        <v>0</v>
      </c>
      <c r="AN630">
        <v>3.1542665778298713</v>
      </c>
      <c r="AO630">
        <f t="shared" si="95"/>
        <v>17.091331000436323</v>
      </c>
      <c r="AP630">
        <f t="shared" si="96"/>
        <v>1.0254798600261794</v>
      </c>
      <c r="AQ630">
        <f t="shared" si="97"/>
        <v>0</v>
      </c>
      <c r="AR630">
        <f t="shared" si="98"/>
        <v>1.021962847144255</v>
      </c>
      <c r="AS630" s="9">
        <f t="shared" si="99"/>
        <v>-44.354570295626978</v>
      </c>
      <c r="AT630" s="9">
        <f t="shared" si="100"/>
        <v>24.876773386187033</v>
      </c>
      <c r="AU630" s="9">
        <f t="shared" si="101"/>
        <v>9.2631361392082461</v>
      </c>
      <c r="AV630">
        <f t="shared" si="102"/>
        <v>0</v>
      </c>
      <c r="AW630">
        <f t="shared" si="103"/>
        <v>2.212460210892055</v>
      </c>
      <c r="AX630">
        <v>17.150149607654519</v>
      </c>
      <c r="AZ630">
        <f t="shared" si="104"/>
        <v>-204.83224543825793</v>
      </c>
    </row>
    <row r="631" spans="1:52" x14ac:dyDescent="0.3">
      <c r="A631">
        <v>157.25</v>
      </c>
      <c r="B631" s="12">
        <v>1864.0481895825012</v>
      </c>
      <c r="C631" s="9">
        <v>44.406375374035179</v>
      </c>
      <c r="D631" s="9">
        <v>0.61830541443573828</v>
      </c>
      <c r="E631" s="9">
        <v>0.11525389181052789</v>
      </c>
      <c r="F631" s="9">
        <v>2.9784088705810934</v>
      </c>
      <c r="G631" s="12">
        <v>0</v>
      </c>
      <c r="H631" s="12">
        <v>49.328419927126113</v>
      </c>
      <c r="I631" s="12">
        <v>2.9597051956275666</v>
      </c>
      <c r="J631">
        <v>987.52555411294748</v>
      </c>
      <c r="K631">
        <v>104.07395273006449</v>
      </c>
      <c r="L631">
        <v>1.1921529726651354E-2</v>
      </c>
      <c r="M631">
        <v>5.6304544753653825E-2</v>
      </c>
      <c r="N631">
        <v>-1.8291708237023648E-3</v>
      </c>
      <c r="O631">
        <v>-3.4096265582658482E-4</v>
      </c>
      <c r="P631">
        <v>-8.8112096060085077E-3</v>
      </c>
      <c r="Q631">
        <v>5.8771958018980341E-3</v>
      </c>
      <c r="R631">
        <v>0</v>
      </c>
      <c r="S631">
        <v>9.5158409581008242E-5</v>
      </c>
      <c r="T631">
        <v>982.0986472746647</v>
      </c>
      <c r="U631">
        <v>109.06853752911184</v>
      </c>
      <c r="V631">
        <v>945.79437639545142</v>
      </c>
      <c r="W631">
        <v>112.19630892943997</v>
      </c>
      <c r="X631">
        <v>210.45558505803842</v>
      </c>
      <c r="Y631">
        <v>744.53896252484185</v>
      </c>
      <c r="Z631">
        <v>9.0366111839680361</v>
      </c>
      <c r="AA631" s="12">
        <v>19.836568398542521</v>
      </c>
      <c r="AB631" s="12">
        <v>0.88656839854252223</v>
      </c>
      <c r="AC631" s="12">
        <v>0.74993882319045968</v>
      </c>
      <c r="AD631" s="12">
        <v>336.6721194487028</v>
      </c>
      <c r="AE631">
        <v>8.3324309176563638E-2</v>
      </c>
      <c r="AF631">
        <v>0</v>
      </c>
      <c r="AG631">
        <v>-17.223141950512449</v>
      </c>
      <c r="AH631">
        <v>-47.769567730415076</v>
      </c>
      <c r="AI631">
        <v>10.062770693530478</v>
      </c>
      <c r="AJ631">
        <v>2.2452663646033995</v>
      </c>
      <c r="AK631">
        <v>13.3189428211489</v>
      </c>
      <c r="AL631">
        <v>0</v>
      </c>
      <c r="AM631">
        <v>0</v>
      </c>
      <c r="AN631">
        <v>3.1738602231531781</v>
      </c>
      <c r="AO631">
        <f t="shared" si="95"/>
        <v>16.926796564115744</v>
      </c>
      <c r="AP631">
        <f t="shared" si="96"/>
        <v>1.0156077938469446</v>
      </c>
      <c r="AQ631">
        <f t="shared" si="97"/>
        <v>0</v>
      </c>
      <c r="AR631">
        <f t="shared" si="98"/>
        <v>1.0120841809991774</v>
      </c>
      <c r="AS631" s="9">
        <f t="shared" si="99"/>
        <v>-44.319947327984693</v>
      </c>
      <c r="AT631" s="9">
        <f t="shared" si="100"/>
        <v>24.858706757095199</v>
      </c>
      <c r="AU631" s="9">
        <f t="shared" si="101"/>
        <v>9.1776527484024033</v>
      </c>
      <c r="AV631">
        <f t="shared" si="102"/>
        <v>0</v>
      </c>
      <c r="AW631">
        <f t="shared" si="103"/>
        <v>2.2353295858771225</v>
      </c>
      <c r="AX631">
        <v>16.985727904971185</v>
      </c>
      <c r="AZ631">
        <f t="shared" si="104"/>
        <v>-201.25541387060957</v>
      </c>
    </row>
    <row r="632" spans="1:52" x14ac:dyDescent="0.3">
      <c r="A632">
        <v>157.5</v>
      </c>
      <c r="B632" s="12">
        <v>1876.1213423477866</v>
      </c>
      <c r="C632" s="9">
        <v>44.406375374035179</v>
      </c>
      <c r="D632" s="9">
        <v>0.62082468437977079</v>
      </c>
      <c r="E632" s="9">
        <v>0.1166028018378046</v>
      </c>
      <c r="F632" s="9">
        <v>2.9801866040433742</v>
      </c>
      <c r="G632" s="12">
        <v>0</v>
      </c>
      <c r="H632" s="12">
        <v>49.84723147607869</v>
      </c>
      <c r="I632" s="12">
        <v>2.9908338885647217</v>
      </c>
      <c r="J632">
        <v>987.357056654639</v>
      </c>
      <c r="K632">
        <v>104.06727439542669</v>
      </c>
      <c r="L632">
        <v>1.1953454735106018E-2</v>
      </c>
      <c r="M632">
        <v>5.6442121543042033E-2</v>
      </c>
      <c r="N632">
        <v>-1.836311294991861E-3</v>
      </c>
      <c r="O632">
        <v>-3.4489453694382653E-4</v>
      </c>
      <c r="P632">
        <v>-8.8149689596437146E-3</v>
      </c>
      <c r="Q632">
        <v>5.8771958018980341E-3</v>
      </c>
      <c r="R632">
        <v>0</v>
      </c>
      <c r="S632">
        <v>9.5757032199054253E-5</v>
      </c>
      <c r="T632">
        <v>981.86371678980527</v>
      </c>
      <c r="U632">
        <v>109.01688762177633</v>
      </c>
      <c r="V632">
        <v>945.88456798656443</v>
      </c>
      <c r="W632">
        <v>112.15839180221434</v>
      </c>
      <c r="X632">
        <v>225.42756713502135</v>
      </c>
      <c r="Y632">
        <v>749.76268999021818</v>
      </c>
      <c r="Z632">
        <v>9.0402666679603385</v>
      </c>
      <c r="AA632" s="12">
        <v>19.846944629521573</v>
      </c>
      <c r="AB632" s="12">
        <v>0.89694462952157383</v>
      </c>
      <c r="AC632" s="12">
        <v>0.75455951679663269</v>
      </c>
      <c r="AD632" s="12">
        <v>336.0168390409026</v>
      </c>
      <c r="AE632">
        <v>8.3802751791861585E-2</v>
      </c>
      <c r="AF632">
        <v>0</v>
      </c>
      <c r="AG632">
        <v>-17.085214092468384</v>
      </c>
      <c r="AH632">
        <v>-47.727576508226903</v>
      </c>
      <c r="AI632">
        <v>9.8060938998173128</v>
      </c>
      <c r="AJ632">
        <v>2.2408962995637798</v>
      </c>
      <c r="AK632">
        <v>13.325909773513462</v>
      </c>
      <c r="AL632">
        <v>0</v>
      </c>
      <c r="AM632">
        <v>0</v>
      </c>
      <c r="AN632">
        <v>3.1934157324647505</v>
      </c>
      <c r="AO632">
        <f t="shared" si="95"/>
        <v>16.692069047737583</v>
      </c>
      <c r="AP632">
        <f t="shared" si="96"/>
        <v>1.001524142864255</v>
      </c>
      <c r="AQ632">
        <f t="shared" si="97"/>
        <v>0</v>
      </c>
      <c r="AR632">
        <f t="shared" si="98"/>
        <v>0.99800939800592026</v>
      </c>
      <c r="AS632" s="9">
        <f t="shared" si="99"/>
        <v>-44.160243037983079</v>
      </c>
      <c r="AT632" s="9">
        <f t="shared" si="100"/>
        <v>24.84397269318287</v>
      </c>
      <c r="AU632" s="9">
        <f t="shared" si="101"/>
        <v>9.0540453258932718</v>
      </c>
      <c r="AV632">
        <f t="shared" si="102"/>
        <v>0</v>
      </c>
      <c r="AW632">
        <f t="shared" si="103"/>
        <v>2.2519002278274649</v>
      </c>
      <c r="AX632">
        <v>16.750854429897036</v>
      </c>
      <c r="AZ632">
        <f t="shared" si="104"/>
        <v>-196.12187799634626</v>
      </c>
    </row>
    <row r="633" spans="1:52" x14ac:dyDescent="0.3">
      <c r="A633">
        <v>157.75</v>
      </c>
      <c r="B633" s="12">
        <v>1888.2288910831103</v>
      </c>
      <c r="C633" s="9">
        <v>44.406375374035179</v>
      </c>
      <c r="D633" s="9">
        <v>0.62334399238214233</v>
      </c>
      <c r="E633" s="9">
        <v>0.11795995593958544</v>
      </c>
      <c r="F633" s="9">
        <v>2.9819676900787973</v>
      </c>
      <c r="G633" s="12">
        <v>0</v>
      </c>
      <c r="H633" s="12">
        <v>50.369213822917473</v>
      </c>
      <c r="I633" s="12">
        <v>3.0221528293750484</v>
      </c>
      <c r="J633">
        <v>987.18874058537506</v>
      </c>
      <c r="K633">
        <v>104.06062626431162</v>
      </c>
      <c r="L633">
        <v>1.1985218420671568E-2</v>
      </c>
      <c r="M633">
        <v>5.6579136440182622E-2</v>
      </c>
      <c r="N633">
        <v>-1.8434495884093087E-3</v>
      </c>
      <c r="O633">
        <v>-3.4884948741480582E-4</v>
      </c>
      <c r="P633">
        <v>-8.8187376121459486E-3</v>
      </c>
      <c r="Q633">
        <v>5.8771958018980341E-3</v>
      </c>
      <c r="R633">
        <v>0</v>
      </c>
      <c r="S633">
        <v>9.6357189419672112E-5</v>
      </c>
      <c r="T633">
        <v>981.62875048885735</v>
      </c>
      <c r="U633">
        <v>108.96533725164073</v>
      </c>
      <c r="V633">
        <v>945.97252775966319</v>
      </c>
      <c r="W633">
        <v>112.12049153248796</v>
      </c>
      <c r="X633">
        <v>245.1076660876694</v>
      </c>
      <c r="Y633">
        <v>756.42007928624719</v>
      </c>
      <c r="Z633">
        <v>9.0439435344811869</v>
      </c>
      <c r="AA633" s="12">
        <v>19.857384276458347</v>
      </c>
      <c r="AB633" s="12">
        <v>0.90738427645834951</v>
      </c>
      <c r="AC633" s="12">
        <v>0.75917112524232766</v>
      </c>
      <c r="AD633" s="12">
        <v>335.35616617093598</v>
      </c>
      <c r="AE633">
        <v>8.4279614342589682E-2</v>
      </c>
      <c r="AF633">
        <v>0</v>
      </c>
      <c r="AG633">
        <v>-16.833817471413379</v>
      </c>
      <c r="AH633">
        <v>-47.68541141953925</v>
      </c>
      <c r="AI633">
        <v>9.4776224236708</v>
      </c>
      <c r="AJ633">
        <v>2.2364902721939726</v>
      </c>
      <c r="AK633">
        <v>13.33291930549653</v>
      </c>
      <c r="AL633">
        <v>0</v>
      </c>
      <c r="AM633">
        <v>0</v>
      </c>
      <c r="AN633">
        <v>3.2129327919340551</v>
      </c>
      <c r="AO633">
        <f t="shared" si="95"/>
        <v>16.392923983005229</v>
      </c>
      <c r="AP633">
        <f t="shared" si="96"/>
        <v>0.98357543898031374</v>
      </c>
      <c r="AQ633">
        <f t="shared" si="97"/>
        <v>0</v>
      </c>
      <c r="AR633">
        <f t="shared" si="98"/>
        <v>0.98008431175643462</v>
      </c>
      <c r="AS633" s="9">
        <f t="shared" si="99"/>
        <v>-43.879673841383557</v>
      </c>
      <c r="AT633" s="9">
        <f t="shared" si="100"/>
        <v>24.832572153259559</v>
      </c>
      <c r="AU633" s="9">
        <f t="shared" si="101"/>
        <v>8.8954007320405033</v>
      </c>
      <c r="AV633">
        <f t="shared" si="102"/>
        <v>0</v>
      </c>
      <c r="AW633">
        <f t="shared" si="103"/>
        <v>2.2621780789042898</v>
      </c>
      <c r="AX633">
        <v>16.451316697294768</v>
      </c>
      <c r="AZ633">
        <f t="shared" si="104"/>
        <v>-189.55244847341601</v>
      </c>
    </row>
    <row r="634" spans="1:52" x14ac:dyDescent="0.3">
      <c r="A634">
        <v>158</v>
      </c>
      <c r="B634" s="12">
        <v>1900.3706818143255</v>
      </c>
      <c r="C634" s="9">
        <v>44.406375374035179</v>
      </c>
      <c r="D634" s="9">
        <v>0.62586328782846667</v>
      </c>
      <c r="E634" s="9">
        <v>0.11932533774156466</v>
      </c>
      <c r="F634" s="9">
        <v>2.9837520943951046</v>
      </c>
      <c r="G634" s="12">
        <v>0</v>
      </c>
      <c r="H634" s="12">
        <v>50.894360669832565</v>
      </c>
      <c r="I634" s="12">
        <v>3.0536616401899539</v>
      </c>
      <c r="J634">
        <v>987.02061386493256</v>
      </c>
      <c r="K634">
        <v>104.05400828828249</v>
      </c>
      <c r="L634">
        <v>1.2016819835739658E-2</v>
      </c>
      <c r="M634">
        <v>5.6715587339600554E-2</v>
      </c>
      <c r="N634">
        <v>-1.8505855736005573E-3</v>
      </c>
      <c r="O634">
        <v>-3.5282745111273463E-4</v>
      </c>
      <c r="P634">
        <v>-8.8225155372931609E-3</v>
      </c>
      <c r="Q634">
        <v>5.8771958018980341E-3</v>
      </c>
      <c r="R634">
        <v>0</v>
      </c>
      <c r="S634">
        <v>9.6958873604050959E-5</v>
      </c>
      <c r="T634">
        <v>981.39375964668614</v>
      </c>
      <c r="U634">
        <v>108.91389154783195</v>
      </c>
      <c r="V634">
        <v>946.05822408343181</v>
      </c>
      <c r="W634">
        <v>112.08260760549075</v>
      </c>
      <c r="X634">
        <v>269.2518883633403</v>
      </c>
      <c r="Y634">
        <v>764.42369790403211</v>
      </c>
      <c r="Z634">
        <v>9.0476417196782517</v>
      </c>
      <c r="AA634" s="12">
        <v>19.867887213396649</v>
      </c>
      <c r="AB634" s="12">
        <v>0.91788721339665125</v>
      </c>
      <c r="AC634" s="12">
        <v>0.76377357415330205</v>
      </c>
      <c r="AD634" s="12">
        <v>334.69008480605879</v>
      </c>
      <c r="AE634">
        <v>8.4754887667442214E-2</v>
      </c>
      <c r="AF634">
        <v>0</v>
      </c>
      <c r="AG634">
        <v>-16.47076838284806</v>
      </c>
      <c r="AH634">
        <v>-47.64307352001412</v>
      </c>
      <c r="AI634">
        <v>9.0817263089699853</v>
      </c>
      <c r="AJ634">
        <v>2.2320481755716064</v>
      </c>
      <c r="AK634">
        <v>13.339971332526853</v>
      </c>
      <c r="AL634">
        <v>0</v>
      </c>
      <c r="AM634">
        <v>0</v>
      </c>
      <c r="AN634">
        <v>3.2324110867974833</v>
      </c>
      <c r="AO634">
        <f t="shared" si="95"/>
        <v>16.033599841005412</v>
      </c>
      <c r="AP634">
        <f t="shared" si="96"/>
        <v>0.96201599046032471</v>
      </c>
      <c r="AQ634">
        <f t="shared" si="97"/>
        <v>0</v>
      </c>
      <c r="AR634">
        <f t="shared" si="98"/>
        <v>0.958562789847898</v>
      </c>
      <c r="AS634" s="9">
        <f t="shared" si="99"/>
        <v>-43.480250562932923</v>
      </c>
      <c r="AT634" s="9">
        <f t="shared" si="100"/>
        <v>24.824565216574641</v>
      </c>
      <c r="AU634" s="9">
        <f t="shared" si="101"/>
        <v>8.7039760102864285</v>
      </c>
      <c r="AV634">
        <f t="shared" si="102"/>
        <v>0</v>
      </c>
      <c r="AW634">
        <f t="shared" si="103"/>
        <v>2.2660616545908789</v>
      </c>
      <c r="AX634">
        <v>16.091360519154779</v>
      </c>
      <c r="AZ634">
        <f t="shared" si="104"/>
        <v>-181.6345261793997</v>
      </c>
    </row>
    <row r="635" spans="1:52" x14ac:dyDescent="0.3">
      <c r="A635">
        <v>158.25</v>
      </c>
      <c r="B635" s="12">
        <v>1912.5465594108264</v>
      </c>
      <c r="C635" s="9">
        <v>44.406375374035179</v>
      </c>
      <c r="D635" s="9">
        <v>0.62838252002001704</v>
      </c>
      <c r="E635" s="9">
        <v>0.12069893073608351</v>
      </c>
      <c r="F635" s="9">
        <v>2.9855397826183334</v>
      </c>
      <c r="G635" s="12">
        <v>0</v>
      </c>
      <c r="H635" s="12">
        <v>51.422665667724431</v>
      </c>
      <c r="I635" s="12">
        <v>3.0853599400634657</v>
      </c>
      <c r="J635">
        <v>986.85268446603618</v>
      </c>
      <c r="K635">
        <v>104.04742042446702</v>
      </c>
      <c r="L635">
        <v>1.2048258031322964E-2</v>
      </c>
      <c r="M635">
        <v>5.685147214349185E-2</v>
      </c>
      <c r="N635">
        <v>-1.8577191203305813E-3</v>
      </c>
      <c r="O635">
        <v>-3.5682837171335731E-4</v>
      </c>
      <c r="P635">
        <v>-8.826302708899364E-3</v>
      </c>
      <c r="Q635">
        <v>5.8771958018980341E-3</v>
      </c>
      <c r="R635">
        <v>0</v>
      </c>
      <c r="S635">
        <v>9.7562077086307822E-5</v>
      </c>
      <c r="T635">
        <v>981.15875552501689</v>
      </c>
      <c r="U635">
        <v>108.86255556052879</v>
      </c>
      <c r="V635">
        <v>946.14162888089527</v>
      </c>
      <c r="W635">
        <v>112.04473965715323</v>
      </c>
      <c r="X635">
        <v>297.63150261917667</v>
      </c>
      <c r="Y635">
        <v>773.69182826654014</v>
      </c>
      <c r="Z635">
        <v>9.0513611592739327</v>
      </c>
      <c r="AA635" s="12">
        <v>19.878453313354491</v>
      </c>
      <c r="AB635" s="12">
        <v>0.92845331335448855</v>
      </c>
      <c r="AC635" s="12">
        <v>0.76836678893392885</v>
      </c>
      <c r="AD635" s="12">
        <v>334.01857884718362</v>
      </c>
      <c r="AE635">
        <v>8.5228562632732041E-2</v>
      </c>
      <c r="AF635">
        <v>0</v>
      </c>
      <c r="AG635">
        <v>-15.99774224799533</v>
      </c>
      <c r="AH635">
        <v>-47.600563865951464</v>
      </c>
      <c r="AI635">
        <v>8.6224900307177563</v>
      </c>
      <c r="AJ635">
        <v>2.2275699023318678</v>
      </c>
      <c r="AK635">
        <v>13.347065769344431</v>
      </c>
      <c r="AL635">
        <v>0</v>
      </c>
      <c r="AM635">
        <v>0</v>
      </c>
      <c r="AN635">
        <v>3.251850301354493</v>
      </c>
      <c r="AO635">
        <f t="shared" si="95"/>
        <v>15.618059318870072</v>
      </c>
      <c r="AP635">
        <f t="shared" si="96"/>
        <v>0.93708355913220431</v>
      </c>
      <c r="AQ635">
        <f t="shared" si="97"/>
        <v>0</v>
      </c>
      <c r="AR635">
        <f t="shared" si="98"/>
        <v>0.93368217449695501</v>
      </c>
      <c r="AS635" s="9">
        <f t="shared" si="99"/>
        <v>-42.963823015842415</v>
      </c>
      <c r="AT635" s="9">
        <f t="shared" si="100"/>
        <v>24.820015573955821</v>
      </c>
      <c r="AU635" s="9">
        <f t="shared" si="101"/>
        <v>8.481881730123412</v>
      </c>
      <c r="AV635">
        <f t="shared" si="102"/>
        <v>0</v>
      </c>
      <c r="AW635">
        <f t="shared" si="103"/>
        <v>2.2634436567304892</v>
      </c>
      <c r="AX635">
        <v>15.674955582342424</v>
      </c>
      <c r="AZ635">
        <f t="shared" si="104"/>
        <v>-172.44980061435513</v>
      </c>
    </row>
    <row r="636" spans="1:52" x14ac:dyDescent="0.3">
      <c r="A636">
        <v>158.5</v>
      </c>
      <c r="B636" s="12">
        <v>1924.756367582281</v>
      </c>
      <c r="C636" s="9">
        <v>44.406375374035179</v>
      </c>
      <c r="D636" s="9">
        <v>0.63090163817491385</v>
      </c>
      <c r="E636" s="9">
        <v>0.12208071828173617</v>
      </c>
      <c r="F636" s="9">
        <v>2.9873307202935564</v>
      </c>
      <c r="G636" s="12">
        <v>0</v>
      </c>
      <c r="H636" s="12">
        <v>51.954122416052371</v>
      </c>
      <c r="I636" s="12">
        <v>3.1172473449631419</v>
      </c>
      <c r="J636">
        <v>986.68496037439274</v>
      </c>
      <c r="K636">
        <v>104.04086263545685</v>
      </c>
      <c r="L636">
        <v>1.2079532057111132E-2</v>
      </c>
      <c r="M636">
        <v>5.6986788761314154E-2</v>
      </c>
      <c r="N636">
        <v>-1.8648500984878172E-3</v>
      </c>
      <c r="O636">
        <v>-3.6085219269638526E-4</v>
      </c>
      <c r="P636">
        <v>-8.8300991008215032E-3</v>
      </c>
      <c r="Q636">
        <v>5.8771958018980341E-3</v>
      </c>
      <c r="R636">
        <v>0</v>
      </c>
      <c r="S636">
        <v>9.8166792173566444E-5</v>
      </c>
      <c r="T636">
        <v>980.92375251172916</v>
      </c>
      <c r="U636">
        <v>108.81133438150925</v>
      </c>
      <c r="V636">
        <v>946.2227174706519</v>
      </c>
      <c r="W636">
        <v>112.00688746663661</v>
      </c>
      <c r="X636">
        <v>330.03338548857579</v>
      </c>
      <c r="Y636">
        <v>784.14849647788208</v>
      </c>
      <c r="Z636">
        <v>9.055101788550461</v>
      </c>
      <c r="AA636" s="12">
        <v>19.889082448321044</v>
      </c>
      <c r="AB636" s="12">
        <v>0.93908244832104737</v>
      </c>
      <c r="AC636" s="12">
        <v>0.77295069476815725</v>
      </c>
      <c r="AD636" s="12">
        <v>333.34163226508883</v>
      </c>
      <c r="AE636">
        <v>8.5700630132597766E-2</v>
      </c>
      <c r="AF636">
        <v>0</v>
      </c>
      <c r="AG636">
        <v>-15.416249215941114</v>
      </c>
      <c r="AH636">
        <v>-47.557883666476762</v>
      </c>
      <c r="AI636">
        <v>8.1037110496384912</v>
      </c>
      <c r="AJ636">
        <v>2.2230553455758777</v>
      </c>
      <c r="AK636">
        <v>13.354202529998467</v>
      </c>
      <c r="AL636">
        <v>0</v>
      </c>
      <c r="AM636">
        <v>0</v>
      </c>
      <c r="AN636">
        <v>3.2712501189716727</v>
      </c>
      <c r="AO636">
        <f t="shared" si="95"/>
        <v>15.149989397784736</v>
      </c>
      <c r="AP636">
        <f t="shared" si="96"/>
        <v>0.90899936386708413</v>
      </c>
      <c r="AQ636">
        <f t="shared" si="97"/>
        <v>0</v>
      </c>
      <c r="AR636">
        <f t="shared" si="98"/>
        <v>0.90566328900393556</v>
      </c>
      <c r="AS636" s="9">
        <f t="shared" si="99"/>
        <v>-42.332054728230027</v>
      </c>
      <c r="AT636" s="9">
        <f t="shared" si="100"/>
        <v>24.818991562163454</v>
      </c>
      <c r="AU636" s="9">
        <f t="shared" si="101"/>
        <v>8.2310817655440651</v>
      </c>
      <c r="AV636">
        <f t="shared" si="102"/>
        <v>0</v>
      </c>
      <c r="AW636">
        <f t="shared" si="103"/>
        <v>2.2542092476471085</v>
      </c>
      <c r="AX636">
        <v>15.205795456637473</v>
      </c>
      <c r="AZ636">
        <f t="shared" si="104"/>
        <v>-162.07422099276982</v>
      </c>
    </row>
    <row r="637" spans="1:52" x14ac:dyDescent="0.3">
      <c r="A637">
        <v>158.75</v>
      </c>
      <c r="B637" s="12">
        <v>1936.9999488754306</v>
      </c>
      <c r="C637" s="9">
        <v>44.406375374035179</v>
      </c>
      <c r="D637" s="9">
        <v>0.63342059142931639</v>
      </c>
      <c r="E637" s="9">
        <v>0.12347068360297303</v>
      </c>
      <c r="F637" s="9">
        <v>2.9891248728856525</v>
      </c>
      <c r="G637" s="12">
        <v>0</v>
      </c>
      <c r="H637" s="12">
        <v>52.48872446268193</v>
      </c>
      <c r="I637" s="12">
        <v>3.1493234677609157</v>
      </c>
      <c r="J637">
        <v>986.51744958872825</v>
      </c>
      <c r="K637">
        <v>104.0343348892153</v>
      </c>
      <c r="L637">
        <v>1.2110640961881809E-2</v>
      </c>
      <c r="M637">
        <v>5.712153510941223E-2</v>
      </c>
      <c r="N637">
        <v>-1.8719783780883137E-3</v>
      </c>
      <c r="O637">
        <v>-3.6489885734688999E-4</v>
      </c>
      <c r="P637">
        <v>-8.8339046869655383E-3</v>
      </c>
      <c r="Q637">
        <v>5.8771958018980341E-3</v>
      </c>
      <c r="R637">
        <v>0</v>
      </c>
      <c r="S637">
        <v>9.8773011146035549E-5</v>
      </c>
      <c r="T637">
        <v>980.68875576828771</v>
      </c>
      <c r="U637">
        <v>108.7602326802857</v>
      </c>
      <c r="V637">
        <v>946.3014647386625</v>
      </c>
      <c r="W637">
        <v>111.9690508226106</v>
      </c>
      <c r="X637">
        <v>366.23459095981872</v>
      </c>
      <c r="Y637">
        <v>795.7155716921618</v>
      </c>
      <c r="Z637">
        <v>9.0588635423437012</v>
      </c>
      <c r="AA637" s="12">
        <v>19.899774489253641</v>
      </c>
      <c r="AB637" s="12">
        <v>0.94977448925363861</v>
      </c>
      <c r="AC637" s="12">
        <v>0.77752521661803498</v>
      </c>
      <c r="AD637" s="12">
        <v>332.65922892311215</v>
      </c>
      <c r="AE637">
        <v>8.6171081089164936E-2</v>
      </c>
      <c r="AF637">
        <v>0</v>
      </c>
      <c r="AG637">
        <v>-14.728220881176487</v>
      </c>
      <c r="AH637">
        <v>-47.515033684533329</v>
      </c>
      <c r="AI637">
        <v>7.529294652325035</v>
      </c>
      <c r="AJ637">
        <v>2.2185043976882355</v>
      </c>
      <c r="AK637">
        <v>13.361381527845348</v>
      </c>
      <c r="AL637">
        <v>0</v>
      </c>
      <c r="AM637">
        <v>0</v>
      </c>
      <c r="AN637">
        <v>3.2906102220764892</v>
      </c>
      <c r="AO637">
        <f t="shared" si="95"/>
        <v>14.633158456982478</v>
      </c>
      <c r="AP637">
        <f t="shared" si="96"/>
        <v>0.87798950741894866</v>
      </c>
      <c r="AQ637">
        <f t="shared" si="97"/>
        <v>0</v>
      </c>
      <c r="AR637">
        <f t="shared" si="98"/>
        <v>0.87473178812122898</v>
      </c>
      <c r="AS637" s="9">
        <f t="shared" si="99"/>
        <v>-41.587048920294016</v>
      </c>
      <c r="AT637" s="9">
        <f t="shared" si="100"/>
        <v>24.821547655613521</v>
      </c>
      <c r="AU637" s="9">
        <f t="shared" si="101"/>
        <v>7.9535871393178184</v>
      </c>
      <c r="AV637">
        <f t="shared" si="102"/>
        <v>0</v>
      </c>
      <c r="AW637">
        <f t="shared" si="103"/>
        <v>2.2382692820448935</v>
      </c>
      <c r="AX637">
        <v>14.687655987927695</v>
      </c>
      <c r="AZ637">
        <f t="shared" si="104"/>
        <v>-150.5858930465007</v>
      </c>
    </row>
    <row r="638" spans="1:52" x14ac:dyDescent="0.3">
      <c r="A638">
        <v>159</v>
      </c>
      <c r="B638" s="12">
        <v>1949.277144670913</v>
      </c>
      <c r="C638" s="9">
        <v>44.406375374035179</v>
      </c>
      <c r="D638" s="9">
        <v>0.6359393288386348</v>
      </c>
      <c r="E638" s="9">
        <v>0.12486880978970927</v>
      </c>
      <c r="F638" s="9">
        <v>2.9909222057800187</v>
      </c>
      <c r="G638" s="12">
        <v>0</v>
      </c>
      <c r="H638" s="12">
        <v>53.026465303734334</v>
      </c>
      <c r="I638" s="12">
        <v>3.1815879182240598</v>
      </c>
      <c r="J638">
        <v>986.35016018550675</v>
      </c>
      <c r="K638">
        <v>104.02783716148605</v>
      </c>
      <c r="L638">
        <v>1.2141583792733791E-2</v>
      </c>
      <c r="M638">
        <v>5.7255709058903363E-2</v>
      </c>
      <c r="N638">
        <v>-1.8791038294025228E-3</v>
      </c>
      <c r="O638">
        <v>-3.6896830878078394E-4</v>
      </c>
      <c r="P638">
        <v>-8.8377194418689173E-3</v>
      </c>
      <c r="Q638">
        <v>5.8771958018980341E-3</v>
      </c>
      <c r="R638">
        <v>0</v>
      </c>
      <c r="S638">
        <v>9.9380726264183328E-5</v>
      </c>
      <c r="T638">
        <v>980.45377899418656</v>
      </c>
      <c r="U638">
        <v>108.7092553533119</v>
      </c>
      <c r="V638">
        <v>946.37785704524129</v>
      </c>
      <c r="W638">
        <v>111.93122993261989</v>
      </c>
      <c r="X638">
        <v>405.93590398748427</v>
      </c>
      <c r="Y638">
        <v>808.29241043962156</v>
      </c>
      <c r="Z638">
        <v>9.0626463550697594</v>
      </c>
      <c r="AA638" s="12">
        <v>19.910529306074686</v>
      </c>
      <c r="AB638" s="12">
        <v>0.96052930607468667</v>
      </c>
      <c r="AC638" s="12">
        <v>0.78209027922697849</v>
      </c>
      <c r="AD638" s="12">
        <v>331.97135294878973</v>
      </c>
      <c r="AE638">
        <v>8.6639906452746107E-2</v>
      </c>
      <c r="AF638">
        <v>0</v>
      </c>
      <c r="AG638">
        <v>-13.937622568543549</v>
      </c>
      <c r="AH638">
        <v>-47.472015098474998</v>
      </c>
      <c r="AI638">
        <v>6.9042723302809863</v>
      </c>
      <c r="AJ638">
        <v>2.2139169528154792</v>
      </c>
      <c r="AK638">
        <v>13.368602675546578</v>
      </c>
      <c r="AL638">
        <v>0</v>
      </c>
      <c r="AM638">
        <v>0</v>
      </c>
      <c r="AN638">
        <v>3.3099302921711269</v>
      </c>
      <c r="AO638">
        <f t="shared" si="95"/>
        <v>14.07233111470857</v>
      </c>
      <c r="AP638">
        <f t="shared" si="96"/>
        <v>0.84433986688251417</v>
      </c>
      <c r="AQ638">
        <f t="shared" si="97"/>
        <v>0</v>
      </c>
      <c r="AR638">
        <f t="shared" si="98"/>
        <v>0.84117284135419945</v>
      </c>
      <c r="AS638" s="9">
        <f t="shared" si="99"/>
        <v>-40.733067938802776</v>
      </c>
      <c r="AT638" s="9">
        <f t="shared" si="100"/>
        <v>24.827672861741096</v>
      </c>
      <c r="AU638" s="9">
        <f t="shared" si="101"/>
        <v>7.6519536170429028</v>
      </c>
      <c r="AV638">
        <f t="shared" si="102"/>
        <v>0</v>
      </c>
      <c r="AW638">
        <f t="shared" si="103"/>
        <v>2.2156551621416587</v>
      </c>
      <c r="AX638">
        <v>14.125313604979452</v>
      </c>
      <c r="AZ638">
        <f t="shared" si="104"/>
        <v>-138.08544660561972</v>
      </c>
    </row>
    <row r="639" spans="1:52" x14ac:dyDescent="0.3">
      <c r="A639">
        <v>159.25</v>
      </c>
      <c r="B639" s="12">
        <v>1961.5877951801526</v>
      </c>
      <c r="C639" s="9">
        <v>44.406375374035179</v>
      </c>
      <c r="D639" s="9">
        <v>0.63845779937873914</v>
      </c>
      <c r="E639" s="9">
        <v>0.12627507979692915</v>
      </c>
      <c r="F639" s="9">
        <v>2.9927226842833483</v>
      </c>
      <c r="G639" s="12">
        <v>0</v>
      </c>
      <c r="H639" s="12">
        <v>53.567338383434283</v>
      </c>
      <c r="I639" s="12">
        <v>3.2140403030060569</v>
      </c>
      <c r="J639">
        <v>986.18310011963479</v>
      </c>
      <c r="K639">
        <v>104.02136942798387</v>
      </c>
      <c r="L639">
        <v>1.2172359595079734E-2</v>
      </c>
      <c r="M639">
        <v>5.7389308595279596E-2</v>
      </c>
      <c r="N639">
        <v>-1.88622632258112E-3</v>
      </c>
      <c r="O639">
        <v>-3.7306048987226253E-4</v>
      </c>
      <c r="P639">
        <v>-8.8415433389235493E-3</v>
      </c>
      <c r="Q639">
        <v>5.8771958018980341E-3</v>
      </c>
      <c r="R639">
        <v>0</v>
      </c>
      <c r="S639">
        <v>9.9989929747047818E-5</v>
      </c>
      <c r="T639">
        <v>980.21883382942519</v>
      </c>
      <c r="U639">
        <v>108.65840714838384</v>
      </c>
      <c r="V639">
        <v>946.45187847317925</v>
      </c>
      <c r="W639">
        <v>111.89342494458822</v>
      </c>
      <c r="X639">
        <v>448.81181078182726</v>
      </c>
      <c r="Y639">
        <v>821.77144567385085</v>
      </c>
      <c r="Z639">
        <v>9.0664501606928383</v>
      </c>
      <c r="AA639" s="12">
        <v>19.921346767668688</v>
      </c>
      <c r="AB639" s="12">
        <v>0.97134676766868566</v>
      </c>
      <c r="AC639" s="12">
        <v>0.7866458071156065</v>
      </c>
      <c r="AD639" s="12">
        <v>331.27798808745058</v>
      </c>
      <c r="AE639">
        <v>8.7107097202043349E-2</v>
      </c>
      <c r="AF639">
        <v>0</v>
      </c>
      <c r="AG639">
        <v>-13.049346623405835</v>
      </c>
      <c r="AH639">
        <v>-47.428828987904978</v>
      </c>
      <c r="AI639">
        <v>6.2340216399664206</v>
      </c>
      <c r="AJ639">
        <v>2.2092929025552084</v>
      </c>
      <c r="AK639">
        <v>13.375865885066782</v>
      </c>
      <c r="AL639">
        <v>0</v>
      </c>
      <c r="AM639">
        <v>0</v>
      </c>
      <c r="AN639">
        <v>3.3292100098148545</v>
      </c>
      <c r="AO639">
        <f t="shared" si="95"/>
        <v>13.472559557279352</v>
      </c>
      <c r="AP639">
        <f t="shared" si="96"/>
        <v>0.80835357343676106</v>
      </c>
      <c r="AQ639">
        <f t="shared" si="97"/>
        <v>0</v>
      </c>
      <c r="AR639">
        <f t="shared" si="98"/>
        <v>0.80528876153077633</v>
      </c>
      <c r="AS639" s="9">
        <f t="shared" si="99"/>
        <v>-39.775351920249499</v>
      </c>
      <c r="AT639" s="9">
        <f t="shared" si="100"/>
        <v>24.837322462406949</v>
      </c>
      <c r="AU639" s="9">
        <f t="shared" si="101"/>
        <v>7.3288973857823523</v>
      </c>
      <c r="AV639">
        <f t="shared" si="102"/>
        <v>0</v>
      </c>
      <c r="AW639">
        <f t="shared" si="103"/>
        <v>2.186460192317476</v>
      </c>
      <c r="AX639">
        <v>13.523834159518612</v>
      </c>
      <c r="AZ639">
        <f t="shared" si="104"/>
        <v>-124.6804327993284</v>
      </c>
    </row>
    <row r="640" spans="1:52" x14ac:dyDescent="0.3">
      <c r="A640">
        <v>159.5</v>
      </c>
      <c r="B640" s="12">
        <v>1973.9317394422837</v>
      </c>
      <c r="C640" s="9">
        <v>44.406375374035179</v>
      </c>
      <c r="D640" s="9">
        <v>0.64097595194718138</v>
      </c>
      <c r="E640" s="9">
        <v>0.1276894764442949</v>
      </c>
      <c r="F640" s="9">
        <v>2.9945262736243867</v>
      </c>
      <c r="G640" s="12">
        <v>0</v>
      </c>
      <c r="H640" s="12">
        <v>54.11133709395957</v>
      </c>
      <c r="I640" s="12">
        <v>3.2466802256375744</v>
      </c>
      <c r="J640">
        <v>986.01627742004337</v>
      </c>
      <c r="K640">
        <v>104.01493167188664</v>
      </c>
      <c r="L640">
        <v>1.2202967413597509E-2</v>
      </c>
      <c r="M640">
        <v>5.7522331660763523E-2</v>
      </c>
      <c r="N640">
        <v>-1.8933457280288306E-3</v>
      </c>
      <c r="O640">
        <v>-3.7717534332702333E-4</v>
      </c>
      <c r="P640">
        <v>-8.8453763521287709E-3</v>
      </c>
      <c r="Q640">
        <v>5.8771958018980341E-3</v>
      </c>
      <c r="R640">
        <v>0</v>
      </c>
      <c r="S640">
        <v>1.006006137935631E-4</v>
      </c>
      <c r="T640">
        <v>979.98393156246038</v>
      </c>
      <c r="U640">
        <v>108.60769272231749</v>
      </c>
      <c r="V640">
        <v>946.52351630249825</v>
      </c>
      <c r="W640">
        <v>111.85563613607485</v>
      </c>
      <c r="X640">
        <v>494.5343070630546</v>
      </c>
      <c r="Y640">
        <v>836.04554150693764</v>
      </c>
      <c r="Z640">
        <v>9.0702748927474293</v>
      </c>
      <c r="AA640" s="12">
        <v>19.932226741879187</v>
      </c>
      <c r="AB640" s="12">
        <v>0.98222674187919146</v>
      </c>
      <c r="AC640" s="12">
        <v>0.79119172458798137</v>
      </c>
      <c r="AD640" s="12">
        <v>330.57911859109777</v>
      </c>
      <c r="AE640">
        <v>8.7572644344297679E-2</v>
      </c>
      <c r="AF640">
        <v>0</v>
      </c>
      <c r="AG640">
        <v>-12.068668360902761</v>
      </c>
      <c r="AH640">
        <v>-47.385476416576559</v>
      </c>
      <c r="AI640">
        <v>5.5238987397780308</v>
      </c>
      <c r="AJ640">
        <v>2.2046321418840313</v>
      </c>
      <c r="AK640">
        <v>13.383171067671645</v>
      </c>
      <c r="AL640">
        <v>0</v>
      </c>
      <c r="AM640">
        <v>0</v>
      </c>
      <c r="AN640">
        <v>3.3484490546504402</v>
      </c>
      <c r="AO640">
        <f t="shared" si="95"/>
        <v>12.838851115272428</v>
      </c>
      <c r="AP640">
        <f t="shared" si="96"/>
        <v>0.77033106691634567</v>
      </c>
      <c r="AQ640">
        <f t="shared" si="97"/>
        <v>0</v>
      </c>
      <c r="AR640">
        <f t="shared" si="98"/>
        <v>0.76737913199927543</v>
      </c>
      <c r="AS640" s="9">
        <f t="shared" si="99"/>
        <v>-38.719538949661242</v>
      </c>
      <c r="AT640" s="9">
        <f t="shared" si="100"/>
        <v>24.850434014467798</v>
      </c>
      <c r="AU640" s="9">
        <f t="shared" si="101"/>
        <v>6.98711453535467</v>
      </c>
      <c r="AV640">
        <f t="shared" si="102"/>
        <v>0</v>
      </c>
      <c r="AW640">
        <f t="shared" si="103"/>
        <v>2.1508103276753903</v>
      </c>
      <c r="AX640">
        <v>12.888239287717902</v>
      </c>
      <c r="AZ640">
        <f t="shared" si="104"/>
        <v>-110.47797479556061</v>
      </c>
    </row>
    <row r="641" spans="1:52" x14ac:dyDescent="0.3">
      <c r="A641">
        <v>159.75</v>
      </c>
      <c r="B641" s="12">
        <v>1986.3088153211504</v>
      </c>
      <c r="C641" s="9">
        <v>44.406375374035179</v>
      </c>
      <c r="D641" s="9">
        <v>0.64349373536442278</v>
      </c>
      <c r="E641" s="9">
        <v>0.12911198241575256</v>
      </c>
      <c r="F641" s="9">
        <v>2.9963329389546782</v>
      </c>
      <c r="G641" s="12">
        <v>0</v>
      </c>
      <c r="H641" s="12">
        <v>54.658454775289449</v>
      </c>
      <c r="I641" s="12">
        <v>3.2795072865173669</v>
      </c>
      <c r="J641">
        <v>985.84970013828502</v>
      </c>
      <c r="K641">
        <v>104.00852388175213</v>
      </c>
      <c r="L641">
        <v>1.2233406291881892E-2</v>
      </c>
      <c r="M641">
        <v>5.7654776195627977E-2</v>
      </c>
      <c r="N641">
        <v>-1.9004619163120421E-3</v>
      </c>
      <c r="O641">
        <v>-3.8131281166510305E-4</v>
      </c>
      <c r="P641">
        <v>-8.8492184556386456E-3</v>
      </c>
      <c r="Q641">
        <v>5.8771958018980341E-3</v>
      </c>
      <c r="R641">
        <v>0</v>
      </c>
      <c r="S641">
        <v>1.0121277057711017E-4</v>
      </c>
      <c r="T641">
        <v>979.74908341786193</v>
      </c>
      <c r="U641">
        <v>108.55711665068856</v>
      </c>
      <c r="V641">
        <v>946.59276056042449</v>
      </c>
      <c r="W641">
        <v>111.81786389673971</v>
      </c>
      <c r="X641">
        <v>542.78830273656445</v>
      </c>
      <c r="Y641">
        <v>851.01267218474618</v>
      </c>
      <c r="Z641">
        <v>9.0741204843376213</v>
      </c>
      <c r="AA641" s="12">
        <v>19.943169095505791</v>
      </c>
      <c r="AB641" s="12">
        <v>0.99316909550578891</v>
      </c>
      <c r="AC641" s="12">
        <v>0.79572795572653032</v>
      </c>
      <c r="AD641" s="12">
        <v>329.8747284217032</v>
      </c>
      <c r="AE641">
        <v>8.8036538915525098E-2</v>
      </c>
      <c r="AF641">
        <v>0</v>
      </c>
      <c r="AG641">
        <v>-11.000872182774943</v>
      </c>
      <c r="AH641">
        <v>-47.34195844633409</v>
      </c>
      <c r="AI641">
        <v>4.7790044187839156</v>
      </c>
      <c r="AJ641">
        <v>2.1999345638443391</v>
      </c>
      <c r="AK641">
        <v>13.390518133925919</v>
      </c>
      <c r="AL641">
        <v>0</v>
      </c>
      <c r="AM641">
        <v>0</v>
      </c>
      <c r="AN641">
        <v>3.3676471053826571</v>
      </c>
      <c r="AO641">
        <f t="shared" si="95"/>
        <v>12.175958302972404</v>
      </c>
      <c r="AP641">
        <f t="shared" si="96"/>
        <v>0.73055749817834426</v>
      </c>
      <c r="AQ641">
        <f t="shared" si="97"/>
        <v>0</v>
      </c>
      <c r="AR641">
        <f t="shared" si="98"/>
        <v>0.72772825803302377</v>
      </c>
      <c r="AS641" s="9">
        <f t="shared" si="99"/>
        <v>-37.57126714936588</v>
      </c>
      <c r="AT641" s="9">
        <f t="shared" si="100"/>
        <v>24.866938843158835</v>
      </c>
      <c r="AU641" s="9">
        <f t="shared" si="101"/>
        <v>6.6291667592065577</v>
      </c>
      <c r="AV641">
        <f t="shared" si="102"/>
        <v>0</v>
      </c>
      <c r="AW641">
        <f t="shared" si="103"/>
        <v>2.1088431485759598</v>
      </c>
      <c r="AX641">
        <v>12.223295629314011</v>
      </c>
      <c r="AZ641">
        <f t="shared" si="104"/>
        <v>-95.580088375678315</v>
      </c>
    </row>
    <row r="642" spans="1:52" x14ac:dyDescent="0.3">
      <c r="A642">
        <v>160</v>
      </c>
      <c r="B642" s="12">
        <v>1998.7188595023356</v>
      </c>
      <c r="C642" s="9">
        <v>44.406375374035179</v>
      </c>
      <c r="D642" s="9">
        <v>0.64601109837507731</v>
      </c>
      <c r="E642" s="9">
        <v>0.13054258025914253</v>
      </c>
      <c r="F642" s="9">
        <v>2.99814264534935</v>
      </c>
      <c r="G642" s="12">
        <v>0</v>
      </c>
      <c r="H642" s="12">
        <v>55.208684715054822</v>
      </c>
      <c r="I642" s="12">
        <v>3.3125210829032889</v>
      </c>
      <c r="J642">
        <v>985.68337634002557</v>
      </c>
      <c r="K642">
        <v>104.00214605110114</v>
      </c>
      <c r="L642">
        <v>1.2263675272418917E-2</v>
      </c>
      <c r="M642">
        <v>5.7786640144553196E-2</v>
      </c>
      <c r="N642">
        <v>-1.9075747581462597E-3</v>
      </c>
      <c r="O642">
        <v>-3.8547283721902933E-4</v>
      </c>
      <c r="P642">
        <v>-8.8530696236888608E-3</v>
      </c>
      <c r="Q642">
        <v>5.8771958018980341E-3</v>
      </c>
      <c r="R642">
        <v>0</v>
      </c>
      <c r="S642">
        <v>1.0182639224467567E-4</v>
      </c>
      <c r="T642">
        <v>979.5143006064601</v>
      </c>
      <c r="U642">
        <v>108.50668342956493</v>
      </c>
      <c r="V642">
        <v>946.65960383775325</v>
      </c>
      <c r="W642">
        <v>111.78010872037913</v>
      </c>
      <c r="X642">
        <v>593.26170247480343</v>
      </c>
      <c r="Y642">
        <v>866.57283995463911</v>
      </c>
      <c r="Z642">
        <v>9.0779868681209201</v>
      </c>
      <c r="AA642" s="12">
        <v>19.954173694301094</v>
      </c>
      <c r="AB642" s="12">
        <v>1.0041736943010964</v>
      </c>
      <c r="AC642" s="12">
        <v>0.8002544243947588</v>
      </c>
      <c r="AD642" s="12">
        <v>329.16480157998768</v>
      </c>
      <c r="AE642">
        <v>8.8498771980659585E-2</v>
      </c>
      <c r="AF642">
        <v>0</v>
      </c>
      <c r="AG642">
        <v>-9.8514880492265036</v>
      </c>
      <c r="AH642">
        <v>-47.298276139529179</v>
      </c>
      <c r="AI642">
        <v>4.0043381941557072</v>
      </c>
      <c r="AJ642">
        <v>2.1952000617369385</v>
      </c>
      <c r="AK642">
        <v>13.397906993691356</v>
      </c>
      <c r="AL642">
        <v>0</v>
      </c>
      <c r="AM642">
        <v>0</v>
      </c>
      <c r="AN642">
        <v>3.3868038397897657</v>
      </c>
      <c r="AO642">
        <f t="shared" si="95"/>
        <v>11.488517728624071</v>
      </c>
      <c r="AP642">
        <f t="shared" si="96"/>
        <v>0.68931106371744422</v>
      </c>
      <c r="AQ642">
        <f t="shared" si="97"/>
        <v>0</v>
      </c>
      <c r="AR642">
        <f t="shared" si="98"/>
        <v>0.6866134716670832</v>
      </c>
      <c r="AS642" s="9">
        <f t="shared" si="99"/>
        <v>-36.336427456753171</v>
      </c>
      <c r="AT642" s="9">
        <f t="shared" si="100"/>
        <v>24.886754043459359</v>
      </c>
      <c r="AU642" s="9">
        <f t="shared" si="101"/>
        <v>6.2575567844774218</v>
      </c>
      <c r="AV642">
        <f t="shared" si="102"/>
        <v>0</v>
      </c>
      <c r="AW642">
        <f t="shared" si="103"/>
        <v>2.0607223575444942</v>
      </c>
      <c r="AX642">
        <v>11.533654236097368</v>
      </c>
      <c r="AZ642">
        <f t="shared" si="104"/>
        <v>-80.086763883114145</v>
      </c>
    </row>
    <row r="643" spans="1:52" x14ac:dyDescent="0.3">
      <c r="A643">
        <v>160.25</v>
      </c>
      <c r="B643" s="12">
        <v>2011.1617074902379</v>
      </c>
      <c r="C643" s="9">
        <v>44.406375374035179</v>
      </c>
      <c r="D643" s="9">
        <v>0.64852798964915137</v>
      </c>
      <c r="E643" s="9">
        <v>0.13198125238580682</v>
      </c>
      <c r="F643" s="9">
        <v>2.9999553578078801</v>
      </c>
      <c r="G643" s="12">
        <v>0</v>
      </c>
      <c r="H643" s="12">
        <v>55.762020148387244</v>
      </c>
      <c r="I643" s="12">
        <v>3.3457212089032344</v>
      </c>
      <c r="J643">
        <v>985.51731410358445</v>
      </c>
      <c r="K643">
        <v>103.99579817827731</v>
      </c>
      <c r="L643">
        <v>1.2293774964234942E-2</v>
      </c>
      <c r="M643">
        <v>5.7917921457692458E-2</v>
      </c>
      <c r="N643">
        <v>-1.9146841243974169E-3</v>
      </c>
      <c r="O643">
        <v>-3.8757512601564689E-4</v>
      </c>
      <c r="P643">
        <v>-8.8569298305893659E-3</v>
      </c>
      <c r="Q643">
        <v>5.8771958018980341E-3</v>
      </c>
      <c r="R643">
        <v>0</v>
      </c>
      <c r="S643">
        <v>1.0244147091677349E-4</v>
      </c>
      <c r="T643">
        <v>979.27959433478145</v>
      </c>
      <c r="U643">
        <v>108.45639747588757</v>
      </c>
      <c r="V643">
        <v>946.72404115414986</v>
      </c>
      <c r="W643">
        <v>111.74237119876778</v>
      </c>
      <c r="X643">
        <v>645.66058308091522</v>
      </c>
      <c r="Y643">
        <v>882.63263900385948</v>
      </c>
      <c r="Z643">
        <v>9.081873976324097</v>
      </c>
      <c r="AA643" s="12">
        <v>19.965240402967744</v>
      </c>
      <c r="AB643" s="12">
        <v>1.0152404029677475</v>
      </c>
      <c r="AC643" s="12">
        <v>0.8047710542388723</v>
      </c>
      <c r="AD643" s="12">
        <v>328.44932226394053</v>
      </c>
      <c r="AE643">
        <v>8.895933463376493E-2</v>
      </c>
      <c r="AF643">
        <v>0</v>
      </c>
      <c r="AG643">
        <v>-8.6259071138689034</v>
      </c>
      <c r="AH643">
        <v>-47.254430559462683</v>
      </c>
      <c r="AI643">
        <v>3.204570107514519</v>
      </c>
      <c r="AJ643">
        <v>2.1904285301782198</v>
      </c>
      <c r="AK643">
        <v>13.405337556124739</v>
      </c>
      <c r="AL643">
        <v>0</v>
      </c>
      <c r="AM643">
        <v>0</v>
      </c>
      <c r="AN643">
        <v>3.4059189347303804</v>
      </c>
      <c r="AO643">
        <f t="shared" ref="AO643:AO706" si="105">AX643*COS(AE643)</f>
        <v>10.780846509278563</v>
      </c>
      <c r="AP643">
        <f t="shared" ref="AP643:AP706" si="106">AO643*f_tip</f>
        <v>0.64685079055671379</v>
      </c>
      <c r="AQ643">
        <f t="shared" ref="AQ643:AQ706" si="107">IF(uhel_zkoseni_lamely=0,0,IF(uhel_zkoseni_lamely&gt;0,AP643*SIN(AE643),-AP643*SIN(AE643)))</f>
        <v>0</v>
      </c>
      <c r="AR643">
        <f t="shared" ref="AR643:AR706" si="108">AP643*COS(AE643)</f>
        <v>0.64429296606209085</v>
      </c>
      <c r="AS643" s="9">
        <f t="shared" ref="AS643:AS706" si="109">(-AR643*sirka_lamely+AG643*(sirka_lamely-0.5*AB643)-(AL643+AN643)*sirka_lamely*0.5+AH643*(sirka_lamely-AB643)*0.5)/(sirka_lamely-AB643)</f>
        <v>-35.020754763246821</v>
      </c>
      <c r="AT643" s="9">
        <f t="shared" ref="AT643:AT706" si="110">-AG643-AH643+AR643+AS643+AL643+AN643</f>
        <v>24.909794810877237</v>
      </c>
      <c r="AU643" s="9">
        <f t="shared" ref="AU643:AU706" si="111">AP643*Z643</f>
        <v>5.8746173613216879</v>
      </c>
      <c r="AV643">
        <f t="shared" ref="AV643:AV706" si="112">AK643-AJ643+AI643-AM643-AQ643+IF(AC643&gt;0,-(ABS(AS643)+ABS(AT643))*f_side,(ABS(AS643)+ABS(AT643))*f_side)-AX643</f>
        <v>0</v>
      </c>
      <c r="AW643">
        <f t="shared" ref="AW643:AW706" si="113">(ABS(AS643)*AB643*(sirka_lamely-AB643)/sirka_lamely)/(delka_rotoru*tloustka_lamely^2/6)</f>
        <v>2.006615251528268</v>
      </c>
      <c r="AX643">
        <v>10.823646159013595</v>
      </c>
      <c r="AZ643">
        <f t="shared" ref="AZ643:AZ706" si="114">Y643-V643</f>
        <v>-64.091402150290378</v>
      </c>
    </row>
    <row r="644" spans="1:52" x14ac:dyDescent="0.3">
      <c r="A644">
        <v>160.5</v>
      </c>
      <c r="B644" s="12">
        <v>2023.6371936052296</v>
      </c>
      <c r="C644" s="9">
        <v>44.406375374035179</v>
      </c>
      <c r="D644" s="9">
        <v>0.65104435778330216</v>
      </c>
      <c r="E644" s="9">
        <v>0.13342798107019968</v>
      </c>
      <c r="F644" s="9">
        <v>3.0017710412548571</v>
      </c>
      <c r="G644" s="12">
        <v>0</v>
      </c>
      <c r="H644" s="12">
        <v>56.318454257769112</v>
      </c>
      <c r="I644" s="12">
        <v>3.3791072554661463</v>
      </c>
      <c r="J644">
        <v>985.35177282706809</v>
      </c>
      <c r="K644">
        <v>103.98948999521104</v>
      </c>
      <c r="L644">
        <v>1.2323710960303701E-2</v>
      </c>
      <c r="M644">
        <v>5.8048420260956177E-2</v>
      </c>
      <c r="N644">
        <v>-1.9217903757390725E-3</v>
      </c>
      <c r="O644">
        <v>-3.8280295680554561E-4</v>
      </c>
      <c r="P644">
        <v>-8.8608013083740673E-3</v>
      </c>
      <c r="Q644">
        <v>5.8771958018980341E-3</v>
      </c>
      <c r="R644">
        <v>0</v>
      </c>
      <c r="S644">
        <v>1.0305802729360472E-4</v>
      </c>
      <c r="T644">
        <v>979.04513956434801</v>
      </c>
      <c r="U644">
        <v>108.40626863323581</v>
      </c>
      <c r="V644">
        <v>946.7860698356601</v>
      </c>
      <c r="W644">
        <v>111.70465201599143</v>
      </c>
      <c r="X644">
        <v>699.60696365409035</v>
      </c>
      <c r="Y644">
        <v>899.07447321593088</v>
      </c>
      <c r="Z644">
        <v>9.0857817407460164</v>
      </c>
      <c r="AA644" s="12">
        <v>19.976369085155383</v>
      </c>
      <c r="AB644" s="12">
        <v>1.0263690851553822</v>
      </c>
      <c r="AC644" s="12">
        <v>0.80927776868498413</v>
      </c>
      <c r="AD644" s="12">
        <v>327.72827453534177</v>
      </c>
      <c r="AE644">
        <v>8.9418217998223026E-2</v>
      </c>
      <c r="AF644">
        <v>0</v>
      </c>
      <c r="AG644">
        <v>-7.331990959469211</v>
      </c>
      <c r="AH644">
        <v>-47.210430666989602</v>
      </c>
      <c r="AI644">
        <v>2.3855798309864613</v>
      </c>
      <c r="AJ644">
        <v>2.1856198628761945</v>
      </c>
      <c r="AK644">
        <v>13.412809729675825</v>
      </c>
      <c r="AL644">
        <v>0</v>
      </c>
      <c r="AM644">
        <v>0</v>
      </c>
      <c r="AN644">
        <v>3.4249920661316486</v>
      </c>
      <c r="AO644">
        <f t="shared" si="105"/>
        <v>10.058313992094513</v>
      </c>
      <c r="AP644">
        <f t="shared" si="106"/>
        <v>0.60349883952567074</v>
      </c>
      <c r="AQ644">
        <f t="shared" si="107"/>
        <v>0</v>
      </c>
      <c r="AR644">
        <f t="shared" si="108"/>
        <v>0.60108777366023447</v>
      </c>
      <c r="AS644" s="9">
        <f t="shared" si="109"/>
        <v>-33.632611441387709</v>
      </c>
      <c r="AT644" s="9">
        <f t="shared" si="110"/>
        <v>24.935890024862982</v>
      </c>
      <c r="AU644" s="9">
        <f t="shared" si="111"/>
        <v>5.4832587367237497</v>
      </c>
      <c r="AV644">
        <f t="shared" si="112"/>
        <v>0</v>
      </c>
      <c r="AW644">
        <f t="shared" si="113"/>
        <v>1.9468535527505781</v>
      </c>
      <c r="AX644">
        <v>10.098659609811047</v>
      </c>
      <c r="AZ644">
        <f t="shared" si="114"/>
        <v>-47.711596619729221</v>
      </c>
    </row>
    <row r="645" spans="1:52" x14ac:dyDescent="0.3">
      <c r="A645">
        <v>160.75</v>
      </c>
      <c r="B645" s="12">
        <v>2036.1451509808412</v>
      </c>
      <c r="C645" s="9">
        <v>44.406375374035179</v>
      </c>
      <c r="D645" s="9">
        <v>0.65356015130209733</v>
      </c>
      <c r="E645" s="9">
        <v>0.13488274844949963</v>
      </c>
      <c r="F645" s="9">
        <v>3.0035896605407837</v>
      </c>
      <c r="G645" s="12">
        <v>0</v>
      </c>
      <c r="H645" s="12">
        <v>56.877980172884477</v>
      </c>
      <c r="I645" s="12">
        <v>3.4126788103730683</v>
      </c>
      <c r="J645">
        <v>985.18755509435312</v>
      </c>
      <c r="K645">
        <v>103.98325224132134</v>
      </c>
      <c r="L645">
        <v>1.2353492908829339E-2</v>
      </c>
      <c r="M645">
        <v>5.8177512510929057E-2</v>
      </c>
      <c r="N645">
        <v>-1.9288949431070697E-3</v>
      </c>
      <c r="O645">
        <v>-3.6948110421871559E-4</v>
      </c>
      <c r="P645">
        <v>-8.864691177763985E-3</v>
      </c>
      <c r="Q645">
        <v>5.8771958018980341E-3</v>
      </c>
      <c r="R645">
        <v>0</v>
      </c>
      <c r="S645">
        <v>1.036761449781938E-4</v>
      </c>
      <c r="T645">
        <v>978.81149717304152</v>
      </c>
      <c r="U645">
        <v>108.35631961024234</v>
      </c>
      <c r="V645">
        <v>946.84568939812027</v>
      </c>
      <c r="W645">
        <v>111.66695194304896</v>
      </c>
      <c r="X645">
        <v>753.81475860128933</v>
      </c>
      <c r="Y645">
        <v>915.50890910620092</v>
      </c>
      <c r="Z645">
        <v>9.08971009273764</v>
      </c>
      <c r="AA645" s="12">
        <v>19.98755960345769</v>
      </c>
      <c r="AB645" s="12">
        <v>1.0375596034576895</v>
      </c>
      <c r="AC645" s="12">
        <v>0.81377449094378895</v>
      </c>
      <c r="AD645" s="12">
        <v>327.00164267437577</v>
      </c>
      <c r="AE645">
        <v>8.9875413226897516E-2</v>
      </c>
      <c r="AF645">
        <v>0</v>
      </c>
      <c r="AG645">
        <v>-6.0015766745059986</v>
      </c>
      <c r="AH645">
        <v>-47.166303998376968</v>
      </c>
      <c r="AI645">
        <v>1.5668390145959676</v>
      </c>
      <c r="AJ645">
        <v>2.1807739549954124</v>
      </c>
      <c r="AK645">
        <v>13.420323422085364</v>
      </c>
      <c r="AL645">
        <v>0</v>
      </c>
      <c r="AM645">
        <v>0</v>
      </c>
      <c r="AN645">
        <v>3.4440229090090329</v>
      </c>
      <c r="AO645">
        <f t="shared" si="105"/>
        <v>9.3383488631030485</v>
      </c>
      <c r="AP645">
        <f t="shared" si="106"/>
        <v>0.5603009317861829</v>
      </c>
      <c r="AQ645">
        <f t="shared" si="107"/>
        <v>0</v>
      </c>
      <c r="AR645">
        <f t="shared" si="108"/>
        <v>0.55803951406039165</v>
      </c>
      <c r="AS645" s="9">
        <f t="shared" si="109"/>
        <v>-32.20589751730207</v>
      </c>
      <c r="AT645" s="9">
        <f t="shared" si="110"/>
        <v>24.964045578650317</v>
      </c>
      <c r="AU645" s="9">
        <f t="shared" si="111"/>
        <v>5.0929730346271702</v>
      </c>
      <c r="AV645">
        <f t="shared" si="112"/>
        <v>0</v>
      </c>
      <c r="AW645">
        <f t="shared" si="113"/>
        <v>1.8832810230605601</v>
      </c>
      <c r="AX645">
        <v>9.3761918959287804</v>
      </c>
      <c r="AZ645">
        <f t="shared" si="114"/>
        <v>-31.336780291919354</v>
      </c>
    </row>
    <row r="646" spans="1:52" x14ac:dyDescent="0.3">
      <c r="A646">
        <v>161</v>
      </c>
      <c r="B646" s="12">
        <v>2048.6854115609995</v>
      </c>
      <c r="C646" s="9">
        <v>44.406375374035179</v>
      </c>
      <c r="D646" s="9">
        <v>0.65607531865928526</v>
      </c>
      <c r="E646" s="9">
        <v>0.13634553652322096</v>
      </c>
      <c r="F646" s="9">
        <v>3.0054111804428478</v>
      </c>
      <c r="G646" s="12">
        <v>0</v>
      </c>
      <c r="H646" s="12">
        <v>57.440590970469593</v>
      </c>
      <c r="I646" s="12">
        <v>3.4464354582281755</v>
      </c>
      <c r="J646">
        <v>985.0255564857332</v>
      </c>
      <c r="K646">
        <v>103.97711917430291</v>
      </c>
      <c r="L646">
        <v>1.2383131485051411E-2</v>
      </c>
      <c r="M646">
        <v>5.8304508235819764E-2</v>
      </c>
      <c r="N646">
        <v>-1.9359994644692635E-3</v>
      </c>
      <c r="O646">
        <v>-3.4622309679069199E-4</v>
      </c>
      <c r="P646">
        <v>-8.8686074149802851E-3</v>
      </c>
      <c r="Q646">
        <v>5.8771958018980341E-3</v>
      </c>
      <c r="R646">
        <v>0</v>
      </c>
      <c r="S646">
        <v>1.0429592054905908E-4</v>
      </c>
      <c r="T646">
        <v>978.57936996964168</v>
      </c>
      <c r="U646">
        <v>108.30657765375452</v>
      </c>
      <c r="V646">
        <v>946.90292348186574</v>
      </c>
      <c r="W646">
        <v>111.62927261499709</v>
      </c>
      <c r="X646">
        <v>806.54784512305162</v>
      </c>
      <c r="Y646">
        <v>931.41546881374609</v>
      </c>
      <c r="Z646">
        <v>9.0936589632236817</v>
      </c>
      <c r="AA646" s="12">
        <v>19.99881181940939</v>
      </c>
      <c r="AB646" s="12">
        <v>1.0488118194093918</v>
      </c>
      <c r="AC646" s="12">
        <v>0.81826114400779404</v>
      </c>
      <c r="AD646" s="12">
        <v>326.26941081444988</v>
      </c>
      <c r="AE646">
        <v>9.0330911502356948E-2</v>
      </c>
      <c r="AF646">
        <v>0</v>
      </c>
      <c r="AG646">
        <v>-4.6797383294579591</v>
      </c>
      <c r="AH646">
        <v>-47.122084851079556</v>
      </c>
      <c r="AI646">
        <v>0.77437273340598267</v>
      </c>
      <c r="AJ646">
        <v>2.1758907007215669</v>
      </c>
      <c r="AK646">
        <v>13.427878540383089</v>
      </c>
      <c r="AL646">
        <v>0</v>
      </c>
      <c r="AM646">
        <v>0</v>
      </c>
      <c r="AN646">
        <v>3.463011137454592</v>
      </c>
      <c r="AO646">
        <f t="shared" si="105"/>
        <v>8.6440918718483548</v>
      </c>
      <c r="AP646">
        <f t="shared" si="106"/>
        <v>0.51864551231090128</v>
      </c>
      <c r="AQ646">
        <f t="shared" si="107"/>
        <v>0</v>
      </c>
      <c r="AR646">
        <f t="shared" si="108"/>
        <v>0.51653096169436452</v>
      </c>
      <c r="AS646" s="9">
        <f t="shared" si="109"/>
        <v>-30.788598813445354</v>
      </c>
      <c r="AT646" s="9">
        <f t="shared" si="110"/>
        <v>24.992766466241122</v>
      </c>
      <c r="AU646" s="9">
        <f t="shared" si="111"/>
        <v>4.7163854117617658</v>
      </c>
      <c r="AV646">
        <f t="shared" si="112"/>
        <v>0</v>
      </c>
      <c r="AW646">
        <f t="shared" si="113"/>
        <v>1.8186529186113665</v>
      </c>
      <c r="AX646">
        <v>8.6794786562863262</v>
      </c>
      <c r="AZ646">
        <f t="shared" si="114"/>
        <v>-15.487454668119653</v>
      </c>
    </row>
    <row r="647" spans="1:52" x14ac:dyDescent="0.3">
      <c r="A647">
        <v>161.25</v>
      </c>
      <c r="B647" s="12">
        <v>2061.2578060973456</v>
      </c>
      <c r="C647" s="9">
        <v>44.406375374035179</v>
      </c>
      <c r="D647" s="9">
        <v>0.65858980823907509</v>
      </c>
      <c r="E647" s="9">
        <v>0.13781632715282466</v>
      </c>
      <c r="F647" s="9">
        <v>3.0072355656657059</v>
      </c>
      <c r="G647" s="12">
        <v>0</v>
      </c>
      <c r="H647" s="12">
        <v>58.006279674163324</v>
      </c>
      <c r="I647" s="12">
        <v>3.4803767804497996</v>
      </c>
      <c r="J647">
        <v>984.86672604683451</v>
      </c>
      <c r="K647">
        <v>103.9711270298555</v>
      </c>
      <c r="L647">
        <v>1.2412637855205079E-2</v>
      </c>
      <c r="M647">
        <v>5.8428683080014282E-2</v>
      </c>
      <c r="N647">
        <v>-1.9431057104439535E-3</v>
      </c>
      <c r="O647">
        <v>-3.1200701947041941E-4</v>
      </c>
      <c r="P647">
        <v>-8.8725584987704182E-3</v>
      </c>
      <c r="Q647">
        <v>5.8771958018980341E-3</v>
      </c>
      <c r="R647">
        <v>0</v>
      </c>
      <c r="S647">
        <v>1.0491745932614828E-4</v>
      </c>
      <c r="T647">
        <v>978.34952837601656</v>
      </c>
      <c r="U647">
        <v>108.25707203533091</v>
      </c>
      <c r="V647">
        <v>946.95786925504683</v>
      </c>
      <c r="W647">
        <v>111.59161827993353</v>
      </c>
      <c r="X647">
        <v>855.89895161918525</v>
      </c>
      <c r="Y647">
        <v>946.22781833870431</v>
      </c>
      <c r="Z647">
        <v>9.09762828269373</v>
      </c>
      <c r="AA647" s="12">
        <v>20.010125593483266</v>
      </c>
      <c r="AB647" s="12">
        <v>1.0601255934832665</v>
      </c>
      <c r="AC647" s="12">
        <v>0.82273765065216697</v>
      </c>
      <c r="AD647" s="12">
        <v>325.53156317879888</v>
      </c>
      <c r="AE647">
        <v>9.0784704037022657E-2</v>
      </c>
      <c r="AF647">
        <v>0</v>
      </c>
      <c r="AG647">
        <v>-3.418050960133193</v>
      </c>
      <c r="AH647">
        <v>-47.077810682478557</v>
      </c>
      <c r="AI647">
        <v>3.6502545817126024E-2</v>
      </c>
      <c r="AJ647">
        <v>2.1709699948394103</v>
      </c>
      <c r="AK647">
        <v>13.435474990885709</v>
      </c>
      <c r="AL647">
        <v>0</v>
      </c>
      <c r="AM647">
        <v>0</v>
      </c>
      <c r="AN647">
        <v>3.4819564246405679</v>
      </c>
      <c r="AO647">
        <f t="shared" si="105"/>
        <v>8.0005716017096464</v>
      </c>
      <c r="AP647">
        <f t="shared" si="106"/>
        <v>0.48003429610257875</v>
      </c>
      <c r="AQ647">
        <f t="shared" si="107"/>
        <v>0</v>
      </c>
      <c r="AR647">
        <f t="shared" si="108"/>
        <v>0.47805746606360261</v>
      </c>
      <c r="AS647" s="9">
        <f t="shared" si="109"/>
        <v>-29.435609858381955</v>
      </c>
      <c r="AT647" s="9">
        <f t="shared" si="110"/>
        <v>25.020265674933967</v>
      </c>
      <c r="AU647" s="9">
        <f t="shared" si="111"/>
        <v>4.3671735888857972</v>
      </c>
      <c r="AV647">
        <f t="shared" si="112"/>
        <v>0</v>
      </c>
      <c r="AW647">
        <f t="shared" si="113"/>
        <v>1.7562504998773385</v>
      </c>
      <c r="AX647">
        <v>8.0336550098644608</v>
      </c>
      <c r="AZ647">
        <f t="shared" si="114"/>
        <v>-0.7300509163425204</v>
      </c>
    </row>
    <row r="648" spans="1:52" x14ac:dyDescent="0.3">
      <c r="A648">
        <v>161.5</v>
      </c>
      <c r="B648" s="12">
        <v>2073.8621641465757</v>
      </c>
      <c r="C648" s="9">
        <v>44.406375374035179</v>
      </c>
      <c r="D648" s="9">
        <v>0.66110356835741879</v>
      </c>
      <c r="E648" s="9">
        <v>0.13929510206133469</v>
      </c>
      <c r="F648" s="9">
        <v>3.0090627808422905</v>
      </c>
      <c r="G648" s="12">
        <v>0</v>
      </c>
      <c r="H648" s="12">
        <v>58.575039254359488</v>
      </c>
      <c r="I648" s="12">
        <v>3.5145023552615693</v>
      </c>
      <c r="J648">
        <v>984.71201913381094</v>
      </c>
      <c r="K648">
        <v>103.96531219005834</v>
      </c>
      <c r="L648">
        <v>1.2442023051261868E-2</v>
      </c>
      <c r="M648">
        <v>5.8549315138399984E-2</v>
      </c>
      <c r="N648">
        <v>-1.9502154930274782E-3</v>
      </c>
      <c r="O648">
        <v>-2.6626706248224203E-4</v>
      </c>
      <c r="P648">
        <v>-8.8765529874107948E-3</v>
      </c>
      <c r="Q648">
        <v>5.8771958018980341E-3</v>
      </c>
      <c r="R648">
        <v>0</v>
      </c>
      <c r="S648">
        <v>1.055408700803501E-4</v>
      </c>
      <c r="T648">
        <v>978.12276503710359</v>
      </c>
      <c r="U648">
        <v>108.20783253931893</v>
      </c>
      <c r="V648">
        <v>947.0107078326289</v>
      </c>
      <c r="W648">
        <v>111.55399616000437</v>
      </c>
      <c r="X648">
        <v>899.91523457287633</v>
      </c>
      <c r="Y648">
        <v>959.37181054680673</v>
      </c>
      <c r="Z648">
        <v>9.1016179812021392</v>
      </c>
      <c r="AA648" s="12">
        <v>20.021500785087191</v>
      </c>
      <c r="AB648" s="12">
        <v>1.0715007850871898</v>
      </c>
      <c r="AC648" s="12">
        <v>0.82720393343767429</v>
      </c>
      <c r="AD648" s="12">
        <v>324.78808418910012</v>
      </c>
      <c r="AE648">
        <v>9.1236782073387479E-2</v>
      </c>
      <c r="AF648">
        <v>0</v>
      </c>
      <c r="AG648">
        <v>-2.2714955307477682</v>
      </c>
      <c r="AH648">
        <v>-47.03351991445669</v>
      </c>
      <c r="AI648">
        <v>-0.61805513570889159</v>
      </c>
      <c r="AJ648">
        <v>2.166011733457109</v>
      </c>
      <c r="AK648">
        <v>13.443112679194915</v>
      </c>
      <c r="AL648">
        <v>0</v>
      </c>
      <c r="AM648">
        <v>0</v>
      </c>
      <c r="AN648">
        <v>3.5008584428318246</v>
      </c>
      <c r="AO648">
        <f t="shared" si="105"/>
        <v>7.4330014899088717</v>
      </c>
      <c r="AP648">
        <f t="shared" si="106"/>
        <v>0.44598008939453226</v>
      </c>
      <c r="AQ648">
        <f t="shared" si="107"/>
        <v>0</v>
      </c>
      <c r="AR648">
        <f t="shared" si="108"/>
        <v>0.44412517397603868</v>
      </c>
      <c r="AS648" s="9">
        <f t="shared" si="109"/>
        <v>-28.205439671222322</v>
      </c>
      <c r="AT648" s="9">
        <f t="shared" si="110"/>
        <v>25.044559390790003</v>
      </c>
      <c r="AU648" s="9">
        <f t="shared" si="111"/>
        <v>4.0591404008914127</v>
      </c>
      <c r="AV648">
        <f t="shared" si="112"/>
        <v>0</v>
      </c>
      <c r="AW648">
        <f t="shared" si="113"/>
        <v>1.6997042792719232</v>
      </c>
      <c r="AX648">
        <v>7.4640458663081741</v>
      </c>
      <c r="AZ648">
        <f t="shared" si="114"/>
        <v>12.361102714177832</v>
      </c>
    </row>
    <row r="649" spans="1:52" x14ac:dyDescent="0.3">
      <c r="A649">
        <v>161.75</v>
      </c>
      <c r="B649" s="12">
        <v>2086.4983140678646</v>
      </c>
      <c r="C649" s="9">
        <v>44.406375374035179</v>
      </c>
      <c r="D649" s="9">
        <v>0.66361654726330865</v>
      </c>
      <c r="E649" s="9">
        <v>0.14078184283295231</v>
      </c>
      <c r="F649" s="9">
        <v>3.0108927905345957</v>
      </c>
      <c r="G649" s="12">
        <v>0</v>
      </c>
      <c r="H649" s="12">
        <v>59.146862628058578</v>
      </c>
      <c r="I649" s="12">
        <v>3.5488117576835148</v>
      </c>
      <c r="J649">
        <v>984.56234509321757</v>
      </c>
      <c r="K649">
        <v>103.95970915640311</v>
      </c>
      <c r="L649">
        <v>1.2471297543252564E-2</v>
      </c>
      <c r="M649">
        <v>5.8665725098940309E-2</v>
      </c>
      <c r="N649">
        <v>-1.9573305619096266E-3</v>
      </c>
      <c r="O649">
        <v>-2.086263715777054E-4</v>
      </c>
      <c r="P649">
        <v>-8.8805990475225235E-3</v>
      </c>
      <c r="Q649">
        <v>5.8771958018980341E-3</v>
      </c>
      <c r="R649">
        <v>0</v>
      </c>
      <c r="S649">
        <v>1.0616625893521215E-4</v>
      </c>
      <c r="T649">
        <v>977.89985194805286</v>
      </c>
      <c r="U649">
        <v>108.15888804631072</v>
      </c>
      <c r="V649">
        <v>947.06170329571103</v>
      </c>
      <c r="W649">
        <v>111.5164164077006</v>
      </c>
      <c r="X649">
        <v>936.81229159747193</v>
      </c>
      <c r="Y649">
        <v>970.32929545629145</v>
      </c>
      <c r="Z649">
        <v>9.1056279883707703</v>
      </c>
      <c r="AA649" s="12">
        <v>20.032937252561169</v>
      </c>
      <c r="AB649" s="12">
        <v>1.0829372525611716</v>
      </c>
      <c r="AC649" s="12">
        <v>0.83165991470795275</v>
      </c>
      <c r="AD649" s="12">
        <v>324.03895800165816</v>
      </c>
      <c r="AE649">
        <v>9.168713688417407E-2</v>
      </c>
      <c r="AF649">
        <v>0</v>
      </c>
      <c r="AG649">
        <v>-1.2927577935582939</v>
      </c>
      <c r="AH649">
        <v>-46.989249868089317</v>
      </c>
      <c r="AI649">
        <v>-1.1633796080290211</v>
      </c>
      <c r="AJ649">
        <v>2.1610158109130588</v>
      </c>
      <c r="AK649">
        <v>13.450791510195392</v>
      </c>
      <c r="AL649">
        <v>0</v>
      </c>
      <c r="AM649">
        <v>0</v>
      </c>
      <c r="AN649">
        <v>3.5197168633742963</v>
      </c>
      <c r="AO649">
        <f t="shared" si="105"/>
        <v>6.9639534636687568</v>
      </c>
      <c r="AP649">
        <f t="shared" si="106"/>
        <v>0.4178372078201254</v>
      </c>
      <c r="AQ649">
        <f t="shared" si="107"/>
        <v>0</v>
      </c>
      <c r="AR649">
        <f t="shared" si="108"/>
        <v>0.41608215709291652</v>
      </c>
      <c r="AS649" s="9">
        <f t="shared" si="109"/>
        <v>-27.154144502372947</v>
      </c>
      <c r="AT649" s="9">
        <f t="shared" si="110"/>
        <v>25.063662179741875</v>
      </c>
      <c r="AU649" s="9">
        <f t="shared" si="111"/>
        <v>3.8046701741096278</v>
      </c>
      <c r="AV649">
        <f t="shared" si="112"/>
        <v>-7.1054273576010019E-15</v>
      </c>
      <c r="AW649">
        <f t="shared" si="113"/>
        <v>1.6526368612056912</v>
      </c>
      <c r="AX649">
        <v>6.9933276903264296</v>
      </c>
      <c r="AZ649">
        <f t="shared" si="114"/>
        <v>23.267592160580421</v>
      </c>
    </row>
    <row r="650" spans="1:52" x14ac:dyDescent="0.3">
      <c r="A650">
        <v>162</v>
      </c>
      <c r="B650" s="12">
        <v>2099.1660830203173</v>
      </c>
      <c r="C650" s="9">
        <v>44.406375374035179</v>
      </c>
      <c r="D650" s="9">
        <v>0.66612869314007606</v>
      </c>
      <c r="E650" s="9">
        <v>0.14227653091267228</v>
      </c>
      <c r="F650" s="9">
        <v>3.0127255592344797</v>
      </c>
      <c r="G650" s="12">
        <v>0</v>
      </c>
      <c r="H650" s="12">
        <v>59.72174265872011</v>
      </c>
      <c r="I650" s="12">
        <v>3.5833045595232065</v>
      </c>
      <c r="J650">
        <v>984.41855281587209</v>
      </c>
      <c r="K650">
        <v>103.95434999536616</v>
      </c>
      <c r="L650">
        <v>1.250047252791887E-2</v>
      </c>
      <c r="M650">
        <v>5.8777286345359475E-2</v>
      </c>
      <c r="N650">
        <v>-1.9644525739032962E-3</v>
      </c>
      <c r="O650">
        <v>-1.3689159282790657E-4</v>
      </c>
      <c r="P650">
        <v>-8.8847043225292899E-3</v>
      </c>
      <c r="Q650">
        <v>5.8771958018980341E-3</v>
      </c>
      <c r="R650">
        <v>0</v>
      </c>
      <c r="S650">
        <v>1.0679372751367314E-4</v>
      </c>
      <c r="T650">
        <v>977.68152187954922</v>
      </c>
      <c r="U650">
        <v>108.11026594871566</v>
      </c>
      <c r="V650">
        <v>947.11119557421716</v>
      </c>
      <c r="W650">
        <v>111.47889184546699</v>
      </c>
      <c r="X650">
        <v>965.24597718903738</v>
      </c>
      <c r="Y650">
        <v>978.71816935119989</v>
      </c>
      <c r="Z650">
        <v>9.1096582333868898</v>
      </c>
      <c r="AA650" s="12">
        <v>20.044434853174401</v>
      </c>
      <c r="AB650" s="12">
        <v>1.0944348531744021</v>
      </c>
      <c r="AC650" s="12">
        <v>0.83610551659412735</v>
      </c>
      <c r="AD650" s="12">
        <v>323.28416916261722</v>
      </c>
      <c r="AE650">
        <v>9.2135759772550951E-2</v>
      </c>
      <c r="AF650">
        <v>0</v>
      </c>
      <c r="AG650">
        <v>-0.52457837477824931</v>
      </c>
      <c r="AH650">
        <v>-46.945035873872165</v>
      </c>
      <c r="AI650">
        <v>-1.5803486888491365</v>
      </c>
      <c r="AJ650">
        <v>2.1559821241454946</v>
      </c>
      <c r="AK650">
        <v>13.458511388052861</v>
      </c>
      <c r="AL650">
        <v>0</v>
      </c>
      <c r="AM650">
        <v>0</v>
      </c>
      <c r="AN650">
        <v>3.5385313567145364</v>
      </c>
      <c r="AO650">
        <f t="shared" si="105"/>
        <v>6.6098422867601991</v>
      </c>
      <c r="AP650">
        <f t="shared" si="106"/>
        <v>0.39659053720561194</v>
      </c>
      <c r="AQ650">
        <f t="shared" si="107"/>
        <v>0</v>
      </c>
      <c r="AR650">
        <f t="shared" si="108"/>
        <v>0.39490839949890516</v>
      </c>
      <c r="AS650" s="9">
        <f t="shared" si="109"/>
        <v>-26.327188052775202</v>
      </c>
      <c r="AT650" s="9">
        <f t="shared" si="110"/>
        <v>25.075865952088652</v>
      </c>
      <c r="AU650" s="9">
        <f t="shared" si="111"/>
        <v>3.6128042525384325</v>
      </c>
      <c r="AV650">
        <f t="shared" si="112"/>
        <v>0</v>
      </c>
      <c r="AW650">
        <f t="shared" si="113"/>
        <v>1.618156581805716</v>
      </c>
      <c r="AX650">
        <v>6.6379973347664016</v>
      </c>
      <c r="AZ650">
        <f t="shared" si="114"/>
        <v>31.606973776982727</v>
      </c>
    </row>
    <row r="651" spans="1:52" x14ac:dyDescent="0.3">
      <c r="A651">
        <v>162.25</v>
      </c>
      <c r="B651" s="12">
        <v>2111.8652969605064</v>
      </c>
      <c r="C651" s="9">
        <v>44.406375374035179</v>
      </c>
      <c r="D651" s="9">
        <v>0.66863995410670185</v>
      </c>
      <c r="E651" s="9">
        <v>0.1437791476059016</v>
      </c>
      <c r="F651" s="9">
        <v>3.0145610513644758</v>
      </c>
      <c r="G651" s="12">
        <v>0</v>
      </c>
      <c r="H651" s="12">
        <v>60.299672156115996</v>
      </c>
      <c r="I651" s="12">
        <v>3.6179803293669597</v>
      </c>
      <c r="J651">
        <v>984.28164969961051</v>
      </c>
      <c r="K651">
        <v>103.94927282830662</v>
      </c>
      <c r="L651">
        <v>1.2529610652257219E-2</v>
      </c>
      <c r="M651">
        <v>5.8883254417638344E-2</v>
      </c>
      <c r="N651">
        <v>-1.9715835287651712E-3</v>
      </c>
      <c r="O651">
        <v>2.0456717060198191E-5</v>
      </c>
      <c r="P651">
        <v>-8.8888779062980695E-3</v>
      </c>
      <c r="Q651">
        <v>5.8771958018980341E-3</v>
      </c>
      <c r="R651">
        <v>0</v>
      </c>
      <c r="S651">
        <v>1.074233987401305E-4</v>
      </c>
      <c r="T651">
        <v>977.46860051610986</v>
      </c>
      <c r="U651">
        <v>108.06199669536971</v>
      </c>
      <c r="V651">
        <v>947.15958824261952</v>
      </c>
      <c r="W651">
        <v>111.44143752653468</v>
      </c>
      <c r="X651">
        <v>984.70960058571416</v>
      </c>
      <c r="Y651">
        <v>984.40856773428277</v>
      </c>
      <c r="Z651">
        <v>9.1137086450063816</v>
      </c>
      <c r="AA651" s="12">
        <v>20.055993443122318</v>
      </c>
      <c r="AB651" s="12">
        <v>1.10599344312232</v>
      </c>
      <c r="AC651" s="12">
        <v>0.84054066101276059</v>
      </c>
      <c r="AD651" s="12">
        <v>322.52370213592633</v>
      </c>
      <c r="AE651">
        <v>9.258264207228728E-2</v>
      </c>
      <c r="AF651">
        <v>0</v>
      </c>
      <c r="AG651">
        <v>1.1832771850225446E-2</v>
      </c>
      <c r="AH651">
        <v>-46.900917617390135</v>
      </c>
      <c r="AI651">
        <v>-1.8624489745831625</v>
      </c>
      <c r="AJ651">
        <v>2.150910569544493</v>
      </c>
      <c r="AK651">
        <v>13.466272216212065</v>
      </c>
      <c r="AL651">
        <v>0</v>
      </c>
      <c r="AM651">
        <v>0</v>
      </c>
      <c r="AN651">
        <v>3.5573015923910338</v>
      </c>
      <c r="AO651">
        <f t="shared" si="105"/>
        <v>6.3758513384835904</v>
      </c>
      <c r="AP651">
        <f t="shared" si="106"/>
        <v>0.38255108030901541</v>
      </c>
      <c r="AQ651">
        <f t="shared" si="107"/>
        <v>0</v>
      </c>
      <c r="AR651">
        <f t="shared" si="108"/>
        <v>0.38091272406407584</v>
      </c>
      <c r="AS651" s="9">
        <f t="shared" si="109"/>
        <v>-25.747115318820395</v>
      </c>
      <c r="AT651" s="9">
        <f t="shared" si="110"/>
        <v>25.080183843174627</v>
      </c>
      <c r="AU651" s="9">
        <f t="shared" si="111"/>
        <v>3.4864590877688042</v>
      </c>
      <c r="AV651">
        <f t="shared" si="112"/>
        <v>0</v>
      </c>
      <c r="AW651">
        <f t="shared" si="113"/>
        <v>1.5980616891968891</v>
      </c>
      <c r="AX651">
        <v>6.4032747223647073</v>
      </c>
      <c r="AZ651">
        <f t="shared" si="114"/>
        <v>37.248979491663249</v>
      </c>
    </row>
    <row r="652" spans="1:52" x14ac:dyDescent="0.3">
      <c r="A652">
        <v>162.5</v>
      </c>
      <c r="B652" s="12">
        <v>2124.5957806400497</v>
      </c>
      <c r="C652" s="9">
        <v>44.406375374035179</v>
      </c>
      <c r="D652" s="9">
        <v>0.67115027821913342</v>
      </c>
      <c r="E652" s="9">
        <v>0.14528967407807536</v>
      </c>
      <c r="F652" s="9">
        <v>3.0163992312785943</v>
      </c>
      <c r="G652" s="12">
        <v>0</v>
      </c>
      <c r="H652" s="12">
        <v>60.880643876182837</v>
      </c>
      <c r="I652" s="12">
        <v>3.6528386325709699</v>
      </c>
      <c r="J652">
        <v>984.16055055882828</v>
      </c>
      <c r="K652">
        <v>103.94478029757022</v>
      </c>
      <c r="L652">
        <v>1.255870201301499E-2</v>
      </c>
      <c r="M652">
        <v>5.8976788886529338E-2</v>
      </c>
      <c r="N652">
        <v>-1.9787415159051819E-3</v>
      </c>
      <c r="O652">
        <v>1.0834308853106382E-4</v>
      </c>
      <c r="P652">
        <v>-8.8932010924781795E-3</v>
      </c>
      <c r="Q652">
        <v>5.8771958018980341E-3</v>
      </c>
      <c r="R652">
        <v>0</v>
      </c>
      <c r="S652">
        <v>1.0805636811509133E-4</v>
      </c>
      <c r="T652">
        <v>977.26683672962736</v>
      </c>
      <c r="U652">
        <v>108.0142781214592</v>
      </c>
      <c r="V652">
        <v>947.2073351821432</v>
      </c>
      <c r="W652">
        <v>111.40407025749909</v>
      </c>
      <c r="X652">
        <v>995.96282826038134</v>
      </c>
      <c r="Y652">
        <v>987.6520131667462</v>
      </c>
      <c r="Z652">
        <v>9.1177791515525364</v>
      </c>
      <c r="AA652" s="12">
        <v>20.067612877523654</v>
      </c>
      <c r="AB652" s="12">
        <v>1.1176128775236567</v>
      </c>
      <c r="AC652" s="12">
        <v>0.84496526966520669</v>
      </c>
      <c r="AD652" s="12">
        <v>321.75754121879601</v>
      </c>
      <c r="AE652">
        <v>9.3027775147963565E-2</v>
      </c>
      <c r="AF652">
        <v>0</v>
      </c>
      <c r="AG652">
        <v>0.3297594385841503</v>
      </c>
      <c r="AH652">
        <v>-46.857170719712364</v>
      </c>
      <c r="AI652">
        <v>-2.0222338992301503</v>
      </c>
      <c r="AJ652">
        <v>2.1458010423881508</v>
      </c>
      <c r="AK652">
        <v>13.474073897394828</v>
      </c>
      <c r="AL652">
        <v>0</v>
      </c>
      <c r="AM652">
        <v>0</v>
      </c>
      <c r="AN652">
        <v>3.576027239031482</v>
      </c>
      <c r="AO652">
        <f t="shared" si="105"/>
        <v>6.2502855351183602</v>
      </c>
      <c r="AP652">
        <f t="shared" si="106"/>
        <v>0.37501713210710158</v>
      </c>
      <c r="AQ652">
        <f t="shared" si="107"/>
        <v>0</v>
      </c>
      <c r="AR652">
        <f t="shared" si="108"/>
        <v>0.37339557161624348</v>
      </c>
      <c r="AS652" s="9">
        <f t="shared" si="109"/>
        <v>-25.399847989440751</v>
      </c>
      <c r="AT652" s="9">
        <f t="shared" si="110"/>
        <v>25.076986102335191</v>
      </c>
      <c r="AU652" s="9">
        <f t="shared" si="111"/>
        <v>3.4193233886011543</v>
      </c>
      <c r="AV652">
        <f t="shared" si="112"/>
        <v>0</v>
      </c>
      <c r="AW652">
        <f t="shared" si="113"/>
        <v>1.5919128946482508</v>
      </c>
      <c r="AX652">
        <v>6.277428910269971</v>
      </c>
      <c r="AZ652">
        <f t="shared" si="114"/>
        <v>40.444677984603004</v>
      </c>
    </row>
    <row r="653" spans="1:52" x14ac:dyDescent="0.3">
      <c r="A653">
        <v>162.75</v>
      </c>
      <c r="B653" s="12">
        <v>2137.3573576032386</v>
      </c>
      <c r="C653" s="9">
        <v>44.406375374035179</v>
      </c>
      <c r="D653" s="9">
        <v>0.67365961347160652</v>
      </c>
      <c r="E653" s="9">
        <v>0.14680809135428027</v>
      </c>
      <c r="F653" s="9">
        <v>3.0182400632631423</v>
      </c>
      <c r="G653" s="12">
        <v>0</v>
      </c>
      <c r="H653" s="12">
        <v>61.464650520877022</v>
      </c>
      <c r="I653" s="12">
        <v>3.6878790312526215</v>
      </c>
      <c r="J653">
        <v>984.04479729761908</v>
      </c>
      <c r="K653">
        <v>103.9403285306343</v>
      </c>
      <c r="L653">
        <v>1.2587634644760592E-2</v>
      </c>
      <c r="M653">
        <v>5.9066019024004074E-2</v>
      </c>
      <c r="N653">
        <v>-1.9859062468469747E-3</v>
      </c>
      <c r="O653">
        <v>1.3239082664559627E-4</v>
      </c>
      <c r="P653">
        <v>-8.8975822154888848E-3</v>
      </c>
      <c r="Q653">
        <v>5.8771958018980341E-3</v>
      </c>
      <c r="R653">
        <v>0</v>
      </c>
      <c r="S653">
        <v>1.0869148646839987E-4</v>
      </c>
      <c r="T653">
        <v>977.07114352495876</v>
      </c>
      <c r="U653">
        <v>107.96693470492869</v>
      </c>
      <c r="V653">
        <v>947.25494718691914</v>
      </c>
      <c r="W653">
        <v>111.36680882890221</v>
      </c>
      <c r="X653">
        <v>1001.3251472524927</v>
      </c>
      <c r="Y653">
        <v>989.14412232097197</v>
      </c>
      <c r="Z653">
        <v>9.1218696809157471</v>
      </c>
      <c r="AA653" s="12">
        <v>20.079293010417537</v>
      </c>
      <c r="AB653" s="12">
        <v>1.1292930104175354</v>
      </c>
      <c r="AC653" s="12">
        <v>0.84937926404323072</v>
      </c>
      <c r="AD653" s="12">
        <v>320.98567119691046</v>
      </c>
      <c r="AE653">
        <v>9.3471150395150415E-2</v>
      </c>
      <c r="AF653">
        <v>0</v>
      </c>
      <c r="AG653">
        <v>0.48786446054019322</v>
      </c>
      <c r="AH653">
        <v>-46.813550823640171</v>
      </c>
      <c r="AI653">
        <v>-2.0944587567026418</v>
      </c>
      <c r="AJ653">
        <v>2.1406534412121965</v>
      </c>
      <c r="AK653">
        <v>13.481916333598081</v>
      </c>
      <c r="AL653">
        <v>0</v>
      </c>
      <c r="AM653">
        <v>0</v>
      </c>
      <c r="AN653">
        <v>3.59470796437656</v>
      </c>
      <c r="AO653">
        <f t="shared" si="105"/>
        <v>6.2021575144889018</v>
      </c>
      <c r="AP653">
        <f t="shared" si="106"/>
        <v>0.37212945086933408</v>
      </c>
      <c r="AQ653">
        <f t="shared" si="107"/>
        <v>0</v>
      </c>
      <c r="AR653">
        <f t="shared" si="108"/>
        <v>0.37050501338787589</v>
      </c>
      <c r="AS653" s="9">
        <f t="shared" si="109"/>
        <v>-25.222811328745564</v>
      </c>
      <c r="AT653" s="9">
        <f t="shared" si="110"/>
        <v>25.068088012118849</v>
      </c>
      <c r="AU653" s="9">
        <f t="shared" si="111"/>
        <v>3.3945163552608046</v>
      </c>
      <c r="AV653">
        <f t="shared" si="112"/>
        <v>0</v>
      </c>
      <c r="AW653">
        <f t="shared" si="113"/>
        <v>1.5961709898318506</v>
      </c>
      <c r="AX653">
        <v>6.2293501752313789</v>
      </c>
      <c r="AZ653">
        <f t="shared" si="114"/>
        <v>41.889175134052834</v>
      </c>
    </row>
    <row r="654" spans="1:52" x14ac:dyDescent="0.3">
      <c r="A654">
        <v>163</v>
      </c>
      <c r="B654" s="12">
        <v>2150.1498501847523</v>
      </c>
      <c r="C654" s="9">
        <v>44.406375374035179</v>
      </c>
      <c r="D654" s="9">
        <v>0.67616790779797997</v>
      </c>
      <c r="E654" s="9">
        <v>0.1483343803188743</v>
      </c>
      <c r="F654" s="9">
        <v>3.0200835115375364</v>
      </c>
      <c r="G654" s="12">
        <v>0</v>
      </c>
      <c r="H654" s="12">
        <v>62.051684738028577</v>
      </c>
      <c r="I654" s="12">
        <v>3.7231010842817143</v>
      </c>
      <c r="J654">
        <v>983.92736521133304</v>
      </c>
      <c r="K654">
        <v>103.93577629238837</v>
      </c>
      <c r="L654">
        <v>1.2616356754207953E-2</v>
      </c>
      <c r="M654">
        <v>5.9156369048522985E-2</v>
      </c>
      <c r="N654">
        <v>-1.9930629235252648E-3</v>
      </c>
      <c r="O654">
        <v>1.4398962982368731E-4</v>
      </c>
      <c r="P654">
        <v>-8.9019552737983881E-3</v>
      </c>
      <c r="Q654">
        <v>5.8771958018980341E-3</v>
      </c>
      <c r="R654">
        <v>0</v>
      </c>
      <c r="S654">
        <v>1.0932782901124387E-4</v>
      </c>
      <c r="T654">
        <v>976.8761471360275</v>
      </c>
      <c r="U654">
        <v>107.91978486025357</v>
      </c>
      <c r="V654">
        <v>947.30367161929144</v>
      </c>
      <c r="W654">
        <v>111.32969806534351</v>
      </c>
      <c r="X654">
        <v>1003.9481140957633</v>
      </c>
      <c r="Y654">
        <v>989.82076070016205</v>
      </c>
      <c r="Z654">
        <v>9.1259801605568942</v>
      </c>
      <c r="AA654" s="12">
        <v>20.091033694760569</v>
      </c>
      <c r="AB654" s="12">
        <v>1.1410336947605715</v>
      </c>
      <c r="AC654" s="12">
        <v>0.85378256542558528</v>
      </c>
      <c r="AD654" s="12">
        <v>320.20807655183211</v>
      </c>
      <c r="AE654">
        <v>9.3912759240583288E-2</v>
      </c>
      <c r="AF654">
        <v>0</v>
      </c>
      <c r="AG654">
        <v>0.57110872678687752</v>
      </c>
      <c r="AH654">
        <v>-46.769800549607936</v>
      </c>
      <c r="AI654">
        <v>-2.1258544540435311</v>
      </c>
      <c r="AJ654">
        <v>2.1354676625241686</v>
      </c>
      <c r="AK654">
        <v>13.489799426091915</v>
      </c>
      <c r="AL654">
        <v>0</v>
      </c>
      <c r="AM654">
        <v>0</v>
      </c>
      <c r="AN654">
        <v>3.6133434352654454</v>
      </c>
      <c r="AO654">
        <f t="shared" si="105"/>
        <v>6.1901706692496443</v>
      </c>
      <c r="AP654">
        <f t="shared" si="106"/>
        <v>0.37141024015497864</v>
      </c>
      <c r="AQ654">
        <f t="shared" si="107"/>
        <v>0</v>
      </c>
      <c r="AR654">
        <f t="shared" si="108"/>
        <v>0.3697735975083416</v>
      </c>
      <c r="AS654" s="9">
        <f t="shared" si="109"/>
        <v>-25.125431727775016</v>
      </c>
      <c r="AT654" s="9">
        <f t="shared" si="110"/>
        <v>25.056377127819832</v>
      </c>
      <c r="AU654" s="9">
        <f t="shared" si="111"/>
        <v>3.3894824830820065</v>
      </c>
      <c r="AV654">
        <f t="shared" si="112"/>
        <v>0</v>
      </c>
      <c r="AW654">
        <f t="shared" si="113"/>
        <v>1.6053580127116096</v>
      </c>
      <c r="AX654">
        <v>6.217568778188526</v>
      </c>
      <c r="AZ654">
        <f t="shared" si="114"/>
        <v>42.517089080870619</v>
      </c>
    </row>
    <row r="655" spans="1:52" x14ac:dyDescent="0.3">
      <c r="A655">
        <v>163.25</v>
      </c>
      <c r="B655" s="12">
        <v>2162.9730795074024</v>
      </c>
      <c r="C655" s="9">
        <v>44.406375374035179</v>
      </c>
      <c r="D655" s="9">
        <v>0.6786751090730756</v>
      </c>
      <c r="E655" s="9">
        <v>0.14986852171511178</v>
      </c>
      <c r="F655" s="9">
        <v>3.0219295402551247</v>
      </c>
      <c r="G655" s="12">
        <v>0</v>
      </c>
      <c r="H655" s="12">
        <v>62.641739121196835</v>
      </c>
      <c r="I655" s="12">
        <v>3.7585043472718098</v>
      </c>
      <c r="J655">
        <v>983.80735071131073</v>
      </c>
      <c r="K655">
        <v>103.93111453581429</v>
      </c>
      <c r="L655">
        <v>1.2644861604091036E-2</v>
      </c>
      <c r="M655">
        <v>5.9248525423248648E-2</v>
      </c>
      <c r="N655">
        <v>-2.0002094107285139E-3</v>
      </c>
      <c r="O655">
        <v>1.5233911596454684E-4</v>
      </c>
      <c r="P655">
        <v>-8.9063114650429261E-3</v>
      </c>
      <c r="Q655">
        <v>5.8771958018980341E-3</v>
      </c>
      <c r="R655">
        <v>0</v>
      </c>
      <c r="S655">
        <v>1.0996525713379667E-4</v>
      </c>
      <c r="T655">
        <v>976.68006907217807</v>
      </c>
      <c r="U655">
        <v>107.87277259204308</v>
      </c>
      <c r="V655">
        <v>947.35387979467771</v>
      </c>
      <c r="W655">
        <v>111.29275168232721</v>
      </c>
      <c r="X655">
        <v>1005.7523095725327</v>
      </c>
      <c r="Y655">
        <v>990.25129436703514</v>
      </c>
      <c r="Z655">
        <v>9.1301105175028194</v>
      </c>
      <c r="AA655" s="12">
        <v>20.102834782423937</v>
      </c>
      <c r="AB655" s="12">
        <v>1.1528347824239367</v>
      </c>
      <c r="AC655" s="12">
        <v>0.85817509487991628</v>
      </c>
      <c r="AD655" s="12">
        <v>319.42474194595246</v>
      </c>
      <c r="AE655">
        <v>9.4352593142351893E-2</v>
      </c>
      <c r="AF655">
        <v>0</v>
      </c>
      <c r="AG655">
        <v>0.63247279685197622</v>
      </c>
      <c r="AH655">
        <v>-46.725835278622881</v>
      </c>
      <c r="AI655">
        <v>-2.1448707286178714</v>
      </c>
      <c r="AJ655">
        <v>2.1302436040375574</v>
      </c>
      <c r="AK655">
        <v>13.497723075417639</v>
      </c>
      <c r="AL655">
        <v>0</v>
      </c>
      <c r="AM655">
        <v>0</v>
      </c>
      <c r="AN655">
        <v>3.6319333176438766</v>
      </c>
      <c r="AO655">
        <f t="shared" si="105"/>
        <v>6.1899136248569988</v>
      </c>
      <c r="AP655">
        <f t="shared" si="106"/>
        <v>0.37139481749141989</v>
      </c>
      <c r="AQ655">
        <f t="shared" si="107"/>
        <v>0</v>
      </c>
      <c r="AR655">
        <f t="shared" si="108"/>
        <v>0.36974288874070133</v>
      </c>
      <c r="AS655" s="9">
        <f t="shared" si="109"/>
        <v>-25.051300269664527</v>
      </c>
      <c r="AT655" s="9">
        <f t="shared" si="110"/>
        <v>25.043738418490957</v>
      </c>
      <c r="AU655" s="9">
        <f t="shared" si="111"/>
        <v>3.3908757293244527</v>
      </c>
      <c r="AV655">
        <f t="shared" si="112"/>
        <v>-6.6235671564474075E-4</v>
      </c>
      <c r="AW655">
        <f t="shared" si="113"/>
        <v>1.6159799848163721</v>
      </c>
      <c r="AX655">
        <v>6.217568778188526</v>
      </c>
      <c r="AZ655">
        <f t="shared" si="114"/>
        <v>42.897414572357434</v>
      </c>
    </row>
    <row r="656" spans="1:52" x14ac:dyDescent="0.3">
      <c r="A656">
        <v>163.5</v>
      </c>
      <c r="B656" s="12">
        <v>2175.8268654799449</v>
      </c>
      <c r="C656" s="9">
        <v>44.406375374035179</v>
      </c>
      <c r="D656" s="9">
        <v>0.68118116511402127</v>
      </c>
      <c r="E656" s="9">
        <v>0.15141049614476529</v>
      </c>
      <c r="F656" s="9">
        <v>3.0237781135040143</v>
      </c>
      <c r="G656" s="12">
        <v>0</v>
      </c>
      <c r="H656" s="12">
        <v>63.234806209525111</v>
      </c>
      <c r="I656" s="12">
        <v>3.7940883725715069</v>
      </c>
      <c r="J656">
        <v>983.68481558152507</v>
      </c>
      <c r="K656">
        <v>103.92635245083579</v>
      </c>
      <c r="L656">
        <v>1.267314997393173E-2</v>
      </c>
      <c r="M656">
        <v>5.9342429951939737E-2</v>
      </c>
      <c r="N656">
        <v>-2.0073455948404141E-3</v>
      </c>
      <c r="O656">
        <v>1.5985626604529828E-4</v>
      </c>
      <c r="P656">
        <v>-8.9106510672548288E-3</v>
      </c>
      <c r="Q656">
        <v>5.8771958018980341E-3</v>
      </c>
      <c r="R656">
        <v>0</v>
      </c>
      <c r="S656">
        <v>1.1060375899761934E-4</v>
      </c>
      <c r="T656">
        <v>976.48248986083945</v>
      </c>
      <c r="U656">
        <v>107.82588894715815</v>
      </c>
      <c r="V656">
        <v>947.40513957370024</v>
      </c>
      <c r="W656">
        <v>111.25595494990694</v>
      </c>
      <c r="X656">
        <v>1007.3498164578887</v>
      </c>
      <c r="Y656">
        <v>990.61686815288726</v>
      </c>
      <c r="Z656">
        <v>9.1342606783530584</v>
      </c>
      <c r="AA656" s="12">
        <v>20.114696124190502</v>
      </c>
      <c r="AB656" s="12">
        <v>1.1646961241905023</v>
      </c>
      <c r="AC656" s="12">
        <v>0.86255677326445768</v>
      </c>
      <c r="AD656" s="12">
        <v>318.6356521097677</v>
      </c>
      <c r="AE656">
        <v>9.4790643590106916E-2</v>
      </c>
      <c r="AF656">
        <v>0</v>
      </c>
      <c r="AG656">
        <v>0.68906336999163786</v>
      </c>
      <c r="AH656">
        <v>-46.681635616018639</v>
      </c>
      <c r="AI656">
        <v>-2.160586428959351</v>
      </c>
      <c r="AJ656">
        <v>2.1249811639200411</v>
      </c>
      <c r="AK656">
        <v>13.505687181385817</v>
      </c>
      <c r="AL656">
        <v>0</v>
      </c>
      <c r="AM656">
        <v>0</v>
      </c>
      <c r="AN656">
        <v>3.6504772765713294</v>
      </c>
      <c r="AO656">
        <f t="shared" si="105"/>
        <v>6.191427210166391</v>
      </c>
      <c r="AP656">
        <f t="shared" si="106"/>
        <v>0.37148563260998346</v>
      </c>
      <c r="AQ656">
        <f t="shared" si="107"/>
        <v>0</v>
      </c>
      <c r="AR656">
        <f t="shared" si="108"/>
        <v>0.3698179332651233</v>
      </c>
      <c r="AS656" s="9">
        <f t="shared" si="109"/>
        <v>-24.982064104199473</v>
      </c>
      <c r="AT656" s="9">
        <f t="shared" si="110"/>
        <v>25.030803351663984</v>
      </c>
      <c r="AU656" s="9">
        <f t="shared" si="111"/>
        <v>3.3932466065224824</v>
      </c>
      <c r="AV656">
        <f t="shared" si="112"/>
        <v>0</v>
      </c>
      <c r="AW656">
        <f t="shared" si="113"/>
        <v>1.6268834391199347</v>
      </c>
      <c r="AX656">
        <v>6.2193475411546162</v>
      </c>
      <c r="AZ656">
        <f t="shared" si="114"/>
        <v>43.211728579187024</v>
      </c>
    </row>
    <row r="657" spans="1:52" x14ac:dyDescent="0.3">
      <c r="A657">
        <v>163.75</v>
      </c>
      <c r="B657" s="12">
        <v>2188.7110267949674</v>
      </c>
      <c r="C657" s="9">
        <v>44.406375374035179</v>
      </c>
      <c r="D657" s="9">
        <v>0.68368602368161058</v>
      </c>
      <c r="E657" s="9">
        <v>0.15296028406775428</v>
      </c>
      <c r="F657" s="9">
        <v>3.0256291953079</v>
      </c>
      <c r="G657" s="12">
        <v>0</v>
      </c>
      <c r="H657" s="12">
        <v>63.830878487597793</v>
      </c>
      <c r="I657" s="12">
        <v>3.8298527092558676</v>
      </c>
      <c r="J657">
        <v>983.56003087273734</v>
      </c>
      <c r="K657">
        <v>103.92150269408711</v>
      </c>
      <c r="L657">
        <v>1.2701223956885813E-2</v>
      </c>
      <c r="M657">
        <v>5.9437864795391197E-2</v>
      </c>
      <c r="N657">
        <v>-2.0144718118434357E-3</v>
      </c>
      <c r="O657">
        <v>1.668824864270994E-4</v>
      </c>
      <c r="P657">
        <v>-8.914976342820102E-3</v>
      </c>
      <c r="Q657">
        <v>5.8771958018980341E-3</v>
      </c>
      <c r="R657">
        <v>0</v>
      </c>
      <c r="S657">
        <v>1.112433513697659E-4</v>
      </c>
      <c r="T657">
        <v>976.2834197075781</v>
      </c>
      <c r="U657">
        <v>107.7791394692062</v>
      </c>
      <c r="V657">
        <v>947.45682728212023</v>
      </c>
      <c r="W657">
        <v>111.21928640871874</v>
      </c>
      <c r="X657">
        <v>1008.8216593009799</v>
      </c>
      <c r="Y657">
        <v>990.94182220937273</v>
      </c>
      <c r="Z657">
        <v>9.1384305692744103</v>
      </c>
      <c r="AA657" s="12">
        <v>20.126617569751957</v>
      </c>
      <c r="AB657" s="12">
        <v>1.1766175697519559</v>
      </c>
      <c r="AC657" s="12">
        <v>0.86692752122890449</v>
      </c>
      <c r="AD657" s="12">
        <v>317.84079196047423</v>
      </c>
      <c r="AE657">
        <v>9.5226902105211453E-2</v>
      </c>
      <c r="AF657">
        <v>0</v>
      </c>
      <c r="AG657">
        <v>0.74308189623039334</v>
      </c>
      <c r="AH657">
        <v>-46.637202756942379</v>
      </c>
      <c r="AI657">
        <v>-2.1742497463626251</v>
      </c>
      <c r="AJ657">
        <v>2.1196802415844029</v>
      </c>
      <c r="AK657">
        <v>13.513691643074367</v>
      </c>
      <c r="AL657">
        <v>0</v>
      </c>
      <c r="AM657">
        <v>0</v>
      </c>
      <c r="AN657">
        <v>3.6689749762247081</v>
      </c>
      <c r="AO657">
        <f t="shared" si="105"/>
        <v>6.1955751116036604</v>
      </c>
      <c r="AP657">
        <f t="shared" si="106"/>
        <v>0.3717345066962196</v>
      </c>
      <c r="AQ657">
        <f t="shared" si="107"/>
        <v>0</v>
      </c>
      <c r="AR657">
        <f t="shared" si="108"/>
        <v>0.37005030546281514</v>
      </c>
      <c r="AS657" s="9">
        <f t="shared" si="109"/>
        <v>-24.915501883964748</v>
      </c>
      <c r="AT657" s="9">
        <f t="shared" si="110"/>
        <v>25.017644258434764</v>
      </c>
      <c r="AU657" s="9">
        <f t="shared" si="111"/>
        <v>3.3970699796468762</v>
      </c>
      <c r="AV657">
        <f t="shared" si="112"/>
        <v>0</v>
      </c>
      <c r="AW657">
        <f t="shared" si="113"/>
        <v>1.6379303663694427</v>
      </c>
      <c r="AX657">
        <v>6.2237728865833688</v>
      </c>
      <c r="AZ657">
        <f t="shared" si="114"/>
        <v>43.484994927252501</v>
      </c>
    </row>
    <row r="658" spans="1:52" x14ac:dyDescent="0.3">
      <c r="A658">
        <v>164</v>
      </c>
      <c r="B658" s="12">
        <v>2201.6253809268201</v>
      </c>
      <c r="C658" s="9">
        <v>44.406375374035179</v>
      </c>
      <c r="D658" s="9">
        <v>0.68618963248165854</v>
      </c>
      <c r="E658" s="9">
        <v>0.15451786580177301</v>
      </c>
      <c r="F658" s="9">
        <v>3.0274827496268917</v>
      </c>
      <c r="G658" s="12">
        <v>0</v>
      </c>
      <c r="H658" s="12">
        <v>64.429948385297322</v>
      </c>
      <c r="I658" s="12">
        <v>3.8657969031178387</v>
      </c>
      <c r="J658">
        <v>983.43325848717825</v>
      </c>
      <c r="K658">
        <v>103.9165764716422</v>
      </c>
      <c r="L658">
        <v>1.2729085434645376E-2</v>
      </c>
      <c r="M658">
        <v>5.9534620673586551E-2</v>
      </c>
      <c r="N658">
        <v>-2.0215883916463186E-3</v>
      </c>
      <c r="O658">
        <v>1.7344620939784027E-4</v>
      </c>
      <c r="P658">
        <v>-8.9192894978907967E-3</v>
      </c>
      <c r="Q658">
        <v>5.8771958018980341E-3</v>
      </c>
      <c r="R658">
        <v>0</v>
      </c>
      <c r="S658">
        <v>1.1188405123496121E-4</v>
      </c>
      <c r="T658">
        <v>976.08296640497633</v>
      </c>
      <c r="U658">
        <v>107.732532626585</v>
      </c>
      <c r="V658">
        <v>947.50834530772886</v>
      </c>
      <c r="W658">
        <v>111.18272557848195</v>
      </c>
      <c r="X658">
        <v>1010.1643858488408</v>
      </c>
      <c r="Y658">
        <v>991.22562930818549</v>
      </c>
      <c r="Z658">
        <v>9.1426201160056539</v>
      </c>
      <c r="AA658" s="12">
        <v>20.138598967705942</v>
      </c>
      <c r="AB658" s="12">
        <v>1.1885989677059463</v>
      </c>
      <c r="AC658" s="12">
        <v>0.87128725921418537</v>
      </c>
      <c r="AD658" s="12">
        <v>317.04014627553681</v>
      </c>
      <c r="AE658">
        <v>9.5661360240943516E-2</v>
      </c>
      <c r="AF658">
        <v>0</v>
      </c>
      <c r="AG658">
        <v>0.79431475969220611</v>
      </c>
      <c r="AH658">
        <v>-46.592542557782359</v>
      </c>
      <c r="AI658">
        <v>-2.1858642000228317</v>
      </c>
      <c r="AJ658">
        <v>2.1143407355115555</v>
      </c>
      <c r="AK658">
        <v>13.521736358826628</v>
      </c>
      <c r="AL658">
        <v>0</v>
      </c>
      <c r="AM658">
        <v>0</v>
      </c>
      <c r="AN658">
        <v>3.6874260798973855</v>
      </c>
      <c r="AO658">
        <f t="shared" si="105"/>
        <v>6.2016835050193277</v>
      </c>
      <c r="AP658">
        <f t="shared" si="106"/>
        <v>0.37210101030115966</v>
      </c>
      <c r="AQ658">
        <f t="shared" si="107"/>
        <v>0</v>
      </c>
      <c r="AR658">
        <f t="shared" si="108"/>
        <v>0.37039974226293459</v>
      </c>
      <c r="AS658" s="9">
        <f t="shared" si="109"/>
        <v>-24.851797846699366</v>
      </c>
      <c r="AT658" s="9">
        <f t="shared" si="110"/>
        <v>25.004255773551105</v>
      </c>
      <c r="AU658" s="9">
        <f t="shared" si="111"/>
        <v>3.4019781819654096</v>
      </c>
      <c r="AV658">
        <f t="shared" si="112"/>
        <v>0</v>
      </c>
      <c r="AW658">
        <f t="shared" si="113"/>
        <v>1.6491369515373393</v>
      </c>
      <c r="AX658">
        <v>6.2301682060772121</v>
      </c>
      <c r="AZ658">
        <f t="shared" si="114"/>
        <v>43.71728400045663</v>
      </c>
    </row>
    <row r="659" spans="1:52" x14ac:dyDescent="0.3">
      <c r="A659">
        <v>164.25</v>
      </c>
      <c r="B659" s="12">
        <v>2214.5697441296056</v>
      </c>
      <c r="C659" s="9">
        <v>44.406375374035179</v>
      </c>
      <c r="D659" s="9">
        <v>0.68869193916637383</v>
      </c>
      <c r="E659" s="9">
        <v>0.15608322152191939</v>
      </c>
      <c r="F659" s="9">
        <v>3.0293387403583609</v>
      </c>
      <c r="G659" s="12">
        <v>0</v>
      </c>
      <c r="H659" s="12">
        <v>65.032008277661291</v>
      </c>
      <c r="I659" s="12">
        <v>3.9019204966596779</v>
      </c>
      <c r="J659">
        <v>983.30473166843649</v>
      </c>
      <c r="K659">
        <v>103.91158413793767</v>
      </c>
      <c r="L659">
        <v>1.2756735953313848E-2</v>
      </c>
      <c r="M659">
        <v>5.963251169093229E-2</v>
      </c>
      <c r="N659">
        <v>-2.0286956117246948E-3</v>
      </c>
      <c r="O659">
        <v>1.7956601793881594E-4</v>
      </c>
      <c r="P659">
        <v>-8.9235924794350881E-3</v>
      </c>
      <c r="Q659">
        <v>5.8771958018980341E-3</v>
      </c>
      <c r="R659">
        <v>0</v>
      </c>
      <c r="S659">
        <v>1.1252587251523092E-4</v>
      </c>
      <c r="T659">
        <v>975.88125009053545</v>
      </c>
      <c r="U659">
        <v>107.68607689201139</v>
      </c>
      <c r="V659">
        <v>947.55917984801658</v>
      </c>
      <c r="W659">
        <v>111.14625499371641</v>
      </c>
      <c r="X659">
        <v>1011.3743476125454</v>
      </c>
      <c r="Y659">
        <v>991.467690615121</v>
      </c>
      <c r="Z659">
        <v>9.1468292438556151</v>
      </c>
      <c r="AA659" s="12">
        <v>20.150640165553224</v>
      </c>
      <c r="AB659" s="12">
        <v>1.2006401655532259</v>
      </c>
      <c r="AC659" s="12">
        <v>0.87563590745398157</v>
      </c>
      <c r="AD659" s="12">
        <v>316.2336999838941</v>
      </c>
      <c r="AE659">
        <v>9.6094009582681217E-2</v>
      </c>
      <c r="AF659">
        <v>0</v>
      </c>
      <c r="AG659">
        <v>0.84253770835376052</v>
      </c>
      <c r="AH659">
        <v>-46.547661452637499</v>
      </c>
      <c r="AI659">
        <v>-2.195425538355221</v>
      </c>
      <c r="AJ659">
        <v>2.1089625451925902</v>
      </c>
      <c r="AK659">
        <v>13.529821226249457</v>
      </c>
      <c r="AL659">
        <v>0</v>
      </c>
      <c r="AM659">
        <v>0</v>
      </c>
      <c r="AN659">
        <v>3.7058302500056306</v>
      </c>
      <c r="AO659">
        <f t="shared" si="105"/>
        <v>6.2097426734514203</v>
      </c>
      <c r="AP659">
        <f t="shared" si="106"/>
        <v>0.37258456040708521</v>
      </c>
      <c r="AQ659">
        <f t="shared" si="107"/>
        <v>0</v>
      </c>
      <c r="AR659">
        <f t="shared" si="108"/>
        <v>0.37086564988146514</v>
      </c>
      <c r="AS659" s="9">
        <f t="shared" si="109"/>
        <v>-24.791190481409338</v>
      </c>
      <c r="AT659" s="9">
        <f t="shared" si="110"/>
        <v>24.990629162761497</v>
      </c>
      <c r="AU659" s="9">
        <f t="shared" si="111"/>
        <v>3.407967352940616</v>
      </c>
      <c r="AV659">
        <f t="shared" si="112"/>
        <v>0</v>
      </c>
      <c r="AW659">
        <f t="shared" si="113"/>
        <v>1.6605235090465207</v>
      </c>
      <c r="AX659">
        <v>6.2385239640513976</v>
      </c>
      <c r="AZ659">
        <f t="shared" si="114"/>
        <v>43.908510767104417</v>
      </c>
    </row>
    <row r="660" spans="1:52" x14ac:dyDescent="0.3">
      <c r="A660">
        <v>164.5</v>
      </c>
      <c r="B660" s="12">
        <v>2227.5439314352525</v>
      </c>
      <c r="C660" s="9">
        <v>43.665798159560765</v>
      </c>
      <c r="D660" s="9">
        <v>0.69119289133573525</v>
      </c>
      <c r="E660" s="9">
        <v>0.15765633126032699</v>
      </c>
      <c r="F660" s="9">
        <v>3.0311971313377728</v>
      </c>
      <c r="G660" s="12">
        <v>0</v>
      </c>
      <c r="H660" s="12">
        <v>65.637050484741152</v>
      </c>
      <c r="I660" s="12">
        <v>3.9382230290844689</v>
      </c>
      <c r="J660">
        <v>983.17465587079346</v>
      </c>
      <c r="K660">
        <v>103.90653451232635</v>
      </c>
      <c r="L660">
        <v>1.2783470058990991E-2</v>
      </c>
      <c r="M660">
        <v>5.873521809103157E-2</v>
      </c>
      <c r="N660">
        <v>-2.0357937009505851E-3</v>
      </c>
      <c r="O660">
        <v>1.8525778659329989E-4</v>
      </c>
      <c r="P660">
        <v>-8.9278869960477004E-3</v>
      </c>
      <c r="Q660">
        <v>5.8771958018980341E-3</v>
      </c>
      <c r="R660">
        <v>0</v>
      </c>
      <c r="S660">
        <v>1.1316882652230746E-4</v>
      </c>
      <c r="T660">
        <v>975.67838399156312</v>
      </c>
      <c r="U660">
        <v>107.63978012000302</v>
      </c>
      <c r="V660">
        <v>947.60890388098107</v>
      </c>
      <c r="W660">
        <v>111.10986029816519</v>
      </c>
      <c r="X660">
        <v>1012.4493082683474</v>
      </c>
      <c r="Y660">
        <v>991.66780326292985</v>
      </c>
      <c r="Z660">
        <v>9.1510578777042184</v>
      </c>
      <c r="AA660" s="12">
        <v>20.162741009694816</v>
      </c>
      <c r="AB660" s="12">
        <v>1.2127410096948157</v>
      </c>
      <c r="AC660" s="12">
        <v>0.87997338597658348</v>
      </c>
      <c r="AD660" s="12">
        <v>315.42143817652646</v>
      </c>
      <c r="AE660">
        <v>9.6524841748082402E-2</v>
      </c>
      <c r="AF660">
        <v>0</v>
      </c>
      <c r="AG660">
        <v>0.88756428767685835</v>
      </c>
      <c r="AH660">
        <v>-46.502565533149188</v>
      </c>
      <c r="AI660">
        <v>-2.2029449690974388</v>
      </c>
      <c r="AJ660">
        <v>2.1035455711992554</v>
      </c>
      <c r="AK660">
        <v>13.5379461422113</v>
      </c>
      <c r="AL660">
        <v>0</v>
      </c>
      <c r="AM660">
        <v>0</v>
      </c>
      <c r="AN660">
        <v>3.7241871480964646</v>
      </c>
      <c r="AO660">
        <f t="shared" si="105"/>
        <v>6.2197298366613136</v>
      </c>
      <c r="AP660">
        <f t="shared" si="106"/>
        <v>0.37318379019967879</v>
      </c>
      <c r="AQ660">
        <f t="shared" si="107"/>
        <v>0</v>
      </c>
      <c r="AR660">
        <f t="shared" si="108"/>
        <v>0.37144665447869923</v>
      </c>
      <c r="AS660" s="9">
        <f t="shared" si="109"/>
        <v>-24.733878436986519</v>
      </c>
      <c r="AT660" s="9">
        <f t="shared" si="110"/>
        <v>24.976756611060971</v>
      </c>
      <c r="AU660" s="9">
        <f t="shared" si="111"/>
        <v>3.4150264631382887</v>
      </c>
      <c r="AV660">
        <f t="shared" si="112"/>
        <v>0</v>
      </c>
      <c r="AW660">
        <f t="shared" si="113"/>
        <v>1.6721082941886118</v>
      </c>
      <c r="AX660">
        <v>6.2488174990317562</v>
      </c>
      <c r="AZ660">
        <f t="shared" si="114"/>
        <v>44.058899381948777</v>
      </c>
    </row>
    <row r="661" spans="1:52" x14ac:dyDescent="0.3">
      <c r="A661">
        <v>164.75</v>
      </c>
      <c r="B661" s="12">
        <v>2240.5477566516261</v>
      </c>
      <c r="C661" s="9">
        <v>42.409318419314978</v>
      </c>
      <c r="D661" s="9">
        <v>0.69369243653887092</v>
      </c>
      <c r="E661" s="9">
        <v>0.15923717490579661</v>
      </c>
      <c r="F661" s="9">
        <v>3.0330578863395323</v>
      </c>
      <c r="G661" s="12">
        <v>0</v>
      </c>
      <c r="H661" s="12">
        <v>66.245067271460229</v>
      </c>
      <c r="I661" s="12">
        <v>3.9747040362876138</v>
      </c>
      <c r="J661">
        <v>982.9345229721946</v>
      </c>
      <c r="K661">
        <v>103.89723409887648</v>
      </c>
      <c r="L661">
        <v>1.2808162128394958E-2</v>
      </c>
      <c r="M661">
        <v>5.7218898101953859E-2</v>
      </c>
      <c r="N661">
        <v>-2.0426571596235629E-3</v>
      </c>
      <c r="O661">
        <v>1.9085685235681573E-4</v>
      </c>
      <c r="P661">
        <v>-8.9311877724891318E-3</v>
      </c>
      <c r="Q661">
        <v>5.8771958018980341E-3</v>
      </c>
      <c r="R661">
        <v>0</v>
      </c>
      <c r="S661">
        <v>1.1379922379926596E-4</v>
      </c>
      <c r="T661">
        <v>975.4101324772073</v>
      </c>
      <c r="U661">
        <v>107.59142195711058</v>
      </c>
      <c r="V661">
        <v>947.65716755100709</v>
      </c>
      <c r="W661">
        <v>111.07352989477556</v>
      </c>
      <c r="X661">
        <v>1013.3874847159876</v>
      </c>
      <c r="Y661">
        <v>991.74864919079744</v>
      </c>
      <c r="Z661">
        <v>9.1553059420049525</v>
      </c>
      <c r="AA661" s="12">
        <v>20.174901345429205</v>
      </c>
      <c r="AB661" s="12">
        <v>1.2249013454292097</v>
      </c>
      <c r="AC661" s="12">
        <v>0.88429961460459972</v>
      </c>
      <c r="AD661" s="12">
        <v>314.60334580350838</v>
      </c>
      <c r="AE661">
        <v>9.6953848387274499E-2</v>
      </c>
      <c r="AF661">
        <v>0</v>
      </c>
      <c r="AG661">
        <v>0.93254684530690823</v>
      </c>
      <c r="AH661">
        <v>-46.454196245230897</v>
      </c>
      <c r="AI661">
        <v>-2.2045740819895174</v>
      </c>
      <c r="AJ661">
        <v>2.0980897131635978</v>
      </c>
      <c r="AK661">
        <v>13.546111002840329</v>
      </c>
      <c r="AL661">
        <v>0</v>
      </c>
      <c r="AM661">
        <v>0</v>
      </c>
      <c r="AN661">
        <v>3.7424964348464322</v>
      </c>
      <c r="AO661">
        <f t="shared" si="105"/>
        <v>6.2358311027946458</v>
      </c>
      <c r="AP661">
        <f t="shared" si="106"/>
        <v>0.37414986616767876</v>
      </c>
      <c r="AQ661">
        <f t="shared" si="107"/>
        <v>0</v>
      </c>
      <c r="AR661">
        <f t="shared" si="108"/>
        <v>0.37239272976076143</v>
      </c>
      <c r="AS661" s="9">
        <f t="shared" si="109"/>
        <v>-24.675331521670543</v>
      </c>
      <c r="AT661" s="9">
        <f t="shared" si="110"/>
        <v>24.961207042860639</v>
      </c>
      <c r="AU661" s="9">
        <f t="shared" si="111"/>
        <v>3.4254564929253073</v>
      </c>
      <c r="AV661">
        <f t="shared" si="112"/>
        <v>0</v>
      </c>
      <c r="AW661">
        <f t="shared" si="113"/>
        <v>1.6835874542059897</v>
      </c>
      <c r="AX661">
        <v>6.2652548938153441</v>
      </c>
      <c r="AZ661">
        <f t="shared" si="114"/>
        <v>44.091481639790345</v>
      </c>
    </row>
    <row r="662" spans="1:52" x14ac:dyDescent="0.3">
      <c r="A662">
        <v>165</v>
      </c>
      <c r="B662" s="12">
        <v>2253.5810323607229</v>
      </c>
      <c r="C662" s="9">
        <v>41.152088502261996</v>
      </c>
      <c r="D662" s="9">
        <v>0.69619052227545419</v>
      </c>
      <c r="E662" s="9">
        <v>0.16082573220343849</v>
      </c>
      <c r="F662" s="9">
        <v>3.0349209690778367</v>
      </c>
      <c r="G662" s="12">
        <v>0</v>
      </c>
      <c r="H662" s="12">
        <v>66.85605084747634</v>
      </c>
      <c r="I662" s="12">
        <v>4.0113630508485807</v>
      </c>
      <c r="J662">
        <v>982.5210408129268</v>
      </c>
      <c r="K662">
        <v>103.88124634167644</v>
      </c>
      <c r="L662">
        <v>1.2830494968715533E-2</v>
      </c>
      <c r="M662">
        <v>5.5811473706619007E-2</v>
      </c>
      <c r="N662">
        <v>-2.0491514229101825E-3</v>
      </c>
      <c r="O662">
        <v>1.9654405394860702E-4</v>
      </c>
      <c r="P662">
        <v>-8.9329176758674526E-3</v>
      </c>
      <c r="Q662">
        <v>5.8771958018980341E-3</v>
      </c>
      <c r="R662">
        <v>0</v>
      </c>
      <c r="S662">
        <v>1.1440878417773271E-4</v>
      </c>
      <c r="T662">
        <v>975.02220290242587</v>
      </c>
      <c r="U662">
        <v>107.53915207691915</v>
      </c>
      <c r="V662">
        <v>947.703687028545</v>
      </c>
      <c r="W662">
        <v>111.03725454311956</v>
      </c>
      <c r="X662">
        <v>1014.1857395190872</v>
      </c>
      <c r="Y662">
        <v>991.66438399499395</v>
      </c>
      <c r="Z662">
        <v>9.1595733607828542</v>
      </c>
      <c r="AA662" s="12">
        <v>20.187121016949526</v>
      </c>
      <c r="AB662" s="12">
        <v>1.2371210169495268</v>
      </c>
      <c r="AC662" s="12">
        <v>0.88861451295783167</v>
      </c>
      <c r="AD662" s="12">
        <v>313.77940827403285</v>
      </c>
      <c r="AE662">
        <v>9.738102118302483E-2</v>
      </c>
      <c r="AF662">
        <v>0</v>
      </c>
      <c r="AG662">
        <v>0.9793266066191374</v>
      </c>
      <c r="AH662">
        <v>-46.399977631285402</v>
      </c>
      <c r="AI662">
        <v>-2.1980348483224477</v>
      </c>
      <c r="AJ662">
        <v>2.0925948737795252</v>
      </c>
      <c r="AK662">
        <v>13.554315703522546</v>
      </c>
      <c r="AL662">
        <v>0</v>
      </c>
      <c r="AM662">
        <v>0</v>
      </c>
      <c r="AN662">
        <v>3.7607577700737642</v>
      </c>
      <c r="AO662">
        <f t="shared" si="105"/>
        <v>6.2605677636028654</v>
      </c>
      <c r="AP662">
        <f t="shared" si="106"/>
        <v>0.37563406581617192</v>
      </c>
      <c r="AQ662">
        <f t="shared" si="107"/>
        <v>0</v>
      </c>
      <c r="AR662">
        <f t="shared" si="108"/>
        <v>0.37385439207045573</v>
      </c>
      <c r="AS662" s="9">
        <f t="shared" si="109"/>
        <v>-24.612511526875828</v>
      </c>
      <c r="AT662" s="9">
        <f t="shared" si="110"/>
        <v>24.942751659934654</v>
      </c>
      <c r="AU662" s="9">
        <f t="shared" si="111"/>
        <v>3.4406477826523618</v>
      </c>
      <c r="AV662">
        <f t="shared" si="112"/>
        <v>0</v>
      </c>
      <c r="AW662">
        <f t="shared" si="113"/>
        <v>1.6947485405574905</v>
      </c>
      <c r="AX662">
        <v>6.2903701902119433</v>
      </c>
      <c r="AZ662">
        <f t="shared" si="114"/>
        <v>43.96069696644895</v>
      </c>
    </row>
    <row r="663" spans="1:52" x14ac:dyDescent="0.3">
      <c r="A663">
        <v>165.25</v>
      </c>
      <c r="B663" s="12">
        <v>2266.6435699169019</v>
      </c>
      <c r="C663" s="9">
        <v>39.894110438816114</v>
      </c>
      <c r="D663" s="9">
        <v>0.698687095997096</v>
      </c>
      <c r="E663" s="9">
        <v>0.16242198275430034</v>
      </c>
      <c r="F663" s="9">
        <v>3.0367863432075213</v>
      </c>
      <c r="G663" s="12">
        <v>0</v>
      </c>
      <c r="H663" s="12">
        <v>67.469993367038583</v>
      </c>
      <c r="I663" s="12">
        <v>4.048199602022315</v>
      </c>
      <c r="J663">
        <v>981.95100966493794</v>
      </c>
      <c r="K663">
        <v>103.85923511847182</v>
      </c>
      <c r="L663">
        <v>1.2850646026691441E-2</v>
      </c>
      <c r="M663">
        <v>5.4488378344248377E-2</v>
      </c>
      <c r="N663">
        <v>-2.0553075153301992E-3</v>
      </c>
      <c r="O663">
        <v>2.0224948028728352E-4</v>
      </c>
      <c r="P663">
        <v>-8.9332260884813497E-3</v>
      </c>
      <c r="Q663">
        <v>5.8771958018980341E-3</v>
      </c>
      <c r="R663">
        <v>0</v>
      </c>
      <c r="S663">
        <v>1.1499925045564193E-4</v>
      </c>
      <c r="T663">
        <v>974.50913646996253</v>
      </c>
      <c r="U663">
        <v>107.48283209878093</v>
      </c>
      <c r="V663">
        <v>947.73889404106899</v>
      </c>
      <c r="W663">
        <v>111.00069721385205</v>
      </c>
      <c r="X663">
        <v>1014.83781897812</v>
      </c>
      <c r="Y663">
        <v>991.42512192359629</v>
      </c>
      <c r="Z663">
        <v>9.1638600576352225</v>
      </c>
      <c r="AA663" s="12">
        <v>20.19939986734077</v>
      </c>
      <c r="AB663" s="12">
        <v>1.2493998673407718</v>
      </c>
      <c r="AC663" s="12">
        <v>0.89291800045133563</v>
      </c>
      <c r="AD663" s="12">
        <v>312.9496105276063</v>
      </c>
      <c r="AE663">
        <v>9.7806351850939777E-2</v>
      </c>
      <c r="AF663">
        <v>0</v>
      </c>
      <c r="AG663">
        <v>1.0272193798287739</v>
      </c>
      <c r="AH663">
        <v>-46.339663943425258</v>
      </c>
      <c r="AI663">
        <v>-2.1843113941263654</v>
      </c>
      <c r="AJ663">
        <v>2.0870609526086068</v>
      </c>
      <c r="AK663">
        <v>13.562560138899908</v>
      </c>
      <c r="AL663">
        <v>0</v>
      </c>
      <c r="AM663">
        <v>0</v>
      </c>
      <c r="AN663">
        <v>3.7789708127301793</v>
      </c>
      <c r="AO663">
        <f t="shared" si="105"/>
        <v>6.2929367520647146</v>
      </c>
      <c r="AP663">
        <f t="shared" si="106"/>
        <v>0.37757620512388285</v>
      </c>
      <c r="AQ663">
        <f t="shared" si="107"/>
        <v>0</v>
      </c>
      <c r="AR663">
        <f t="shared" si="108"/>
        <v>0.37577168177343234</v>
      </c>
      <c r="AS663" s="9">
        <f t="shared" si="109"/>
        <v>-24.545940668417305</v>
      </c>
      <c r="AT663" s="9">
        <f t="shared" si="110"/>
        <v>24.921246389682789</v>
      </c>
      <c r="AU663" s="9">
        <f t="shared" si="111"/>
        <v>3.4600555048482335</v>
      </c>
      <c r="AV663">
        <f t="shared" si="112"/>
        <v>0</v>
      </c>
      <c r="AW663">
        <f t="shared" si="113"/>
        <v>1.7056188444601086</v>
      </c>
      <c r="AX663">
        <v>6.3231565686789315</v>
      </c>
      <c r="AZ663">
        <f t="shared" si="114"/>
        <v>43.686227882527305</v>
      </c>
    </row>
    <row r="664" spans="1:52" x14ac:dyDescent="0.3">
      <c r="A664">
        <v>165.5</v>
      </c>
      <c r="B664" s="12">
        <v>2279.7351794452193</v>
      </c>
      <c r="C664" s="9">
        <v>38.635386282834624</v>
      </c>
      <c r="D664" s="9">
        <v>0.70118210510874945</v>
      </c>
      <c r="E664" s="9">
        <v>0.16402590601501277</v>
      </c>
      <c r="F664" s="9">
        <v>3.0386539723249162</v>
      </c>
      <c r="G664" s="12">
        <v>0</v>
      </c>
      <c r="H664" s="12">
        <v>68.086886928851058</v>
      </c>
      <c r="I664" s="12">
        <v>4.0852132157310637</v>
      </c>
      <c r="J664">
        <v>981.23709167513027</v>
      </c>
      <c r="K664">
        <v>103.83169903325631</v>
      </c>
      <c r="L664">
        <v>1.2868749264844732E-2</v>
      </c>
      <c r="M664">
        <v>5.3229052665783053E-2</v>
      </c>
      <c r="N664">
        <v>-2.061148303491266E-3</v>
      </c>
      <c r="O664">
        <v>2.0790329024788446E-4</v>
      </c>
      <c r="P664">
        <v>-8.9322252155638274E-3</v>
      </c>
      <c r="Q664">
        <v>5.8771958018980341E-3</v>
      </c>
      <c r="R664">
        <v>0</v>
      </c>
      <c r="S664">
        <v>1.1557188653653705E-4</v>
      </c>
      <c r="T664">
        <v>973.87496450855031</v>
      </c>
      <c r="U664">
        <v>107.4226465250112</v>
      </c>
      <c r="V664">
        <v>947.74655696303148</v>
      </c>
      <c r="W664">
        <v>110.96328650156255</v>
      </c>
      <c r="X664">
        <v>1015.3321403200206</v>
      </c>
      <c r="Y664">
        <v>991.03655957938838</v>
      </c>
      <c r="Z664">
        <v>9.1681659557341675</v>
      </c>
      <c r="AA664" s="12">
        <v>20.211737738577018</v>
      </c>
      <c r="AB664" s="12">
        <v>1.2617377385770163</v>
      </c>
      <c r="AC664" s="12">
        <v>0.89720999630005704</v>
      </c>
      <c r="AD664" s="12">
        <v>312.11393814485729</v>
      </c>
      <c r="AE664">
        <v>9.8229832139639983E-2</v>
      </c>
      <c r="AF664">
        <v>0</v>
      </c>
      <c r="AG664">
        <v>1.0754752393469318</v>
      </c>
      <c r="AH664">
        <v>-46.273461293161269</v>
      </c>
      <c r="AI664">
        <v>-2.1645001308178453</v>
      </c>
      <c r="AJ664">
        <v>2.0814878534880537</v>
      </c>
      <c r="AK664">
        <v>13.570844202868471</v>
      </c>
      <c r="AL664">
        <v>0</v>
      </c>
      <c r="AM664">
        <v>0</v>
      </c>
      <c r="AN664">
        <v>3.7971352209204934</v>
      </c>
      <c r="AO664">
        <f t="shared" si="105"/>
        <v>6.3317930190410667</v>
      </c>
      <c r="AP664">
        <f t="shared" si="106"/>
        <v>0.37990758114246398</v>
      </c>
      <c r="AQ664">
        <f t="shared" si="107"/>
        <v>0</v>
      </c>
      <c r="AR664">
        <f t="shared" si="108"/>
        <v>0.37807617136871607</v>
      </c>
      <c r="AS664" s="9">
        <f t="shared" si="109"/>
        <v>-24.476427235411521</v>
      </c>
      <c r="AT664" s="9">
        <f t="shared" si="110"/>
        <v>24.896770210692033</v>
      </c>
      <c r="AU664" s="9">
        <f t="shared" si="111"/>
        <v>3.483055751755654</v>
      </c>
      <c r="AV664">
        <f t="shared" si="112"/>
        <v>0</v>
      </c>
      <c r="AW664">
        <f t="shared" si="113"/>
        <v>1.7162469886843912</v>
      </c>
      <c r="AX664">
        <v>6.36246437179636</v>
      </c>
      <c r="AZ664">
        <f t="shared" si="114"/>
        <v>43.290002616356901</v>
      </c>
    </row>
    <row r="665" spans="1:52" x14ac:dyDescent="0.3">
      <c r="A665">
        <v>165.75</v>
      </c>
      <c r="B665" s="12">
        <v>2292.8556698397915</v>
      </c>
      <c r="C665" s="9">
        <v>37.375918111779953</v>
      </c>
      <c r="D665" s="9">
        <v>0.70367549697012499</v>
      </c>
      <c r="E665" s="9">
        <v>0.16563748129742895</v>
      </c>
      <c r="F665" s="9">
        <v>3.0405238199687061</v>
      </c>
      <c r="G665" s="12">
        <v>0</v>
      </c>
      <c r="H665" s="12">
        <v>68.706723575934205</v>
      </c>
      <c r="I665" s="12">
        <v>4.1224034145560529</v>
      </c>
      <c r="J665">
        <v>980.3891704298818</v>
      </c>
      <c r="K665">
        <v>103.79902605477025</v>
      </c>
      <c r="L665">
        <v>1.2884907375147529E-2</v>
      </c>
      <c r="M665">
        <v>5.2015863661727897E-2</v>
      </c>
      <c r="N665">
        <v>-2.0666911964422915E-3</v>
      </c>
      <c r="O665">
        <v>2.1346800486386758E-4</v>
      </c>
      <c r="P665">
        <v>-8.9300023069713279E-3</v>
      </c>
      <c r="Q665">
        <v>5.8771958018980341E-3</v>
      </c>
      <c r="R665">
        <v>0</v>
      </c>
      <c r="S665">
        <v>1.1612763641659871E-4</v>
      </c>
      <c r="T665">
        <v>973.12469515548582</v>
      </c>
      <c r="U665">
        <v>107.35880391748765</v>
      </c>
      <c r="V665">
        <v>947.7117289859741</v>
      </c>
      <c r="W665">
        <v>110.92449775493168</v>
      </c>
      <c r="X665">
        <v>1015.6653872766291</v>
      </c>
      <c r="Y665">
        <v>990.50484669791024</v>
      </c>
      <c r="Z665">
        <v>9.1724909778265005</v>
      </c>
      <c r="AA665" s="12">
        <v>20.224134471518685</v>
      </c>
      <c r="AB665" s="12">
        <v>1.2741344715186842</v>
      </c>
      <c r="AC665" s="12">
        <v>0.90149041951773279</v>
      </c>
      <c r="AD665" s="12">
        <v>311.27237638937589</v>
      </c>
      <c r="AE665">
        <v>9.865145383094176E-2</v>
      </c>
      <c r="AF665">
        <v>0</v>
      </c>
      <c r="AG665">
        <v>1.1236660977302211</v>
      </c>
      <c r="AH665">
        <v>-46.201621703925284</v>
      </c>
      <c r="AI665">
        <v>-2.1396558855968069</v>
      </c>
      <c r="AJ665">
        <v>2.0758754781407482</v>
      </c>
      <c r="AK665">
        <v>13.579167788576534</v>
      </c>
      <c r="AL665">
        <v>0</v>
      </c>
      <c r="AM665">
        <v>0</v>
      </c>
      <c r="AN665">
        <v>3.8152506518979776</v>
      </c>
      <c r="AO665">
        <f t="shared" si="105"/>
        <v>6.3760493581027617</v>
      </c>
      <c r="AP665">
        <f t="shared" si="106"/>
        <v>0.3825629614861657</v>
      </c>
      <c r="AQ665">
        <f t="shared" si="107"/>
        <v>0</v>
      </c>
      <c r="AR665">
        <f t="shared" si="108"/>
        <v>0.3807028984626934</v>
      </c>
      <c r="AS665" s="9">
        <f t="shared" si="109"/>
        <v>-24.404472454793812</v>
      </c>
      <c r="AT665" s="9">
        <f t="shared" si="110"/>
        <v>24.86943670176192</v>
      </c>
      <c r="AU665" s="9">
        <f t="shared" si="111"/>
        <v>3.5090553126824418</v>
      </c>
      <c r="AV665">
        <f t="shared" si="112"/>
        <v>0</v>
      </c>
      <c r="AW665">
        <f t="shared" si="113"/>
        <v>1.7266618794173234</v>
      </c>
      <c r="AX665">
        <v>6.4072018754456357</v>
      </c>
      <c r="AZ665">
        <f t="shared" si="114"/>
        <v>42.793117711936134</v>
      </c>
    </row>
    <row r="666" spans="1:52" x14ac:dyDescent="0.3">
      <c r="A666">
        <v>166</v>
      </c>
      <c r="B666" s="12">
        <v>2306.0048487622375</v>
      </c>
      <c r="C666" s="9">
        <v>36.115708026882174</v>
      </c>
      <c r="D666" s="9">
        <v>0.70616721889710166</v>
      </c>
      <c r="E666" s="9">
        <v>0.16725668776827102</v>
      </c>
      <c r="F666" s="9">
        <v>3.0423958496207915</v>
      </c>
      <c r="G666" s="12">
        <v>0</v>
      </c>
      <c r="H666" s="12">
        <v>69.329495295488854</v>
      </c>
      <c r="I666" s="12">
        <v>4.1597697177293309</v>
      </c>
      <c r="J666">
        <v>979.41492853976911</v>
      </c>
      <c r="K666">
        <v>103.76151562338282</v>
      </c>
      <c r="L666">
        <v>1.2899197777081465E-2</v>
      </c>
      <c r="M666">
        <v>5.0833593382551029E-2</v>
      </c>
      <c r="N666">
        <v>-2.071949264010288E-3</v>
      </c>
      <c r="O666">
        <v>2.1908445979691347E-4</v>
      </c>
      <c r="P666">
        <v>-8.9266248457340082E-3</v>
      </c>
      <c r="Q666">
        <v>5.8771958018980341E-3</v>
      </c>
      <c r="R666">
        <v>0</v>
      </c>
      <c r="S666">
        <v>1.166671891748036E-4</v>
      </c>
      <c r="T666">
        <v>972.26255044305958</v>
      </c>
      <c r="U666">
        <v>107.29147662099319</v>
      </c>
      <c r="V666">
        <v>947.6219257446819</v>
      </c>
      <c r="W666">
        <v>110.88389443343715</v>
      </c>
      <c r="X666">
        <v>1015.8912036841334</v>
      </c>
      <c r="Y666">
        <v>989.85089221683256</v>
      </c>
      <c r="Z666">
        <v>9.1768350462330073</v>
      </c>
      <c r="AA666" s="12">
        <v>20.236589905909778</v>
      </c>
      <c r="AB666" s="12">
        <v>1.286589905909777</v>
      </c>
      <c r="AC666" s="12">
        <v>0.9057591889202653</v>
      </c>
      <c r="AD666" s="12">
        <v>310.42491095216695</v>
      </c>
      <c r="AE666">
        <v>9.9071208740046712E-2</v>
      </c>
      <c r="AF666">
        <v>0</v>
      </c>
      <c r="AG666">
        <v>1.1732501851481703</v>
      </c>
      <c r="AH666">
        <v>-46.124359287846559</v>
      </c>
      <c r="AI666">
        <v>-2.111448323607533</v>
      </c>
      <c r="AJ666">
        <v>2.0702237311400018</v>
      </c>
      <c r="AK666">
        <v>13.587530788422804</v>
      </c>
      <c r="AL666">
        <v>0</v>
      </c>
      <c r="AM666">
        <v>0</v>
      </c>
      <c r="AN666">
        <v>3.8333167620786348</v>
      </c>
      <c r="AO666">
        <f t="shared" si="105"/>
        <v>6.4241235693619334</v>
      </c>
      <c r="AP666">
        <f t="shared" si="106"/>
        <v>0.38544741416171602</v>
      </c>
      <c r="AQ666">
        <f t="shared" si="107"/>
        <v>0</v>
      </c>
      <c r="AR666">
        <f t="shared" si="108"/>
        <v>0.38355735754035014</v>
      </c>
      <c r="AS666" s="9">
        <f t="shared" si="109"/>
        <v>-24.328564109208337</v>
      </c>
      <c r="AT666" s="9">
        <f t="shared" si="110"/>
        <v>24.839419113109034</v>
      </c>
      <c r="AU666" s="9">
        <f t="shared" si="111"/>
        <v>3.5371873387591242</v>
      </c>
      <c r="AV666">
        <f t="shared" si="112"/>
        <v>0</v>
      </c>
      <c r="AW666">
        <f t="shared" si="113"/>
        <v>1.7367499331312668</v>
      </c>
      <c r="AX666">
        <v>6.4557797403362258</v>
      </c>
      <c r="AZ666">
        <f t="shared" si="114"/>
        <v>42.22896647215066</v>
      </c>
    </row>
    <row r="667" spans="1:52" x14ac:dyDescent="0.3">
      <c r="A667">
        <v>166.25</v>
      </c>
      <c r="B667" s="12">
        <v>2319.1825226401929</v>
      </c>
      <c r="C667" s="9">
        <v>34.854758153299386</v>
      </c>
      <c r="D667" s="9">
        <v>0.70865721816315774</v>
      </c>
      <c r="E667" s="9">
        <v>0.16888350444877084</v>
      </c>
      <c r="F667" s="9">
        <v>3.044270024707155</v>
      </c>
      <c r="G667" s="12">
        <v>0</v>
      </c>
      <c r="H667" s="12">
        <v>69.955194018758007</v>
      </c>
      <c r="I667" s="12">
        <v>4.1973116411254807</v>
      </c>
      <c r="J667">
        <v>978.32023724851535</v>
      </c>
      <c r="K667">
        <v>103.71939470211913</v>
      </c>
      <c r="L667">
        <v>1.2911676764050502E-2</v>
      </c>
      <c r="M667">
        <v>4.9669054895518164E-2</v>
      </c>
      <c r="N667">
        <v>-2.0769319768542899E-3</v>
      </c>
      <c r="O667">
        <v>2.249599159583736E-4</v>
      </c>
      <c r="P667">
        <v>-8.9221440189120784E-3</v>
      </c>
      <c r="Q667">
        <v>5.8771958018980341E-3</v>
      </c>
      <c r="R667">
        <v>0</v>
      </c>
      <c r="S667">
        <v>1.1719102120603812E-4</v>
      </c>
      <c r="T667">
        <v>971.2917102592105</v>
      </c>
      <c r="U667">
        <v>107.22079343800601</v>
      </c>
      <c r="V667">
        <v>947.46693152924354</v>
      </c>
      <c r="W667">
        <v>110.84112087843334</v>
      </c>
      <c r="X667">
        <v>1016.0862642698452</v>
      </c>
      <c r="Y667">
        <v>989.10076512421756</v>
      </c>
      <c r="Z667">
        <v>9.1811980828500559</v>
      </c>
      <c r="AA667" s="12">
        <v>20.249103880375156</v>
      </c>
      <c r="AB667" s="12">
        <v>1.2991038803751602</v>
      </c>
      <c r="AC667" s="12">
        <v>0.9100162231226715</v>
      </c>
      <c r="AD667" s="12">
        <v>309.57152719897726</v>
      </c>
      <c r="AE667">
        <v>9.9489088715713159E-2</v>
      </c>
      <c r="AF667">
        <v>0</v>
      </c>
      <c r="AG667">
        <v>1.2265498062440681</v>
      </c>
      <c r="AH667">
        <v>-46.041838246975601</v>
      </c>
      <c r="AI667">
        <v>-2.0816916797487011</v>
      </c>
      <c r="AJ667">
        <v>2.0645325148899798</v>
      </c>
      <c r="AK667">
        <v>13.595933094054555</v>
      </c>
      <c r="AL667">
        <v>0</v>
      </c>
      <c r="AM667">
        <v>0</v>
      </c>
      <c r="AN667">
        <v>3.8513332070282895</v>
      </c>
      <c r="AO667">
        <f t="shared" si="105"/>
        <v>6.4743447468407789</v>
      </c>
      <c r="AP667">
        <f t="shared" si="106"/>
        <v>0.38846068481044671</v>
      </c>
      <c r="AQ667">
        <f t="shared" si="107"/>
        <v>0</v>
      </c>
      <c r="AR667">
        <f t="shared" si="108"/>
        <v>0.38653976281867874</v>
      </c>
      <c r="AS667" s="9">
        <f t="shared" si="109"/>
        <v>-24.246256904162987</v>
      </c>
      <c r="AT667" s="9">
        <f t="shared" si="110"/>
        <v>24.806904506415517</v>
      </c>
      <c r="AU667" s="9">
        <f t="shared" si="111"/>
        <v>3.566534494644293</v>
      </c>
      <c r="AV667">
        <f t="shared" si="112"/>
        <v>0</v>
      </c>
      <c r="AW667">
        <f t="shared" si="113"/>
        <v>1.7463264839113553</v>
      </c>
      <c r="AX667">
        <v>6.5065192147811644</v>
      </c>
      <c r="AZ667">
        <f t="shared" si="114"/>
        <v>41.633833594974021</v>
      </c>
    </row>
    <row r="668" spans="1:52" x14ac:dyDescent="0.3">
      <c r="A668">
        <v>166.5</v>
      </c>
      <c r="B668" s="12">
        <v>2332.3884966658893</v>
      </c>
      <c r="C668" s="9">
        <v>33.593070640278988</v>
      </c>
      <c r="D668" s="9">
        <v>0.71114544200079655</v>
      </c>
      <c r="E668" s="9">
        <v>0.17051791021432353</v>
      </c>
      <c r="F668" s="9">
        <v>3.046146308598725</v>
      </c>
      <c r="G668" s="12">
        <v>0</v>
      </c>
      <c r="H668" s="12">
        <v>70.583811620893655</v>
      </c>
      <c r="I668" s="12">
        <v>4.23502869725362</v>
      </c>
      <c r="J668">
        <v>977.10944009702132</v>
      </c>
      <c r="K668">
        <v>103.67282797255302</v>
      </c>
      <c r="L668">
        <v>1.292238256832123E-2</v>
      </c>
      <c r="M668">
        <v>4.8510780215518717E-2</v>
      </c>
      <c r="N668">
        <v>-2.0816457461909576E-3</v>
      </c>
      <c r="O668">
        <v>2.3110211005361182E-4</v>
      </c>
      <c r="P668">
        <v>-8.9165972683865162E-3</v>
      </c>
      <c r="Q668">
        <v>5.8771958018980341E-3</v>
      </c>
      <c r="R668">
        <v>0</v>
      </c>
      <c r="S668">
        <v>1.1769942739194814E-4</v>
      </c>
      <c r="T668">
        <v>970.21436142556331</v>
      </c>
      <c r="U668">
        <v>107.14684275240137</v>
      </c>
      <c r="V668">
        <v>947.23838890774425</v>
      </c>
      <c r="W668">
        <v>110.79588743440945</v>
      </c>
      <c r="X668">
        <v>1016.2595784178001</v>
      </c>
      <c r="Y668">
        <v>988.25998905192284</v>
      </c>
      <c r="Z668">
        <v>9.1855800091516322</v>
      </c>
      <c r="AA668" s="12">
        <v>20.261676232417869</v>
      </c>
      <c r="AB668" s="12">
        <v>1.3116762324178732</v>
      </c>
      <c r="AC668" s="12">
        <v>0.91426144054609004</v>
      </c>
      <c r="AD668" s="12">
        <v>308.71221103099634</v>
      </c>
      <c r="AE668">
        <v>9.9905085640454194E-2</v>
      </c>
      <c r="AF668">
        <v>0</v>
      </c>
      <c r="AG668">
        <v>1.283807648280942</v>
      </c>
      <c r="AH668">
        <v>-45.954175386434216</v>
      </c>
      <c r="AI668">
        <v>-2.0510800072089297</v>
      </c>
      <c r="AJ668">
        <v>2.0588017353657149</v>
      </c>
      <c r="AK668">
        <v>13.60437459636584</v>
      </c>
      <c r="AL668">
        <v>0</v>
      </c>
      <c r="AM668">
        <v>0</v>
      </c>
      <c r="AN668">
        <v>3.8692996414922418</v>
      </c>
      <c r="AO668">
        <f t="shared" si="105"/>
        <v>6.5260320004847729</v>
      </c>
      <c r="AP668">
        <f t="shared" si="106"/>
        <v>0.39156192002908635</v>
      </c>
      <c r="AQ668">
        <f t="shared" si="107"/>
        <v>0</v>
      </c>
      <c r="AR668">
        <f t="shared" si="108"/>
        <v>0.38960944993211005</v>
      </c>
      <c r="AS668" s="9">
        <f t="shared" si="109"/>
        <v>-24.157307519395051</v>
      </c>
      <c r="AT668" s="9">
        <f t="shared" si="110"/>
        <v>24.771969310182573</v>
      </c>
      <c r="AU668" s="9">
        <f t="shared" si="111"/>
        <v>3.5967233449642055</v>
      </c>
      <c r="AV668">
        <f t="shared" si="112"/>
        <v>0</v>
      </c>
      <c r="AW668">
        <f t="shared" si="113"/>
        <v>1.755360578475327</v>
      </c>
      <c r="AX668">
        <v>6.5587362440165382</v>
      </c>
      <c r="AZ668">
        <f t="shared" si="114"/>
        <v>41.021600144178592</v>
      </c>
    </row>
    <row r="669" spans="1:52" x14ac:dyDescent="0.3">
      <c r="A669">
        <v>166.75</v>
      </c>
      <c r="B669" s="12">
        <v>2345.6225747947738</v>
      </c>
      <c r="C669" s="9">
        <v>32.330647661318132</v>
      </c>
      <c r="D669" s="9">
        <v>0.7136318376029871</v>
      </c>
      <c r="E669" s="9">
        <v>0.17215988379413474</v>
      </c>
      <c r="F669" s="9">
        <v>3.0480246646122584</v>
      </c>
      <c r="G669" s="12">
        <v>0</v>
      </c>
      <c r="H669" s="12">
        <v>71.215339920821052</v>
      </c>
      <c r="I669" s="12">
        <v>4.2729203952492627</v>
      </c>
      <c r="J669">
        <v>975.78556966071653</v>
      </c>
      <c r="K669">
        <v>103.62192767343998</v>
      </c>
      <c r="L669">
        <v>1.2931337894180474E-2</v>
      </c>
      <c r="M669">
        <v>4.7348756937874582E-2</v>
      </c>
      <c r="N669">
        <v>-2.0860943233439724E-3</v>
      </c>
      <c r="O669">
        <v>2.3759697581935421E-4</v>
      </c>
      <c r="P669">
        <v>-8.9100101974394202E-3</v>
      </c>
      <c r="Q669">
        <v>5.8771958018980341E-3</v>
      </c>
      <c r="R669">
        <v>0</v>
      </c>
      <c r="S669">
        <v>1.1819254324948769E-4</v>
      </c>
      <c r="T669">
        <v>969.03178890890354</v>
      </c>
      <c r="U669">
        <v>107.06967688461827</v>
      </c>
      <c r="V669">
        <v>946.92941105801458</v>
      </c>
      <c r="W669">
        <v>110.74795641850193</v>
      </c>
      <c r="X669">
        <v>1016.4465571918855</v>
      </c>
      <c r="Y669">
        <v>987.34064375280877</v>
      </c>
      <c r="Z669">
        <v>9.1899807461865191</v>
      </c>
      <c r="AA669" s="12">
        <v>20.274306798416422</v>
      </c>
      <c r="AB669" s="12">
        <v>1.324306798416421</v>
      </c>
      <c r="AC669" s="12">
        <v>0.91849475941458447</v>
      </c>
      <c r="AD669" s="12">
        <v>307.84694813100936</v>
      </c>
      <c r="AE669">
        <v>0.10031919143070001</v>
      </c>
      <c r="AF669">
        <v>0</v>
      </c>
      <c r="AG669">
        <v>1.3461905554463103</v>
      </c>
      <c r="AH669">
        <v>-45.861444613225693</v>
      </c>
      <c r="AI669">
        <v>-2.0205616347397095</v>
      </c>
      <c r="AJ669">
        <v>2.0530312970857016</v>
      </c>
      <c r="AK669">
        <v>13.612855185495652</v>
      </c>
      <c r="AL669">
        <v>0</v>
      </c>
      <c r="AM669">
        <v>0</v>
      </c>
      <c r="AN669">
        <v>3.8872157193817394</v>
      </c>
      <c r="AO669">
        <f t="shared" si="105"/>
        <v>6.5783099821332822</v>
      </c>
      <c r="AP669">
        <f t="shared" si="106"/>
        <v>0.39469859892799691</v>
      </c>
      <c r="AQ669">
        <f t="shared" si="107"/>
        <v>0</v>
      </c>
      <c r="AR669">
        <f t="shared" si="108"/>
        <v>0.39271415250270542</v>
      </c>
      <c r="AS669" s="9">
        <f t="shared" si="109"/>
        <v>-24.060475042984514</v>
      </c>
      <c r="AT669" s="9">
        <f t="shared" si="110"/>
        <v>24.734708886679311</v>
      </c>
      <c r="AU669" s="9">
        <f t="shared" si="111"/>
        <v>3.6272725246950865</v>
      </c>
      <c r="AV669">
        <f t="shared" si="112"/>
        <v>0</v>
      </c>
      <c r="AW669">
        <f t="shared" si="113"/>
        <v>1.7637474461543454</v>
      </c>
      <c r="AX669">
        <v>6.6115512178904119</v>
      </c>
      <c r="AZ669">
        <f t="shared" si="114"/>
        <v>40.411232694794194</v>
      </c>
    </row>
    <row r="670" spans="1:52" x14ac:dyDescent="0.3">
      <c r="A670">
        <v>167</v>
      </c>
      <c r="B670" s="12">
        <v>2358.8845597442469</v>
      </c>
      <c r="C670" s="9">
        <v>31.067491414322447</v>
      </c>
      <c r="D670" s="9">
        <v>0.71611635212461167</v>
      </c>
      <c r="E670" s="9">
        <v>0.17380940377087792</v>
      </c>
      <c r="F670" s="9">
        <v>3.0499050560112066</v>
      </c>
      <c r="G670" s="12">
        <v>0</v>
      </c>
      <c r="H670" s="12">
        <v>71.849770681106889</v>
      </c>
      <c r="I670" s="12">
        <v>4.3109862408664137</v>
      </c>
      <c r="J670">
        <v>974.3505439674658</v>
      </c>
      <c r="K670">
        <v>103.566760136786</v>
      </c>
      <c r="L670">
        <v>1.2938551975639971E-2</v>
      </c>
      <c r="M670">
        <v>4.6174190484231784E-2</v>
      </c>
      <c r="N670">
        <v>-2.0902791766158951E-3</v>
      </c>
      <c r="O670">
        <v>2.4425131822122581E-4</v>
      </c>
      <c r="P670">
        <v>-8.9023983467513643E-3</v>
      </c>
      <c r="Q670">
        <v>5.8771958018980341E-3</v>
      </c>
      <c r="R670">
        <v>0</v>
      </c>
      <c r="S670">
        <v>1.1867036695188354E-4</v>
      </c>
      <c r="T670">
        <v>967.74447540795995</v>
      </c>
      <c r="U670">
        <v>106.98931651701423</v>
      </c>
      <c r="V670">
        <v>946.53425259092865</v>
      </c>
      <c r="W670">
        <v>110.69713021375765</v>
      </c>
      <c r="X670">
        <v>1016.5844878304462</v>
      </c>
      <c r="Y670">
        <v>986.32610955834048</v>
      </c>
      <c r="Z670">
        <v>9.1944002145841832</v>
      </c>
      <c r="AA670" s="12">
        <v>20.286995413622133</v>
      </c>
      <c r="AB670" s="12">
        <v>1.3369954136221378</v>
      </c>
      <c r="AC670" s="12">
        <v>0.92271609775972918</v>
      </c>
      <c r="AD670" s="12">
        <v>306.97572447300712</v>
      </c>
      <c r="AE670">
        <v>0.10073139803699616</v>
      </c>
      <c r="AF670">
        <v>0</v>
      </c>
      <c r="AG670">
        <v>1.4116647310994896</v>
      </c>
      <c r="AH670">
        <v>-45.763681812892536</v>
      </c>
      <c r="AI670">
        <v>-1.9895928483705916</v>
      </c>
      <c r="AJ670">
        <v>2.0472211065104848</v>
      </c>
      <c r="AK670">
        <v>13.621374750826158</v>
      </c>
      <c r="AL670">
        <v>0</v>
      </c>
      <c r="AM670">
        <v>0</v>
      </c>
      <c r="AN670">
        <v>3.9050810937933842</v>
      </c>
      <c r="AO670">
        <f t="shared" si="105"/>
        <v>6.6315945695446903</v>
      </c>
      <c r="AP670">
        <f t="shared" si="106"/>
        <v>0.3978956741726814</v>
      </c>
      <c r="AQ670">
        <f t="shared" si="107"/>
        <v>0</v>
      </c>
      <c r="AR670">
        <f t="shared" si="108"/>
        <v>0.39587869372404105</v>
      </c>
      <c r="AS670" s="9">
        <f t="shared" si="109"/>
        <v>-23.957917275985473</v>
      </c>
      <c r="AT670" s="9">
        <f t="shared" si="110"/>
        <v>24.695059593324999</v>
      </c>
      <c r="AU670" s="9">
        <f t="shared" si="111"/>
        <v>3.6584120719954201</v>
      </c>
      <c r="AV670">
        <f t="shared" si="112"/>
        <v>0</v>
      </c>
      <c r="AW670">
        <f t="shared" si="113"/>
        <v>1.7716303857834632</v>
      </c>
      <c r="AX670">
        <v>6.6653821837864538</v>
      </c>
      <c r="AZ670">
        <f t="shared" si="114"/>
        <v>39.791856967411832</v>
      </c>
    </row>
    <row r="671" spans="1:52" x14ac:dyDescent="0.3">
      <c r="A671">
        <v>167.25</v>
      </c>
      <c r="B671" s="12">
        <v>2372.1742529924209</v>
      </c>
      <c r="C671" s="9">
        <v>29.803604121766732</v>
      </c>
      <c r="D671" s="9">
        <v>0.7185989326839074</v>
      </c>
      <c r="E671" s="9">
        <v>0.17546644858034369</v>
      </c>
      <c r="F671" s="9">
        <v>3.0517874460065983</v>
      </c>
      <c r="G671" s="12">
        <v>0</v>
      </c>
      <c r="H671" s="12">
        <v>72.487095607824486</v>
      </c>
      <c r="I671" s="12">
        <v>4.3492257364694691</v>
      </c>
      <c r="J671">
        <v>972.80530591157265</v>
      </c>
      <c r="K671">
        <v>103.5073526573679</v>
      </c>
      <c r="L671">
        <v>1.2944022625441948E-2</v>
      </c>
      <c r="M671">
        <v>4.4979312289707703E-2</v>
      </c>
      <c r="N671">
        <v>-2.0941997430390614E-3</v>
      </c>
      <c r="O671">
        <v>2.5150796879538836E-4</v>
      </c>
      <c r="P671">
        <v>-8.8937684075967114E-3</v>
      </c>
      <c r="Q671">
        <v>5.8771958018980341E-3</v>
      </c>
      <c r="R671">
        <v>0</v>
      </c>
      <c r="S671">
        <v>1.1913277296300439E-4</v>
      </c>
      <c r="T671">
        <v>966.35217233923629</v>
      </c>
      <c r="U671">
        <v>106.90575395413526</v>
      </c>
      <c r="V671">
        <v>946.04803393876546</v>
      </c>
      <c r="W671">
        <v>110.64324131098937</v>
      </c>
      <c r="X671">
        <v>1016.8343063911041</v>
      </c>
      <c r="Y671">
        <v>985.26251052185114</v>
      </c>
      <c r="Z671">
        <v>9.1988383345493592</v>
      </c>
      <c r="AA671" s="12">
        <v>20.299741912156488</v>
      </c>
      <c r="AB671" s="12">
        <v>1.3497419121564898</v>
      </c>
      <c r="AC671" s="12">
        <v>0.92692537341842884</v>
      </c>
      <c r="AD671" s="12">
        <v>306.09852592647513</v>
      </c>
      <c r="AE671">
        <v>0.10114169744417834</v>
      </c>
      <c r="AF671">
        <v>0</v>
      </c>
      <c r="AG671">
        <v>1.4856946824395436</v>
      </c>
      <c r="AH671">
        <v>-45.660888354273617</v>
      </c>
      <c r="AI671">
        <v>-1.9607238291542843</v>
      </c>
      <c r="AJ671">
        <v>2.0413710694036631</v>
      </c>
      <c r="AK671">
        <v>13.629933180980911</v>
      </c>
      <c r="AL671">
        <v>0</v>
      </c>
      <c r="AM671">
        <v>0</v>
      </c>
      <c r="AN671">
        <v>3.9228954169999066</v>
      </c>
      <c r="AO671">
        <f t="shared" si="105"/>
        <v>6.6836824808303437</v>
      </c>
      <c r="AP671">
        <f t="shared" si="106"/>
        <v>0.40102094884982059</v>
      </c>
      <c r="AQ671">
        <f t="shared" si="107"/>
        <v>0</v>
      </c>
      <c r="AR671">
        <f t="shared" si="108"/>
        <v>0.39897154623503767</v>
      </c>
      <c r="AS671" s="9">
        <f t="shared" si="109"/>
        <v>-23.843788992695686</v>
      </c>
      <c r="AT671" s="9">
        <f t="shared" si="110"/>
        <v>24.653271642373333</v>
      </c>
      <c r="AU671" s="9">
        <f t="shared" si="111"/>
        <v>3.6889268772370873</v>
      </c>
      <c r="AV671">
        <f t="shared" si="112"/>
        <v>0</v>
      </c>
      <c r="AW671">
        <f t="shared" si="113"/>
        <v>1.7785612184666273</v>
      </c>
      <c r="AX671">
        <v>6.7180146443188224</v>
      </c>
      <c r="AZ671">
        <f t="shared" si="114"/>
        <v>39.214476583085684</v>
      </c>
    </row>
    <row r="672" spans="1:52" x14ac:dyDescent="0.3">
      <c r="A672">
        <v>167.5</v>
      </c>
      <c r="B672" s="12">
        <v>2385.4914547769727</v>
      </c>
      <c r="C672" s="9">
        <v>28.538988030852124</v>
      </c>
      <c r="D672" s="9">
        <v>0.72107952636393224</v>
      </c>
      <c r="E672" s="9">
        <v>0.17713099651110417</v>
      </c>
      <c r="F672" s="9">
        <v>3.0536717977579197</v>
      </c>
      <c r="G672" s="12">
        <v>0</v>
      </c>
      <c r="H672" s="12">
        <v>73.127306350424675</v>
      </c>
      <c r="I672" s="12">
        <v>4.3876383810254804</v>
      </c>
      <c r="J672">
        <v>971.15001365972864</v>
      </c>
      <c r="K672">
        <v>103.44369856250069</v>
      </c>
      <c r="L672">
        <v>1.2947737118485455E-2</v>
      </c>
      <c r="M672">
        <v>4.3757183903723719E-2</v>
      </c>
      <c r="N672">
        <v>-2.0978538132962439E-3</v>
      </c>
      <c r="O672">
        <v>2.5816688290674413E-4</v>
      </c>
      <c r="P672">
        <v>-8.8841199774245573E-3</v>
      </c>
      <c r="Q672">
        <v>5.8771958018980341E-3</v>
      </c>
      <c r="R672">
        <v>0</v>
      </c>
      <c r="S672">
        <v>1.1957953556613306E-4</v>
      </c>
      <c r="T672">
        <v>964.85400905601011</v>
      </c>
      <c r="U672">
        <v>106.81895757887236</v>
      </c>
      <c r="V672">
        <v>945.46651195191362</v>
      </c>
      <c r="W672">
        <v>110.58614403176915</v>
      </c>
      <c r="X672">
        <v>1016.7690154834113</v>
      </c>
      <c r="Y672">
        <v>984.02903292401811</v>
      </c>
      <c r="Z672">
        <v>9.2032950258678703</v>
      </c>
      <c r="AA672" s="12">
        <v>20.312546127008495</v>
      </c>
      <c r="AB672" s="12">
        <v>1.3625461270084935</v>
      </c>
      <c r="AC672" s="12">
        <v>0.93112250403771502</v>
      </c>
      <c r="AD672" s="12">
        <v>305.21533866032411</v>
      </c>
      <c r="AE672">
        <v>0.10155008167154955</v>
      </c>
      <c r="AF672">
        <v>0</v>
      </c>
      <c r="AG672">
        <v>1.553949856321305</v>
      </c>
      <c r="AH672">
        <v>-45.553036385069674</v>
      </c>
      <c r="AI672">
        <v>-1.9281260486052247</v>
      </c>
      <c r="AJ672">
        <v>2.0354810935257017</v>
      </c>
      <c r="AK672">
        <v>13.638530363823088</v>
      </c>
      <c r="AL672">
        <v>0</v>
      </c>
      <c r="AM672">
        <v>0</v>
      </c>
      <c r="AN672">
        <v>3.940658340470462</v>
      </c>
      <c r="AO672">
        <f t="shared" si="105"/>
        <v>6.739501094018804</v>
      </c>
      <c r="AP672">
        <f t="shared" si="106"/>
        <v>0.40437006564112821</v>
      </c>
      <c r="AQ672">
        <f t="shared" si="107"/>
        <v>0</v>
      </c>
      <c r="AR672">
        <f t="shared" si="108"/>
        <v>0.40228684003089754</v>
      </c>
      <c r="AS672" s="9">
        <f t="shared" si="109"/>
        <v>-23.733334684778644</v>
      </c>
      <c r="AT672" s="9">
        <f t="shared" si="110"/>
        <v>24.608697024471088</v>
      </c>
      <c r="AU672" s="9">
        <f t="shared" si="111"/>
        <v>3.7215370137248596</v>
      </c>
      <c r="AV672">
        <f t="shared" si="112"/>
        <v>0</v>
      </c>
      <c r="AW672">
        <f t="shared" si="113"/>
        <v>1.7856633599752676</v>
      </c>
      <c r="AX672">
        <v>6.7744013191371772</v>
      </c>
      <c r="AZ672">
        <f t="shared" si="114"/>
        <v>38.562520972104494</v>
      </c>
    </row>
    <row r="673" spans="1:52" x14ac:dyDescent="0.3">
      <c r="A673">
        <v>167.75</v>
      </c>
      <c r="B673" s="12">
        <v>2398.8359640940489</v>
      </c>
      <c r="C673" s="9">
        <v>27.273645413665481</v>
      </c>
      <c r="D673" s="9">
        <v>0.7235580802140229</v>
      </c>
      <c r="E673" s="9">
        <v>0.17880302570417131</v>
      </c>
      <c r="F673" s="9">
        <v>3.0555580743740021</v>
      </c>
      <c r="G673" s="12">
        <v>0</v>
      </c>
      <c r="H673" s="12">
        <v>73.770394501604343</v>
      </c>
      <c r="I673" s="12">
        <v>4.4262236700962605</v>
      </c>
      <c r="J673">
        <v>969.38400086817001</v>
      </c>
      <c r="K673">
        <v>103.375759661416</v>
      </c>
      <c r="L673">
        <v>1.2949676221648155E-2</v>
      </c>
      <c r="M673">
        <v>4.2501617984714198E-2</v>
      </c>
      <c r="N673">
        <v>-2.1012373984532948E-3</v>
      </c>
      <c r="O673">
        <v>2.6909163150106862E-4</v>
      </c>
      <c r="P673">
        <v>-8.8734450966554985E-3</v>
      </c>
      <c r="Q673">
        <v>5.8771958018980341E-3</v>
      </c>
      <c r="R673">
        <v>0</v>
      </c>
      <c r="S673">
        <v>1.2001031810933874E-4</v>
      </c>
      <c r="T673">
        <v>963.248442863631</v>
      </c>
      <c r="U673">
        <v>106.72887060740982</v>
      </c>
      <c r="V673">
        <v>944.78588546257174</v>
      </c>
      <c r="W673">
        <v>110.52570752651968</v>
      </c>
      <c r="X673">
        <v>1018.1739457758831</v>
      </c>
      <c r="Y673">
        <v>983.12855089893185</v>
      </c>
      <c r="Z673">
        <v>9.2077702079055079</v>
      </c>
      <c r="AA673" s="12">
        <v>20.325407890032093</v>
      </c>
      <c r="AB673" s="12">
        <v>1.375407890032087</v>
      </c>
      <c r="AC673" s="12">
        <v>0.93530740707571436</v>
      </c>
      <c r="AD673" s="12">
        <v>304.32614892331128</v>
      </c>
      <c r="AE673">
        <v>0.10195654277306287</v>
      </c>
      <c r="AF673">
        <v>0</v>
      </c>
      <c r="AG673">
        <v>1.6776518795074862</v>
      </c>
      <c r="AH673">
        <v>-45.440066593776997</v>
      </c>
      <c r="AI673">
        <v>-1.9171332718180054</v>
      </c>
      <c r="AJ673">
        <v>2.0295510871695632</v>
      </c>
      <c r="AK673">
        <v>13.647166186453733</v>
      </c>
      <c r="AL673">
        <v>0</v>
      </c>
      <c r="AM673">
        <v>0</v>
      </c>
      <c r="AN673">
        <v>3.9583695148747315</v>
      </c>
      <c r="AO673">
        <f t="shared" si="105"/>
        <v>6.7775820137324603</v>
      </c>
      <c r="AP673">
        <f t="shared" si="106"/>
        <v>0.40665492082394761</v>
      </c>
      <c r="AQ673">
        <f t="shared" si="107"/>
        <v>0</v>
      </c>
      <c r="AR673">
        <f t="shared" si="108"/>
        <v>0.40454313440578021</v>
      </c>
      <c r="AS673" s="9">
        <f t="shared" si="109"/>
        <v>-23.561239703664267</v>
      </c>
      <c r="AT673" s="9">
        <f t="shared" si="110"/>
        <v>24.564087659885754</v>
      </c>
      <c r="AU673" s="9">
        <f t="shared" si="111"/>
        <v>3.7443850648609178</v>
      </c>
      <c r="AV673">
        <f t="shared" si="112"/>
        <v>0</v>
      </c>
      <c r="AW673">
        <f t="shared" si="113"/>
        <v>1.7879862630292298</v>
      </c>
      <c r="AX673">
        <v>6.812962185653161</v>
      </c>
      <c r="AZ673">
        <f t="shared" si="114"/>
        <v>38.342665436360107</v>
      </c>
    </row>
    <row r="674" spans="1:52" x14ac:dyDescent="0.3">
      <c r="A674">
        <v>168</v>
      </c>
      <c r="B674" s="12">
        <v>2412.2075786972682</v>
      </c>
      <c r="C674" s="9">
        <v>26.007578567336374</v>
      </c>
      <c r="D674" s="9">
        <v>0.72603454125126876</v>
      </c>
      <c r="E674" s="9">
        <v>0.18048251415265992</v>
      </c>
      <c r="F674" s="9">
        <v>3.0574462389139061</v>
      </c>
      <c r="G674" s="12">
        <v>0</v>
      </c>
      <c r="H674" s="12">
        <v>74.416351597176899</v>
      </c>
      <c r="I674" s="12">
        <v>4.4649810958306135</v>
      </c>
      <c r="J674">
        <v>967.50643546409265</v>
      </c>
      <c r="K674">
        <v>103.30347912409701</v>
      </c>
      <c r="L674">
        <v>1.2949803146589035E-2</v>
      </c>
      <c r="M674">
        <v>4.1206843455065444E-2</v>
      </c>
      <c r="N674">
        <v>-2.1043461877479908E-3</v>
      </c>
      <c r="O674">
        <v>2.6369116642787987E-4</v>
      </c>
      <c r="P674">
        <v>-8.8617344927067795E-3</v>
      </c>
      <c r="Q674">
        <v>5.8771958018980341E-3</v>
      </c>
      <c r="R674">
        <v>0</v>
      </c>
      <c r="S674">
        <v>1.2042476757090711E-4</v>
      </c>
      <c r="T674">
        <v>961.53372273887021</v>
      </c>
      <c r="U674">
        <v>106.63542784614862</v>
      </c>
      <c r="V674">
        <v>944.00263777736825</v>
      </c>
      <c r="W674">
        <v>110.46181010448265</v>
      </c>
      <c r="X674">
        <v>1013.4977996155701</v>
      </c>
      <c r="Y674">
        <v>980.43492206009205</v>
      </c>
      <c r="Z674">
        <v>9.2122637996078396</v>
      </c>
      <c r="AA674" s="12">
        <v>20.338327031943535</v>
      </c>
      <c r="AB674" s="12">
        <v>1.3883270319435379</v>
      </c>
      <c r="AC674" s="12">
        <v>0.93947999980071228</v>
      </c>
      <c r="AD674" s="12">
        <v>303.43094296184563</v>
      </c>
      <c r="AE674">
        <v>0.10236107283750862</v>
      </c>
      <c r="AF674">
        <v>0</v>
      </c>
      <c r="AG674">
        <v>1.5962763521863781</v>
      </c>
      <c r="AH674">
        <v>-45.321910198293018</v>
      </c>
      <c r="AI674">
        <v>-1.82161421413619</v>
      </c>
      <c r="AJ674">
        <v>2.0235809586125488</v>
      </c>
      <c r="AK674">
        <v>13.655840535210015</v>
      </c>
      <c r="AL674">
        <v>0</v>
      </c>
      <c r="AM674">
        <v>0</v>
      </c>
      <c r="AN674">
        <v>3.976028590078958</v>
      </c>
      <c r="AO674">
        <f t="shared" si="105"/>
        <v>6.8876380907039962</v>
      </c>
      <c r="AP674">
        <f t="shared" si="106"/>
        <v>0.41325828544223975</v>
      </c>
      <c r="AQ674">
        <f t="shared" si="107"/>
        <v>0</v>
      </c>
      <c r="AR674">
        <f t="shared" si="108"/>
        <v>0.41109515855772366</v>
      </c>
      <c r="AS674" s="9">
        <f t="shared" si="109"/>
        <v>-23.605254466208542</v>
      </c>
      <c r="AT674" s="9">
        <f t="shared" si="110"/>
        <v>24.507503128534776</v>
      </c>
      <c r="AU674" s="9">
        <f t="shared" si="111"/>
        <v>3.8070443428675489</v>
      </c>
      <c r="AV674">
        <f t="shared" si="112"/>
        <v>0</v>
      </c>
      <c r="AW674">
        <f t="shared" si="113"/>
        <v>1.8066666891399596</v>
      </c>
      <c r="AX674">
        <v>6.9238799067766781</v>
      </c>
      <c r="AZ674">
        <f t="shared" si="114"/>
        <v>36.432284282723799</v>
      </c>
    </row>
    <row r="675" spans="1:52" x14ac:dyDescent="0.3">
      <c r="A675">
        <v>168.25</v>
      </c>
      <c r="B675" s="12">
        <v>2425.6060950967612</v>
      </c>
      <c r="C675" s="9">
        <v>24.740789814193896</v>
      </c>
      <c r="D675" s="9">
        <v>0.72850885646198549</v>
      </c>
      <c r="E675" s="9">
        <v>0.18216943970145541</v>
      </c>
      <c r="F675" s="9">
        <v>3.0593362543878202</v>
      </c>
      <c r="G675" s="12">
        <v>0</v>
      </c>
      <c r="H675" s="12">
        <v>75.065169115944386</v>
      </c>
      <c r="I675" s="12">
        <v>4.5039101469566631</v>
      </c>
      <c r="J675">
        <v>965.51402149919295</v>
      </c>
      <c r="K675">
        <v>103.22674094831677</v>
      </c>
      <c r="L675">
        <v>1.2948098620329522E-2</v>
      </c>
      <c r="M675">
        <v>3.9868254677683873E-2</v>
      </c>
      <c r="N675">
        <v>-2.1071703126378438E-3</v>
      </c>
      <c r="O675">
        <v>3.0141263952136906E-4</v>
      </c>
      <c r="P675">
        <v>-8.8489556090373522E-3</v>
      </c>
      <c r="Q675">
        <v>5.8771958018980341E-3</v>
      </c>
      <c r="R675">
        <v>0</v>
      </c>
      <c r="S675">
        <v>1.208221692863539E-4</v>
      </c>
      <c r="T675">
        <v>959.706081745029</v>
      </c>
      <c r="U675">
        <v>106.53849222892626</v>
      </c>
      <c r="V675">
        <v>943.11338439997792</v>
      </c>
      <c r="W675">
        <v>110.3943337728125</v>
      </c>
      <c r="X675">
        <v>1025.0127682182647</v>
      </c>
      <c r="Y675">
        <v>982.20410478780639</v>
      </c>
      <c r="Z675">
        <v>9.2167757195025075</v>
      </c>
      <c r="AA675" s="12">
        <v>20.351303382318886</v>
      </c>
      <c r="AB675" s="12">
        <v>1.401303382318885</v>
      </c>
      <c r="AC675" s="12">
        <v>0.94364019929523801</v>
      </c>
      <c r="AD675" s="12">
        <v>302.52970724191425</v>
      </c>
      <c r="AE675">
        <v>0.10276366398868353</v>
      </c>
      <c r="AF675">
        <v>0</v>
      </c>
      <c r="AG675">
        <v>2.084394875529247</v>
      </c>
      <c r="AH675">
        <v>-45.198403858376054</v>
      </c>
      <c r="AI675">
        <v>-1.9545360193914234</v>
      </c>
      <c r="AJ675">
        <v>2.0175706175963266</v>
      </c>
      <c r="AK675">
        <v>13.664553295663541</v>
      </c>
      <c r="AL675">
        <v>0</v>
      </c>
      <c r="AM675">
        <v>0</v>
      </c>
      <c r="AN675">
        <v>3.9936352151632333</v>
      </c>
      <c r="AO675">
        <f t="shared" si="105"/>
        <v>6.8055241423654813</v>
      </c>
      <c r="AP675">
        <f t="shared" si="106"/>
        <v>0.40833144854192888</v>
      </c>
      <c r="AQ675">
        <f t="shared" si="107"/>
        <v>0</v>
      </c>
      <c r="AR675">
        <f t="shared" si="108"/>
        <v>0.40617727955902511</v>
      </c>
      <c r="AS675" s="9">
        <f t="shared" si="109"/>
        <v>-23.039269990975882</v>
      </c>
      <c r="AT675" s="9">
        <f t="shared" si="110"/>
        <v>24.474551486593182</v>
      </c>
      <c r="AU675" s="9">
        <f t="shared" si="111"/>
        <v>3.7634993804305377</v>
      </c>
      <c r="AV675">
        <f t="shared" si="112"/>
        <v>0</v>
      </c>
      <c r="AW675">
        <f t="shared" si="113"/>
        <v>1.7783597531073805</v>
      </c>
      <c r="AX675">
        <v>6.8416173700216483</v>
      </c>
      <c r="AZ675">
        <f t="shared" si="114"/>
        <v>39.090720387828469</v>
      </c>
    </row>
    <row r="676" spans="1:52" x14ac:dyDescent="0.3">
      <c r="A676">
        <v>168.5</v>
      </c>
      <c r="B676" s="12">
        <v>2439.0313085582961</v>
      </c>
      <c r="C676" s="9">
        <v>23.473281501923815</v>
      </c>
      <c r="D676" s="9">
        <v>0.73098097280319541</v>
      </c>
      <c r="E676" s="9">
        <v>0.18386378004688131</v>
      </c>
      <c r="F676" s="9">
        <v>3.0612280837579431</v>
      </c>
      <c r="G676" s="12">
        <v>0</v>
      </c>
      <c r="H676" s="12">
        <v>75.716838479569731</v>
      </c>
      <c r="I676" s="12">
        <v>4.5430103087741838</v>
      </c>
      <c r="J676">
        <v>963.40854757989507</v>
      </c>
      <c r="K676">
        <v>103.14551177867344</v>
      </c>
      <c r="L676">
        <v>1.2944435970057235E-2</v>
      </c>
      <c r="M676">
        <v>3.8479796155854666E-2</v>
      </c>
      <c r="N676">
        <v>-2.1097114505387697E-3</v>
      </c>
      <c r="O676">
        <v>1.5915614644392091E-4</v>
      </c>
      <c r="P676">
        <v>-8.835124553582303E-3</v>
      </c>
      <c r="Q676">
        <v>5.8771958018980341E-3</v>
      </c>
      <c r="R676">
        <v>0</v>
      </c>
      <c r="S676">
        <v>1.2120257026269265E-4</v>
      </c>
      <c r="T676">
        <v>957.76573653448554</v>
      </c>
      <c r="U676">
        <v>106.43806767162209</v>
      </c>
      <c r="V676">
        <v>942.11481602112872</v>
      </c>
      <c r="W676">
        <v>110.32316212925673</v>
      </c>
      <c r="X676">
        <v>979.35240296506845</v>
      </c>
      <c r="Y676">
        <v>967.87159480821947</v>
      </c>
      <c r="Z676">
        <v>9.2213058856996231</v>
      </c>
      <c r="AA676" s="12">
        <v>20.364336769591389</v>
      </c>
      <c r="AB676" s="12">
        <v>1.4143367695913898</v>
      </c>
      <c r="AC676" s="12">
        <v>0.94778792245635557</v>
      </c>
      <c r="AD676" s="12">
        <v>301.62242827647322</v>
      </c>
      <c r="AE676">
        <v>0.10316430838557711</v>
      </c>
      <c r="AF676">
        <v>0</v>
      </c>
      <c r="AG676">
        <v>0.56374952300745995</v>
      </c>
      <c r="AH676">
        <v>-45.069572390712608</v>
      </c>
      <c r="AI676">
        <v>-1.2878389393545377</v>
      </c>
      <c r="AJ676">
        <v>2.0115199741758003</v>
      </c>
      <c r="AK676">
        <v>13.67330435261859</v>
      </c>
      <c r="AL676">
        <v>0</v>
      </c>
      <c r="AM676">
        <v>0</v>
      </c>
      <c r="AN676">
        <v>4.0111890384227324</v>
      </c>
      <c r="AO676">
        <f t="shared" si="105"/>
        <v>7.396900012011022</v>
      </c>
      <c r="AP676">
        <f t="shared" si="106"/>
        <v>0.44381400072066129</v>
      </c>
      <c r="AQ676">
        <f t="shared" si="107"/>
        <v>0</v>
      </c>
      <c r="AR676">
        <f t="shared" si="108"/>
        <v>0.4414543662482745</v>
      </c>
      <c r="AS676" s="9">
        <f t="shared" si="109"/>
        <v>-24.613313858397142</v>
      </c>
      <c r="AT676" s="9">
        <f t="shared" si="110"/>
        <v>24.345152413979012</v>
      </c>
      <c r="AU676" s="9">
        <f t="shared" si="111"/>
        <v>4.0925446570013309</v>
      </c>
      <c r="AV676">
        <f t="shared" si="112"/>
        <v>0</v>
      </c>
      <c r="AW676">
        <f t="shared" si="113"/>
        <v>1.9159357820083662</v>
      </c>
      <c r="AX676">
        <v>7.4364374627456762</v>
      </c>
      <c r="AZ676">
        <f t="shared" si="114"/>
        <v>25.756778787090752</v>
      </c>
    </row>
    <row r="677" spans="1:52" x14ac:dyDescent="0.3">
      <c r="A677">
        <v>168.75</v>
      </c>
      <c r="B677" s="12">
        <v>2452.483013102486</v>
      </c>
      <c r="C677" s="9">
        <v>22.205056003723712</v>
      </c>
      <c r="D677" s="9">
        <v>0.73345083720411797</v>
      </c>
      <c r="E677" s="9">
        <v>0.18556551273637273</v>
      </c>
      <c r="F677" s="9">
        <v>3.0631216899393956</v>
      </c>
      <c r="G677" s="12">
        <v>0</v>
      </c>
      <c r="H677" s="12">
        <v>76.371351052451047</v>
      </c>
      <c r="I677" s="12">
        <v>4.5822810631470627</v>
      </c>
      <c r="J677">
        <v>961.17073938463784</v>
      </c>
      <c r="K677">
        <v>103.05935232513343</v>
      </c>
      <c r="L677">
        <v>1.2938859108704005E-2</v>
      </c>
      <c r="M677">
        <v>3.7041988673258808E-2</v>
      </c>
      <c r="N677">
        <v>-2.1119232396952063E-3</v>
      </c>
      <c r="O677">
        <v>3.4019036858681914E-4</v>
      </c>
      <c r="P677">
        <v>-8.8200565802846465E-3</v>
      </c>
      <c r="Q677">
        <v>5.8771958018980341E-3</v>
      </c>
      <c r="R677">
        <v>0</v>
      </c>
      <c r="S677">
        <v>1.2156285450579104E-4</v>
      </c>
      <c r="T677">
        <v>955.69484661479657</v>
      </c>
      <c r="U677">
        <v>106.33351732149276</v>
      </c>
      <c r="V677">
        <v>941.00331578640305</v>
      </c>
      <c r="W677">
        <v>110.24816685303415</v>
      </c>
      <c r="X677">
        <v>1035.0039301840511</v>
      </c>
      <c r="Y677">
        <v>981.79533577787129</v>
      </c>
      <c r="Z677">
        <v>9.2258542158916033</v>
      </c>
      <c r="AA677" s="12">
        <v>20.377427021049023</v>
      </c>
      <c r="AB677" s="12">
        <v>1.427427021049021</v>
      </c>
      <c r="AC677" s="12">
        <v>0.95192308599858622</v>
      </c>
      <c r="AD677" s="12">
        <v>300.70909276517858</v>
      </c>
      <c r="AE677">
        <v>0.10356299822254544</v>
      </c>
      <c r="AF677">
        <v>0</v>
      </c>
      <c r="AG677">
        <v>2.6347872899337617</v>
      </c>
      <c r="AH677">
        <v>-44.934591687533292</v>
      </c>
      <c r="AI677">
        <v>-2.0396009995734117</v>
      </c>
      <c r="AJ677">
        <v>2.0054289396509763</v>
      </c>
      <c r="AK677">
        <v>13.682093590110469</v>
      </c>
      <c r="AL677">
        <v>0</v>
      </c>
      <c r="AM677">
        <v>0</v>
      </c>
      <c r="AN677">
        <v>4.0286897073800798</v>
      </c>
      <c r="AO677">
        <f t="shared" si="105"/>
        <v>6.7964077011413169</v>
      </c>
      <c r="AP677">
        <f t="shared" si="106"/>
        <v>0.40778446206847901</v>
      </c>
      <c r="AQ677">
        <f t="shared" si="107"/>
        <v>0</v>
      </c>
      <c r="AR677">
        <f t="shared" si="108"/>
        <v>0.40559961163517083</v>
      </c>
      <c r="AS677" s="9">
        <f t="shared" si="109"/>
        <v>-22.352871172270088</v>
      </c>
      <c r="AT677" s="9">
        <f t="shared" si="110"/>
        <v>24.381222544344688</v>
      </c>
      <c r="AU677" s="9">
        <f t="shared" si="111"/>
        <v>3.7621599985495666</v>
      </c>
      <c r="AV677">
        <f t="shared" si="112"/>
        <v>0</v>
      </c>
      <c r="AW677">
        <f t="shared" si="113"/>
        <v>1.754618360575571</v>
      </c>
      <c r="AX677">
        <v>6.8330180278891985</v>
      </c>
      <c r="AZ677">
        <f t="shared" si="114"/>
        <v>40.792019991468237</v>
      </c>
    </row>
    <row r="678" spans="1:52" x14ac:dyDescent="0.3">
      <c r="A678">
        <v>169</v>
      </c>
      <c r="B678" s="12">
        <v>2465.9610015040498</v>
      </c>
      <c r="C678" s="9">
        <v>20.936115718458751</v>
      </c>
      <c r="D678" s="9">
        <v>0.73591839656766511</v>
      </c>
      <c r="E678" s="9">
        <v>0.1872746151681523</v>
      </c>
      <c r="F678" s="9">
        <v>3.0650170358011071</v>
      </c>
      <c r="G678" s="12">
        <v>0</v>
      </c>
      <c r="H678" s="12">
        <v>77.028698141597033</v>
      </c>
      <c r="I678" s="12">
        <v>4.6217218884958218</v>
      </c>
      <c r="J678">
        <v>958.82781280327242</v>
      </c>
      <c r="K678">
        <v>102.96869135469177</v>
      </c>
      <c r="L678">
        <v>1.2931272149568743E-2</v>
      </c>
      <c r="M678">
        <v>3.5541923989931452E-2</v>
      </c>
      <c r="N678">
        <v>-2.1138653787649659E-3</v>
      </c>
      <c r="O678">
        <v>1.293927850009642E-4</v>
      </c>
      <c r="P678">
        <v>-8.8040106450974643E-3</v>
      </c>
      <c r="Q678">
        <v>5.8771958018980341E-3</v>
      </c>
      <c r="R678">
        <v>0</v>
      </c>
      <c r="S678">
        <v>1.2190689597008412E-4</v>
      </c>
      <c r="T678">
        <v>953.51686482751825</v>
      </c>
      <c r="U678">
        <v>106.22567824393661</v>
      </c>
      <c r="V678">
        <v>939.77572684228232</v>
      </c>
      <c r="W678">
        <v>110.1692344762514</v>
      </c>
      <c r="X678">
        <v>968.98564992058493</v>
      </c>
      <c r="Y678">
        <v>961.65945945329327</v>
      </c>
      <c r="Z678">
        <v>9.2304206273566631</v>
      </c>
      <c r="AA678" s="12">
        <v>20.39057396283194</v>
      </c>
      <c r="AB678" s="12">
        <v>1.4405739628319434</v>
      </c>
      <c r="AC678" s="12">
        <v>0.95604560645411818</v>
      </c>
      <c r="AD678" s="12">
        <v>299.78968752628248</v>
      </c>
      <c r="AE678">
        <v>0.10395972572949908</v>
      </c>
      <c r="AF678">
        <v>0</v>
      </c>
      <c r="AG678">
        <v>0.3658278917472072</v>
      </c>
      <c r="AH678">
        <v>-44.794580459876684</v>
      </c>
      <c r="AI678">
        <v>-1.0941866305505472</v>
      </c>
      <c r="AJ678">
        <v>1.9992974261127783</v>
      </c>
      <c r="AK678">
        <v>13.690920891403797</v>
      </c>
      <c r="AL678">
        <v>0</v>
      </c>
      <c r="AM678">
        <v>0</v>
      </c>
      <c r="AN678">
        <v>4.0461368687862382</v>
      </c>
      <c r="AO678">
        <f t="shared" si="105"/>
        <v>7.6202936314477663</v>
      </c>
      <c r="AP678">
        <f t="shared" si="106"/>
        <v>0.45721761788686593</v>
      </c>
      <c r="AQ678">
        <f t="shared" si="107"/>
        <v>0</v>
      </c>
      <c r="AR678">
        <f t="shared" si="108"/>
        <v>0.45474912412027479</v>
      </c>
      <c r="AS678" s="9">
        <f t="shared" si="109"/>
        <v>-24.720397365744006</v>
      </c>
      <c r="AT678" s="9">
        <f t="shared" si="110"/>
        <v>24.209241195291984</v>
      </c>
      <c r="AU678" s="9">
        <f t="shared" si="111"/>
        <v>4.2203109313338043</v>
      </c>
      <c r="AV678">
        <f t="shared" si="112"/>
        <v>0</v>
      </c>
      <c r="AW678">
        <f t="shared" si="113"/>
        <v>1.956689832815071</v>
      </c>
      <c r="AX678">
        <v>7.661658521078313</v>
      </c>
      <c r="AZ678">
        <f t="shared" si="114"/>
        <v>21.883732611010942</v>
      </c>
    </row>
    <row r="679" spans="1:52" x14ac:dyDescent="0.3">
      <c r="A679">
        <v>169.25</v>
      </c>
      <c r="B679" s="12">
        <v>2479.4650652911473</v>
      </c>
      <c r="C679" s="9">
        <v>19.666463070816501</v>
      </c>
      <c r="D679" s="9">
        <v>0.73838359777193663</v>
      </c>
      <c r="E679" s="9">
        <v>0.18899106459090551</v>
      </c>
      <c r="F679" s="9">
        <v>3.0669140841667266</v>
      </c>
      <c r="G679" s="12">
        <v>0</v>
      </c>
      <c r="H679" s="12">
        <v>77.688870996502118</v>
      </c>
      <c r="I679" s="12">
        <v>4.661332259790127</v>
      </c>
      <c r="J679">
        <v>956.33970320386823</v>
      </c>
      <c r="K679">
        <v>102.87266211592862</v>
      </c>
      <c r="L679">
        <v>1.2921645504051314E-2</v>
      </c>
      <c r="M679">
        <v>3.3985614262487446E-2</v>
      </c>
      <c r="N679">
        <v>-2.1154437372045026E-3</v>
      </c>
      <c r="O679">
        <v>3.5483803585323553E-4</v>
      </c>
      <c r="P679">
        <v>-8.7866038891869953E-3</v>
      </c>
      <c r="Q679">
        <v>5.8771958018980341E-3</v>
      </c>
      <c r="R679">
        <v>0</v>
      </c>
      <c r="S679">
        <v>1.222284281874653E-4</v>
      </c>
      <c r="T679">
        <v>951.19050624051908</v>
      </c>
      <c r="U679">
        <v>106.11306679832211</v>
      </c>
      <c r="V679">
        <v>938.42583176994947</v>
      </c>
      <c r="W679">
        <v>110.08614300335188</v>
      </c>
      <c r="X679">
        <v>1034.229211232984</v>
      </c>
      <c r="Y679">
        <v>978.00821815053143</v>
      </c>
      <c r="Z679">
        <v>9.2350050369559717</v>
      </c>
      <c r="AA679" s="12">
        <v>20.403777419930041</v>
      </c>
      <c r="AB679" s="12">
        <v>1.4537774199300424</v>
      </c>
      <c r="AC679" s="12">
        <v>0.96015540017395329</v>
      </c>
      <c r="AD679" s="12">
        <v>298.86419932050035</v>
      </c>
      <c r="AE679">
        <v>0.10435448317206908</v>
      </c>
      <c r="AF679">
        <v>0</v>
      </c>
      <c r="AG679">
        <v>2.8308502005547052</v>
      </c>
      <c r="AH679">
        <v>-44.647615130065759</v>
      </c>
      <c r="AI679">
        <v>-1.9791193190290983</v>
      </c>
      <c r="AJ679">
        <v>1.9931253452684172</v>
      </c>
      <c r="AK679">
        <v>13.699786138990875</v>
      </c>
      <c r="AL679">
        <v>0</v>
      </c>
      <c r="AM679">
        <v>0</v>
      </c>
      <c r="AN679">
        <v>4.06353016862536</v>
      </c>
      <c r="AO679">
        <f t="shared" si="105"/>
        <v>6.9121675393203681</v>
      </c>
      <c r="AP679">
        <f t="shared" si="106"/>
        <v>0.41473005235922206</v>
      </c>
      <c r="AQ679">
        <f t="shared" si="107"/>
        <v>0</v>
      </c>
      <c r="AR679">
        <f t="shared" si="108"/>
        <v>0.41247392516121928</v>
      </c>
      <c r="AS679" s="9">
        <f t="shared" si="109"/>
        <v>-22.032789187031767</v>
      </c>
      <c r="AT679" s="9">
        <f t="shared" si="110"/>
        <v>24.259979836265867</v>
      </c>
      <c r="AU679" s="9">
        <f t="shared" si="111"/>
        <v>3.8300341225144297</v>
      </c>
      <c r="AV679">
        <f t="shared" si="112"/>
        <v>-7.1054273576010019E-15</v>
      </c>
      <c r="AW679">
        <f t="shared" si="113"/>
        <v>1.7584581720009635</v>
      </c>
      <c r="AX679">
        <v>6.9499753332955079</v>
      </c>
      <c r="AZ679">
        <f t="shared" si="114"/>
        <v>39.582386380581966</v>
      </c>
    </row>
    <row r="680" spans="1:52" x14ac:dyDescent="0.3">
      <c r="A680">
        <v>169.5</v>
      </c>
      <c r="B680" s="12">
        <v>2492.9949947448035</v>
      </c>
      <c r="C680" s="9">
        <v>18.396100511460133</v>
      </c>
      <c r="D680" s="9">
        <v>0.74084638767173006</v>
      </c>
      <c r="E680" s="9">
        <v>0.19071483810346457</v>
      </c>
      <c r="F680" s="9">
        <v>3.0688127978155268</v>
      </c>
      <c r="G680" s="12">
        <v>0</v>
      </c>
      <c r="H680" s="12">
        <v>78.351860809024828</v>
      </c>
      <c r="I680" s="12">
        <v>4.7011116485414899</v>
      </c>
      <c r="J680">
        <v>953.74350134077474</v>
      </c>
      <c r="K680">
        <v>102.77186799496781</v>
      </c>
      <c r="L680">
        <v>1.2909928032556986E-2</v>
      </c>
      <c r="M680">
        <v>3.2359328362325301E-2</v>
      </c>
      <c r="N680">
        <v>-2.1167409840993018E-3</v>
      </c>
      <c r="O680">
        <v>1.6036933872569904E-4</v>
      </c>
      <c r="P680">
        <v>-8.7681899105687532E-3</v>
      </c>
      <c r="Q680">
        <v>5.8771958018980341E-3</v>
      </c>
      <c r="R680">
        <v>0</v>
      </c>
      <c r="S680">
        <v>1.2253285538438866E-4</v>
      </c>
      <c r="T680">
        <v>948.75589001904086</v>
      </c>
      <c r="U680">
        <v>105.99712839842954</v>
      </c>
      <c r="V680">
        <v>936.95277910524226</v>
      </c>
      <c r="W680">
        <v>109.99885678654192</v>
      </c>
      <c r="X680">
        <v>968.88764074147616</v>
      </c>
      <c r="Y680">
        <v>957.94801348937369</v>
      </c>
      <c r="Z680">
        <v>9.2396073611374323</v>
      </c>
      <c r="AA680" s="12">
        <v>20.417037216180496</v>
      </c>
      <c r="AB680" s="12">
        <v>1.4670372161804965</v>
      </c>
      <c r="AC680" s="12">
        <v>0.96425238333302565</v>
      </c>
      <c r="AD680" s="12">
        <v>297.93261532774272</v>
      </c>
      <c r="AE680">
        <v>0.10474726285179736</v>
      </c>
      <c r="AF680">
        <v>0</v>
      </c>
      <c r="AG680">
        <v>0.55542540269635965</v>
      </c>
      <c r="AH680">
        <v>-44.495596558791654</v>
      </c>
      <c r="AI680">
        <v>-1.0497617192065718</v>
      </c>
      <c r="AJ680">
        <v>1.9869126116207165</v>
      </c>
      <c r="AK680">
        <v>13.708689214590024</v>
      </c>
      <c r="AL680">
        <v>0</v>
      </c>
      <c r="AM680">
        <v>0</v>
      </c>
      <c r="AN680">
        <v>4.0808692521364502</v>
      </c>
      <c r="AO680">
        <f t="shared" si="105"/>
        <v>7.7205613193850535</v>
      </c>
      <c r="AP680">
        <f t="shared" si="106"/>
        <v>0.46323367916310321</v>
      </c>
      <c r="AQ680">
        <f t="shared" si="107"/>
        <v>0</v>
      </c>
      <c r="AR680">
        <f t="shared" si="108"/>
        <v>0.46069470447063393</v>
      </c>
      <c r="AS680" s="9">
        <f t="shared" si="109"/>
        <v>-24.402153311139973</v>
      </c>
      <c r="AT680" s="9">
        <f t="shared" si="110"/>
        <v>24.079581801562405</v>
      </c>
      <c r="AU680" s="9">
        <f t="shared" si="111"/>
        <v>4.2800973119221837</v>
      </c>
      <c r="AV680">
        <f t="shared" si="112"/>
        <v>0</v>
      </c>
      <c r="AW680">
        <f t="shared" si="113"/>
        <v>1.963657391190029</v>
      </c>
      <c r="AX680">
        <v>7.7631107770005912</v>
      </c>
      <c r="AZ680">
        <f t="shared" si="114"/>
        <v>20.995234384131436</v>
      </c>
    </row>
    <row r="681" spans="1:52" x14ac:dyDescent="0.3">
      <c r="A681">
        <v>169.75</v>
      </c>
      <c r="B681" s="12">
        <v>2506.5505788983924</v>
      </c>
      <c r="C681" s="9">
        <v>17.125030517183113</v>
      </c>
      <c r="D681" s="9">
        <v>0.74330671310004959</v>
      </c>
      <c r="E681" s="9">
        <v>0.1924459126544904</v>
      </c>
      <c r="F681" s="9">
        <v>3.070713139483308</v>
      </c>
      <c r="G681" s="12">
        <v>0</v>
      </c>
      <c r="H681" s="12">
        <v>79.017658713265533</v>
      </c>
      <c r="I681" s="12">
        <v>4.7410595227959318</v>
      </c>
      <c r="J681">
        <v>950.99596046089141</v>
      </c>
      <c r="K681">
        <v>102.66535282706383</v>
      </c>
      <c r="L681">
        <v>1.2896046423025916E-2</v>
      </c>
      <c r="M681">
        <v>3.0668653408618241E-2</v>
      </c>
      <c r="N681">
        <v>-2.1176550941393018E-3</v>
      </c>
      <c r="O681">
        <v>3.7438676375947102E-4</v>
      </c>
      <c r="P681">
        <v>-8.7483554337172333E-3</v>
      </c>
      <c r="Q681">
        <v>5.8771958018980341E-3</v>
      </c>
      <c r="R681">
        <v>0</v>
      </c>
      <c r="S681">
        <v>1.2281337757781381E-4</v>
      </c>
      <c r="T681">
        <v>946.15750538840257</v>
      </c>
      <c r="U681">
        <v>105.87585805073434</v>
      </c>
      <c r="V681">
        <v>935.34741903400572</v>
      </c>
      <c r="W681">
        <v>109.90704796171252</v>
      </c>
      <c r="X681">
        <v>1035.2694141869995</v>
      </c>
      <c r="Y681">
        <v>974.34619010389645</v>
      </c>
      <c r="Z681">
        <v>9.2442275159360534</v>
      </c>
      <c r="AA681" s="12">
        <v>20.430353174265306</v>
      </c>
      <c r="AB681" s="12">
        <v>1.4803531742653107</v>
      </c>
      <c r="AC681" s="12">
        <v>0.96833647192768257</v>
      </c>
      <c r="AD681" s="12">
        <v>296.99492260345323</v>
      </c>
      <c r="AE681">
        <v>0.10513805710630209</v>
      </c>
      <c r="AF681">
        <v>0</v>
      </c>
      <c r="AG681">
        <v>3.1188618682436213</v>
      </c>
      <c r="AH681">
        <v>-44.335938227055053</v>
      </c>
      <c r="AI681">
        <v>-1.9499385534945362</v>
      </c>
      <c r="AJ681">
        <v>1.9806591388424299</v>
      </c>
      <c r="AK681">
        <v>13.71762999914394</v>
      </c>
      <c r="AL681">
        <v>0</v>
      </c>
      <c r="AM681">
        <v>0</v>
      </c>
      <c r="AN681">
        <v>4.0981537638027081</v>
      </c>
      <c r="AO681">
        <f t="shared" si="105"/>
        <v>7.0041516967705384</v>
      </c>
      <c r="AP681">
        <f t="shared" si="106"/>
        <v>0.42024910180623226</v>
      </c>
      <c r="AQ681">
        <f t="shared" si="107"/>
        <v>0</v>
      </c>
      <c r="AR681">
        <f t="shared" si="108"/>
        <v>0.4179285215235703</v>
      </c>
      <c r="AS681" s="9">
        <f t="shared" si="109"/>
        <v>-21.602128085645692</v>
      </c>
      <c r="AT681" s="9">
        <f t="shared" si="110"/>
        <v>24.131030558492021</v>
      </c>
      <c r="AU681" s="9">
        <f t="shared" si="111"/>
        <v>3.8848783104645839</v>
      </c>
      <c r="AV681">
        <f t="shared" si="112"/>
        <v>0</v>
      </c>
      <c r="AW681">
        <f t="shared" si="113"/>
        <v>1.7526218668858462</v>
      </c>
      <c r="AX681">
        <v>7.0430427881587159</v>
      </c>
      <c r="AZ681">
        <f t="shared" si="114"/>
        <v>38.998771069890722</v>
      </c>
    </row>
    <row r="682" spans="1:52" x14ac:dyDescent="0.3">
      <c r="A682">
        <v>170</v>
      </c>
      <c r="B682" s="12">
        <v>2520.1316055371954</v>
      </c>
      <c r="C682" s="9">
        <v>15.853255591060947</v>
      </c>
      <c r="D682" s="9">
        <v>0.74576452086962575</v>
      </c>
      <c r="E682" s="9">
        <v>0.19418426504216232</v>
      </c>
      <c r="F682" s="9">
        <v>3.0726150718633196</v>
      </c>
      <c r="G682" s="12">
        <v>0</v>
      </c>
      <c r="H682" s="12">
        <v>79.686255785447045</v>
      </c>
      <c r="I682" s="12">
        <v>4.7811753471268226</v>
      </c>
      <c r="J682">
        <v>948.13092677751672</v>
      </c>
      <c r="K682">
        <v>102.55364374811035</v>
      </c>
      <c r="L682">
        <v>1.2879936383571591E-2</v>
      </c>
      <c r="M682">
        <v>2.8902553230906312E-2</v>
      </c>
      <c r="N682">
        <v>-2.1182616918256404E-3</v>
      </c>
      <c r="O682">
        <v>1.8579505170745106E-4</v>
      </c>
      <c r="P682">
        <v>-8.7274234940334303E-3</v>
      </c>
      <c r="Q682">
        <v>5.8771958018980341E-3</v>
      </c>
      <c r="R682">
        <v>0</v>
      </c>
      <c r="S682">
        <v>1.2307494962878845E-4</v>
      </c>
      <c r="T682">
        <v>943.44473218747839</v>
      </c>
      <c r="U682">
        <v>105.75104914767502</v>
      </c>
      <c r="V682">
        <v>933.6101059415704</v>
      </c>
      <c r="W682">
        <v>109.81071955419816</v>
      </c>
      <c r="X682">
        <v>967.87687522330225</v>
      </c>
      <c r="Y682">
        <v>953.59122431528294</v>
      </c>
      <c r="Z682">
        <v>9.248865416973878</v>
      </c>
      <c r="AA682" s="12">
        <v>20.443725115708943</v>
      </c>
      <c r="AB682" s="12">
        <v>1.4937251157089408</v>
      </c>
      <c r="AC682" s="12">
        <v>0.97240758178078723</v>
      </c>
      <c r="AD682" s="12">
        <v>296.05110851776539</v>
      </c>
      <c r="AE682">
        <v>0.10552685830946729</v>
      </c>
      <c r="AF682">
        <v>0</v>
      </c>
      <c r="AG682">
        <v>0.73737547817409432</v>
      </c>
      <c r="AH682">
        <v>-44.170973485962449</v>
      </c>
      <c r="AI682">
        <v>-0.99905591868562738</v>
      </c>
      <c r="AJ682">
        <v>1.9743648427049778</v>
      </c>
      <c r="AK682">
        <v>13.72660837281812</v>
      </c>
      <c r="AL682">
        <v>0</v>
      </c>
      <c r="AM682">
        <v>0</v>
      </c>
      <c r="AN682">
        <v>4.1153833473731192</v>
      </c>
      <c r="AO682">
        <f t="shared" si="105"/>
        <v>7.8284315948563066</v>
      </c>
      <c r="AP682">
        <f t="shared" si="106"/>
        <v>0.46970589569137838</v>
      </c>
      <c r="AQ682">
        <f t="shared" si="107"/>
        <v>0</v>
      </c>
      <c r="AR682">
        <f t="shared" si="108"/>
        <v>0.46709301864597108</v>
      </c>
      <c r="AS682" s="9">
        <f t="shared" si="109"/>
        <v>-24.079262703518591</v>
      </c>
      <c r="AT682" s="9">
        <f t="shared" si="110"/>
        <v>23.936811670288851</v>
      </c>
      <c r="AU682" s="9">
        <f t="shared" si="111"/>
        <v>4.3442466148087293</v>
      </c>
      <c r="AV682">
        <f t="shared" si="112"/>
        <v>0</v>
      </c>
      <c r="AW682">
        <f t="shared" si="113"/>
        <v>1.9695556683531741</v>
      </c>
      <c r="AX682">
        <v>7.8722231489990691</v>
      </c>
      <c r="AZ682">
        <f t="shared" si="114"/>
        <v>19.981118373712548</v>
      </c>
    </row>
    <row r="683" spans="1:52" x14ac:dyDescent="0.3">
      <c r="A683">
        <v>170.25</v>
      </c>
      <c r="B683" s="12">
        <v>2533.7378611980303</v>
      </c>
      <c r="C683" s="9">
        <v>14.580778262604134</v>
      </c>
      <c r="D683" s="9">
        <v>0.74821975777443439</v>
      </c>
      <c r="E683" s="9">
        <v>0.19592987191386771</v>
      </c>
      <c r="F683" s="9">
        <v>3.0745185576071616</v>
      </c>
      <c r="G683" s="12">
        <v>0</v>
      </c>
      <c r="H683" s="12">
        <v>80.357643043795278</v>
      </c>
      <c r="I683" s="12">
        <v>4.8214585826277165</v>
      </c>
      <c r="J683">
        <v>945.10652291204099</v>
      </c>
      <c r="K683">
        <v>102.43578593494897</v>
      </c>
      <c r="L683">
        <v>1.2861522808439E-2</v>
      </c>
      <c r="M683">
        <v>2.7064990970466829E-2</v>
      </c>
      <c r="N683">
        <v>-2.1184612036095631E-3</v>
      </c>
      <c r="O683">
        <v>3.9429272818243083E-4</v>
      </c>
      <c r="P683">
        <v>-8.7049937085889578E-3</v>
      </c>
      <c r="Q683">
        <v>5.8771958018980341E-3</v>
      </c>
      <c r="R683">
        <v>0</v>
      </c>
      <c r="S683">
        <v>1.2331091823944616E-4</v>
      </c>
      <c r="T683">
        <v>940.54634408173172</v>
      </c>
      <c r="U683">
        <v>105.62011975588786</v>
      </c>
      <c r="V683">
        <v>931.72912174148405</v>
      </c>
      <c r="W683">
        <v>109.70944972827982</v>
      </c>
      <c r="X683">
        <v>1036.0740568793697</v>
      </c>
      <c r="Y683">
        <v>970.21216568543093</v>
      </c>
      <c r="Z683">
        <v>9.2535209794614186</v>
      </c>
      <c r="AA683" s="12">
        <v>20.457152860875908</v>
      </c>
      <c r="AB683" s="12">
        <v>1.5071528608759055</v>
      </c>
      <c r="AC683" s="12">
        <v>0.97646562854166974</v>
      </c>
      <c r="AD683" s="12">
        <v>295.10116047838761</v>
      </c>
      <c r="AE683">
        <v>0.10591365887160786</v>
      </c>
      <c r="AF683">
        <v>0</v>
      </c>
      <c r="AG683">
        <v>3.4275494766421382</v>
      </c>
      <c r="AH683">
        <v>-43.997386111585371</v>
      </c>
      <c r="AI683">
        <v>-1.9241521971973441</v>
      </c>
      <c r="AJ683">
        <v>1.9680296392303673</v>
      </c>
      <c r="AK683">
        <v>13.735624214999216</v>
      </c>
      <c r="AL683">
        <v>0</v>
      </c>
      <c r="AM683">
        <v>0</v>
      </c>
      <c r="AN683">
        <v>4.1325576458622502</v>
      </c>
      <c r="AO683">
        <f t="shared" si="105"/>
        <v>7.0959098083573711</v>
      </c>
      <c r="AP683">
        <f t="shared" si="106"/>
        <v>0.42575458850144227</v>
      </c>
      <c r="AQ683">
        <f t="shared" si="107"/>
        <v>0</v>
      </c>
      <c r="AR683">
        <f t="shared" si="108"/>
        <v>0.42336882569327267</v>
      </c>
      <c r="AS683" s="9">
        <f t="shared" si="109"/>
        <v>-21.135784528613875</v>
      </c>
      <c r="AT683" s="9">
        <f t="shared" si="110"/>
        <v>23.989978577884877</v>
      </c>
      <c r="AU683" s="9">
        <f t="shared" si="111"/>
        <v>3.9397290168000594</v>
      </c>
      <c r="AV683">
        <f t="shared" si="112"/>
        <v>0</v>
      </c>
      <c r="AW683">
        <f t="shared" si="113"/>
        <v>1.7428348536508866</v>
      </c>
      <c r="AX683">
        <v>7.1358965921815773</v>
      </c>
      <c r="AZ683">
        <f t="shared" si="114"/>
        <v>38.483043943946882</v>
      </c>
    </row>
    <row r="684" spans="1:52" x14ac:dyDescent="0.3">
      <c r="A684">
        <v>170.5</v>
      </c>
      <c r="B684" s="12">
        <v>2547.3691311689727</v>
      </c>
      <c r="C684" s="9">
        <v>13.307601087909431</v>
      </c>
      <c r="D684" s="9">
        <v>0.75067237059122727</v>
      </c>
      <c r="E684" s="9">
        <v>0.19768270976589658</v>
      </c>
      <c r="F684" s="9">
        <v>3.0764235593257081</v>
      </c>
      <c r="G684" s="12">
        <v>0</v>
      </c>
      <c r="H684" s="12">
        <v>81.031811448421763</v>
      </c>
      <c r="I684" s="12">
        <v>4.8619086869053056</v>
      </c>
      <c r="J684">
        <v>941.9550400759606</v>
      </c>
      <c r="K684">
        <v>102.31226371920428</v>
      </c>
      <c r="L684">
        <v>1.2840735397759682E-2</v>
      </c>
      <c r="M684">
        <v>2.5146955070734535E-2</v>
      </c>
      <c r="N684">
        <v>-2.1183260095321418E-3</v>
      </c>
      <c r="O684">
        <v>2.1258641924446067E-4</v>
      </c>
      <c r="P684">
        <v>-8.6813745881234843E-3</v>
      </c>
      <c r="Q684">
        <v>5.8771958018980341E-3</v>
      </c>
      <c r="R684">
        <v>0</v>
      </c>
      <c r="S684">
        <v>1.2352603716132317E-4</v>
      </c>
      <c r="T684">
        <v>937.53157435632465</v>
      </c>
      <c r="U684">
        <v>105.48560326495783</v>
      </c>
      <c r="V684">
        <v>929.70523669956788</v>
      </c>
      <c r="W684">
        <v>109.60325168380405</v>
      </c>
      <c r="X684">
        <v>967.10768031988641</v>
      </c>
      <c r="Y684">
        <v>948.88329492284345</v>
      </c>
      <c r="Z684">
        <v>9.2581941182005494</v>
      </c>
      <c r="AA684" s="12">
        <v>20.470636228968431</v>
      </c>
      <c r="AB684" s="12">
        <v>1.5206362289684352</v>
      </c>
      <c r="AC684" s="12">
        <v>0.98051052768856617</v>
      </c>
      <c r="AD684" s="12">
        <v>294.14506594821654</v>
      </c>
      <c r="AE684">
        <v>0.1062984512396592</v>
      </c>
      <c r="AF684">
        <v>0</v>
      </c>
      <c r="AG684">
        <v>0.9562004002280764</v>
      </c>
      <c r="AH684">
        <v>-43.818436331175334</v>
      </c>
      <c r="AI684">
        <v>-0.95890291116377857</v>
      </c>
      <c r="AJ684">
        <v>1.9616534448086564</v>
      </c>
      <c r="AK684">
        <v>13.744677404293489</v>
      </c>
      <c r="AL684">
        <v>0</v>
      </c>
      <c r="AM684">
        <v>0</v>
      </c>
      <c r="AN684">
        <v>4.1496763015605698</v>
      </c>
      <c r="AO684">
        <f t="shared" si="105"/>
        <v>7.9300055287840578</v>
      </c>
      <c r="AP684">
        <f t="shared" si="106"/>
        <v>0.47580033172704345</v>
      </c>
      <c r="AQ684">
        <f t="shared" si="107"/>
        <v>0</v>
      </c>
      <c r="AR684">
        <f t="shared" si="108"/>
        <v>0.47311474215025195</v>
      </c>
      <c r="AS684" s="9">
        <f t="shared" si="109"/>
        <v>-23.703000281552221</v>
      </c>
      <c r="AT684" s="9">
        <f t="shared" si="110"/>
        <v>23.782026693105855</v>
      </c>
      <c r="AU684" s="9">
        <f t="shared" si="111"/>
        <v>4.405051832633184</v>
      </c>
      <c r="AV684">
        <f t="shared" si="112"/>
        <v>0</v>
      </c>
      <c r="AW684">
        <f t="shared" si="113"/>
        <v>1.9703052428102104</v>
      </c>
      <c r="AX684">
        <v>7.9750194298415691</v>
      </c>
      <c r="AZ684">
        <f t="shared" si="114"/>
        <v>19.178058223275571</v>
      </c>
    </row>
    <row r="685" spans="1:52" x14ac:dyDescent="0.3">
      <c r="A685">
        <v>170.75</v>
      </c>
      <c r="B685" s="12">
        <v>2561.0251994891391</v>
      </c>
      <c r="C685" s="9">
        <v>12.03372664981049</v>
      </c>
      <c r="D685" s="9">
        <v>0.75312230608106823</v>
      </c>
      <c r="E685" s="9">
        <v>0.19944275494313748</v>
      </c>
      <c r="F685" s="9">
        <v>3.0783300395900266</v>
      </c>
      <c r="G685" s="12">
        <v>0</v>
      </c>
      <c r="H685" s="12">
        <v>81.708751901206725</v>
      </c>
      <c r="I685" s="12">
        <v>4.9025251140724029</v>
      </c>
      <c r="J685">
        <v>938.63534607453164</v>
      </c>
      <c r="K685">
        <v>102.18210591451378</v>
      </c>
      <c r="L685">
        <v>1.2817495456322018E-2</v>
      </c>
      <c r="M685">
        <v>2.3151159483707814E-2</v>
      </c>
      <c r="N685">
        <v>-2.1177575886073344E-3</v>
      </c>
      <c r="O685">
        <v>4.1502551213680423E-4</v>
      </c>
      <c r="P685">
        <v>-8.656172774250499E-3</v>
      </c>
      <c r="Q685">
        <v>5.8771958018980341E-3</v>
      </c>
      <c r="R685">
        <v>0</v>
      </c>
      <c r="S685">
        <v>1.2371371054487827E-4</v>
      </c>
      <c r="T685">
        <v>934.29472152548658</v>
      </c>
      <c r="U685">
        <v>105.34365064070079</v>
      </c>
      <c r="V685">
        <v>927.52253520481815</v>
      </c>
      <c r="W685">
        <v>109.49155119475205</v>
      </c>
      <c r="X685">
        <v>1036.8670149400862</v>
      </c>
      <c r="Y685">
        <v>965.6410783379406</v>
      </c>
      <c r="Z685">
        <v>9.2628847475811309</v>
      </c>
      <c r="AA685" s="12">
        <v>20.48417503802413</v>
      </c>
      <c r="AB685" s="12">
        <v>1.5341750380241344</v>
      </c>
      <c r="AC685" s="12">
        <v>0.98454219453044245</v>
      </c>
      <c r="AD685" s="12">
        <v>293.18281272714864</v>
      </c>
      <c r="AE685">
        <v>0.10668122789733614</v>
      </c>
      <c r="AF685">
        <v>0</v>
      </c>
      <c r="AG685">
        <v>3.7676143579246575</v>
      </c>
      <c r="AH685">
        <v>-43.629204294491139</v>
      </c>
      <c r="AI685">
        <v>-1.9059271566561222</v>
      </c>
      <c r="AJ685">
        <v>1.9552361780773546</v>
      </c>
      <c r="AK685">
        <v>13.753767818525246</v>
      </c>
      <c r="AL685">
        <v>0</v>
      </c>
      <c r="AM685">
        <v>0</v>
      </c>
      <c r="AN685">
        <v>4.1667389560421704</v>
      </c>
      <c r="AO685">
        <f t="shared" si="105"/>
        <v>7.1841134314990951</v>
      </c>
      <c r="AP685">
        <f t="shared" si="106"/>
        <v>0.43104680588994571</v>
      </c>
      <c r="AQ685">
        <f t="shared" si="107"/>
        <v>0</v>
      </c>
      <c r="AR685">
        <f t="shared" si="108"/>
        <v>0.428596284373567</v>
      </c>
      <c r="AS685" s="9">
        <f t="shared" si="109"/>
        <v>-20.620865157491465</v>
      </c>
      <c r="AT685" s="9">
        <f t="shared" si="110"/>
        <v>23.836060019490755</v>
      </c>
      <c r="AU685" s="9">
        <f t="shared" si="111"/>
        <v>3.9927368837715425</v>
      </c>
      <c r="AV685">
        <f t="shared" si="112"/>
        <v>0</v>
      </c>
      <c r="AW685">
        <f t="shared" si="113"/>
        <v>1.7278620936446685</v>
      </c>
      <c r="AX685">
        <v>7.2251889731728287</v>
      </c>
      <c r="AZ685">
        <f t="shared" si="114"/>
        <v>38.118543133122444</v>
      </c>
    </row>
    <row r="686" spans="1:52" x14ac:dyDescent="0.3">
      <c r="A686">
        <v>171</v>
      </c>
      <c r="B686" s="12">
        <v>2574.7058489485339</v>
      </c>
      <c r="C686" s="9">
        <v>10.759157558028743</v>
      </c>
      <c r="D686" s="9">
        <v>0.75556951099086711</v>
      </c>
      <c r="E686" s="9">
        <v>0.20120998363878217</v>
      </c>
      <c r="F686" s="9">
        <v>3.0802379609322941</v>
      </c>
      <c r="G686" s="12">
        <v>0</v>
      </c>
      <c r="H686" s="12">
        <v>82.388455245685449</v>
      </c>
      <c r="I686" s="12">
        <v>4.9433073147411273</v>
      </c>
      <c r="J686">
        <v>935.17853891175332</v>
      </c>
      <c r="K686">
        <v>102.04576880664763</v>
      </c>
      <c r="L686">
        <v>1.2791725413733907E-2</v>
      </c>
      <c r="M686">
        <v>2.1070366900657909E-2</v>
      </c>
      <c r="N686">
        <v>-2.1168258233742036E-3</v>
      </c>
      <c r="O686">
        <v>2.4000395730619934E-4</v>
      </c>
      <c r="P686">
        <v>-8.6296855060868059E-3</v>
      </c>
      <c r="Q686">
        <v>5.8771958018980341E-3</v>
      </c>
      <c r="R686">
        <v>0</v>
      </c>
      <c r="S686">
        <v>1.2387853589420557E-4</v>
      </c>
      <c r="T686">
        <v>930.95654494065695</v>
      </c>
      <c r="U686">
        <v>105.19870812256653</v>
      </c>
      <c r="V686">
        <v>925.18381731117859</v>
      </c>
      <c r="W686">
        <v>109.37442697305545</v>
      </c>
      <c r="X686">
        <v>966.42094777861905</v>
      </c>
      <c r="Y686">
        <v>943.75132497521724</v>
      </c>
      <c r="Z686">
        <v>9.2675927815866004</v>
      </c>
      <c r="AA686" s="12">
        <v>20.497769104913708</v>
      </c>
      <c r="AB686" s="12">
        <v>1.547769104913709</v>
      </c>
      <c r="AC686" s="12">
        <v>0.98856054420986872</v>
      </c>
      <c r="AD686" s="12">
        <v>292.21438868788186</v>
      </c>
      <c r="AE686">
        <v>0.10706198136532263</v>
      </c>
      <c r="AF686">
        <v>0</v>
      </c>
      <c r="AG686">
        <v>1.2089008801804224</v>
      </c>
      <c r="AH686">
        <v>-43.435353420626626</v>
      </c>
      <c r="AI686">
        <v>-0.92837538320193291</v>
      </c>
      <c r="AJ686">
        <v>1.9487777581594845</v>
      </c>
      <c r="AK686">
        <v>13.76289533473528</v>
      </c>
      <c r="AL686">
        <v>0</v>
      </c>
      <c r="AM686">
        <v>0</v>
      </c>
      <c r="AN686">
        <v>4.1837452501769281</v>
      </c>
      <c r="AO686">
        <f t="shared" si="105"/>
        <v>8.0261816704729547</v>
      </c>
      <c r="AP686">
        <f t="shared" si="106"/>
        <v>0.48157090022837729</v>
      </c>
      <c r="AQ686">
        <f t="shared" si="107"/>
        <v>0</v>
      </c>
      <c r="AR686">
        <f t="shared" si="108"/>
        <v>0.47881358816809672</v>
      </c>
      <c r="AS686" s="9">
        <f t="shared" si="109"/>
        <v>-23.275143229144255</v>
      </c>
      <c r="AT686" s="9">
        <f t="shared" si="110"/>
        <v>23.613868149646969</v>
      </c>
      <c r="AU686" s="9">
        <f t="shared" si="111"/>
        <v>4.4630029987786699</v>
      </c>
      <c r="AV686">
        <f t="shared" si="112"/>
        <v>0</v>
      </c>
      <c r="AW686">
        <f t="shared" si="113"/>
        <v>1.9658318673869402</v>
      </c>
      <c r="AX686">
        <v>8.0724015106463884</v>
      </c>
      <c r="AZ686">
        <f t="shared" si="114"/>
        <v>18.567507664038658</v>
      </c>
    </row>
    <row r="687" spans="1:52" x14ac:dyDescent="0.3">
      <c r="A687">
        <v>171.25</v>
      </c>
      <c r="B687" s="12">
        <v>2588.4108610880035</v>
      </c>
      <c r="C687" s="9">
        <v>9.483896449322021</v>
      </c>
      <c r="D687" s="9">
        <v>0.7580139320549274</v>
      </c>
      <c r="E687" s="9">
        <v>0.20298437189402813</v>
      </c>
      <c r="F687" s="9">
        <v>3.0821472858467263</v>
      </c>
      <c r="G687" s="12">
        <v>0</v>
      </c>
      <c r="H687" s="12">
        <v>83.070912266933888</v>
      </c>
      <c r="I687" s="12">
        <v>4.984254736016033</v>
      </c>
      <c r="J687">
        <v>931.54369140201175</v>
      </c>
      <c r="K687">
        <v>101.9022396854204</v>
      </c>
      <c r="L687">
        <v>1.2763349621232482E-2</v>
      </c>
      <c r="M687">
        <v>1.8906318526235928E-2</v>
      </c>
      <c r="N687">
        <v>-2.1154320498969112E-3</v>
      </c>
      <c r="O687">
        <v>4.3648081216203651E-4</v>
      </c>
      <c r="P687">
        <v>-8.6015215225760285E-3</v>
      </c>
      <c r="Q687">
        <v>5.8771958018980341E-3</v>
      </c>
      <c r="R687">
        <v>0</v>
      </c>
      <c r="S687">
        <v>1.240139015351189E-4</v>
      </c>
      <c r="T687">
        <v>927.30892443558969</v>
      </c>
      <c r="U687">
        <v>105.04315444381837</v>
      </c>
      <c r="V687">
        <v>922.664725029941</v>
      </c>
      <c r="W687">
        <v>109.25100127132617</v>
      </c>
      <c r="X687">
        <v>1037.6070603862088</v>
      </c>
      <c r="Y687">
        <v>960.59226952457311</v>
      </c>
      <c r="Z687">
        <v>9.2723181337928509</v>
      </c>
      <c r="AA687" s="12">
        <v>20.511418245338678</v>
      </c>
      <c r="AB687" s="12">
        <v>1.5614182453386778</v>
      </c>
      <c r="AC687" s="12">
        <v>0.99256549170373021</v>
      </c>
      <c r="AD687" s="12">
        <v>291.23978175360548</v>
      </c>
      <c r="AE687">
        <v>0.10744070420144403</v>
      </c>
      <c r="AF687">
        <v>0</v>
      </c>
      <c r="AG687">
        <v>4.1402319873503419</v>
      </c>
      <c r="AH687">
        <v>-43.227196602508407</v>
      </c>
      <c r="AI687">
        <v>-1.8963772247316057</v>
      </c>
      <c r="AJ687">
        <v>1.9422781045147954</v>
      </c>
      <c r="AK687">
        <v>13.772059829179359</v>
      </c>
      <c r="AL687">
        <v>0</v>
      </c>
      <c r="AM687">
        <v>0</v>
      </c>
      <c r="AN687">
        <v>4.2006948241335174</v>
      </c>
      <c r="AO687">
        <f t="shared" si="105"/>
        <v>7.2679793834708581</v>
      </c>
      <c r="AP687">
        <f t="shared" si="106"/>
        <v>0.43607876300825149</v>
      </c>
      <c r="AQ687">
        <f t="shared" si="107"/>
        <v>0</v>
      </c>
      <c r="AR687">
        <f t="shared" si="108"/>
        <v>0.43356424459497739</v>
      </c>
      <c r="AS687" s="9">
        <f t="shared" si="109"/>
        <v>-20.053883189866188</v>
      </c>
      <c r="AT687" s="9">
        <f t="shared" si="110"/>
        <v>23.667340494020372</v>
      </c>
      <c r="AU687" s="9">
        <f t="shared" si="111"/>
        <v>4.0434610220033651</v>
      </c>
      <c r="AV687">
        <f t="shared" si="112"/>
        <v>0</v>
      </c>
      <c r="AW687">
        <f t="shared" si="113"/>
        <v>1.7071993938515655</v>
      </c>
      <c r="AX687">
        <v>7.3101310788997704</v>
      </c>
      <c r="AZ687">
        <f t="shared" si="114"/>
        <v>37.927544494632116</v>
      </c>
    </row>
    <row r="688" spans="1:52" x14ac:dyDescent="0.3">
      <c r="A688">
        <v>171.5</v>
      </c>
      <c r="B688" s="12">
        <v>2602.1400161992474</v>
      </c>
      <c r="C688" s="9">
        <v>8.2079459876344671</v>
      </c>
      <c r="D688" s="9">
        <v>0.76045551599649386</v>
      </c>
      <c r="E688" s="9">
        <v>0.20476589559778571</v>
      </c>
      <c r="F688" s="9">
        <v>3.0840579767904992</v>
      </c>
      <c r="G688" s="12">
        <v>0</v>
      </c>
      <c r="H688" s="12">
        <v>83.756113691456036</v>
      </c>
      <c r="I688" s="12">
        <v>5.0253668214873626</v>
      </c>
      <c r="J688">
        <v>927.76221894924265</v>
      </c>
      <c r="K688">
        <v>101.75200412376319</v>
      </c>
      <c r="L688">
        <v>1.2732272371232227E-2</v>
      </c>
      <c r="M688">
        <v>1.6653263164697823E-2</v>
      </c>
      <c r="N688">
        <v>-2.1136470378315861E-3</v>
      </c>
      <c r="O688">
        <v>2.681235532150604E-4</v>
      </c>
      <c r="P688">
        <v>-8.571980701069919E-3</v>
      </c>
      <c r="Q688">
        <v>5.8771958018980341E-3</v>
      </c>
      <c r="R688">
        <v>0</v>
      </c>
      <c r="S688">
        <v>1.2412446294981271E-4</v>
      </c>
      <c r="T688">
        <v>923.68228730607302</v>
      </c>
      <c r="U688">
        <v>104.88919793492244</v>
      </c>
      <c r="V688">
        <v>919.97597642119138</v>
      </c>
      <c r="W688">
        <v>109.12162333759943</v>
      </c>
      <c r="X688">
        <v>965.82534300035195</v>
      </c>
      <c r="Y688">
        <v>938.16752590661929</v>
      </c>
      <c r="Z688">
        <v>9.277060717367311</v>
      </c>
      <c r="AA688" s="12">
        <v>20.525122273829119</v>
      </c>
      <c r="AB688" s="12">
        <v>1.5751222738291208</v>
      </c>
      <c r="AC688" s="12">
        <v>0.99655695182501891</v>
      </c>
      <c r="AD688" s="12">
        <v>290.25898003538322</v>
      </c>
      <c r="AE688">
        <v>0.1078173890008356</v>
      </c>
      <c r="AF688">
        <v>0</v>
      </c>
      <c r="AG688">
        <v>1.4988518626105793</v>
      </c>
      <c r="AH688">
        <v>-43.020163704769878</v>
      </c>
      <c r="AI688">
        <v>-0.90957747427139568</v>
      </c>
      <c r="AJ688">
        <v>1.9357371378559711</v>
      </c>
      <c r="AK688">
        <v>13.781261177326702</v>
      </c>
      <c r="AL688">
        <v>0</v>
      </c>
      <c r="AM688">
        <v>0</v>
      </c>
      <c r="AN688">
        <v>4.2175873173869878</v>
      </c>
      <c r="AO688">
        <f t="shared" si="105"/>
        <v>8.1151703346285977</v>
      </c>
      <c r="AP688">
        <f t="shared" si="106"/>
        <v>0.48691022007771584</v>
      </c>
      <c r="AQ688">
        <f t="shared" si="107"/>
        <v>0</v>
      </c>
      <c r="AR688">
        <f t="shared" si="108"/>
        <v>0.4840828948604578</v>
      </c>
      <c r="AS688" s="9">
        <f t="shared" si="109"/>
        <v>-22.791139265068413</v>
      </c>
      <c r="AT688" s="9">
        <f t="shared" si="110"/>
        <v>23.431842789338333</v>
      </c>
      <c r="AU688" s="9">
        <f t="shared" si="111"/>
        <v>4.5170956755676501</v>
      </c>
      <c r="AV688">
        <f t="shared" si="112"/>
        <v>0</v>
      </c>
      <c r="AW688">
        <f t="shared" si="113"/>
        <v>1.9555261872858072</v>
      </c>
      <c r="AX688">
        <v>8.1625676419349293</v>
      </c>
      <c r="AZ688">
        <f t="shared" si="114"/>
        <v>18.191549485427913</v>
      </c>
    </row>
    <row r="689" spans="1:52" x14ac:dyDescent="0.3">
      <c r="A689">
        <v>171.75</v>
      </c>
      <c r="B689" s="12">
        <v>2615.8930933248957</v>
      </c>
      <c r="C689" s="9">
        <v>6.931308864244059</v>
      </c>
      <c r="D689" s="9">
        <v>0.76289420952930886</v>
      </c>
      <c r="E689" s="9">
        <v>0.20655453048639222</v>
      </c>
      <c r="F689" s="9">
        <v>3.0859699961846823</v>
      </c>
      <c r="G689" s="12">
        <v>0</v>
      </c>
      <c r="H689" s="12">
        <v>84.444050187073927</v>
      </c>
      <c r="I689" s="12">
        <v>5.0666430112244356</v>
      </c>
      <c r="J689">
        <v>923.79031070066151</v>
      </c>
      <c r="K689">
        <v>101.59387972896826</v>
      </c>
      <c r="L689">
        <v>1.2698479245223909E-2</v>
      </c>
      <c r="M689">
        <v>1.4312389353801467E-2</v>
      </c>
      <c r="N689">
        <v>-2.1113649738177566E-3</v>
      </c>
      <c r="O689">
        <v>4.5863406582100059E-4</v>
      </c>
      <c r="P689">
        <v>-8.5406454509818087E-3</v>
      </c>
      <c r="Q689">
        <v>5.8771958018980341E-3</v>
      </c>
      <c r="R689">
        <v>0</v>
      </c>
      <c r="S689">
        <v>1.2420314965205768E-4</v>
      </c>
      <c r="T689">
        <v>919.21379756502267</v>
      </c>
      <c r="U689">
        <v>104.70507644615299</v>
      </c>
      <c r="V689">
        <v>917.06840010891096</v>
      </c>
      <c r="W689">
        <v>108.98453230646015</v>
      </c>
      <c r="X689">
        <v>1038.2941243262258</v>
      </c>
      <c r="Y689">
        <v>955.0345897893543</v>
      </c>
      <c r="Z689">
        <v>9.2818204450766153</v>
      </c>
      <c r="AA689" s="12">
        <v>20.538881003741476</v>
      </c>
      <c r="AB689" s="12">
        <v>1.5888810037414784</v>
      </c>
      <c r="AC689" s="12">
        <v>1.0005348392268065</v>
      </c>
      <c r="AD689" s="12">
        <v>289.27197186972825</v>
      </c>
      <c r="AE689">
        <v>0.10819202839612174</v>
      </c>
      <c r="AF689">
        <v>0</v>
      </c>
      <c r="AG689">
        <v>4.5483233581403422</v>
      </c>
      <c r="AH689">
        <v>-42.774103791101275</v>
      </c>
      <c r="AI689">
        <v>-1.8983094840221668</v>
      </c>
      <c r="AJ689">
        <v>1.9291547803992182</v>
      </c>
      <c r="AK689">
        <v>13.790499253858515</v>
      </c>
      <c r="AL689">
        <v>0</v>
      </c>
      <c r="AM689">
        <v>0</v>
      </c>
      <c r="AN689">
        <v>4.234422368735582</v>
      </c>
      <c r="AO689">
        <f t="shared" si="105"/>
        <v>7.3459274802840877</v>
      </c>
      <c r="AP689">
        <f t="shared" si="106"/>
        <v>0.44075564881704526</v>
      </c>
      <c r="AQ689">
        <f t="shared" si="107"/>
        <v>0</v>
      </c>
      <c r="AR689">
        <f t="shared" si="108"/>
        <v>0.43817852823486403</v>
      </c>
      <c r="AS689" s="9">
        <f t="shared" si="109"/>
        <v>-19.422925835094794</v>
      </c>
      <c r="AT689" s="9">
        <f t="shared" si="110"/>
        <v>23.475455494836584</v>
      </c>
      <c r="AU689" s="9">
        <f t="shared" si="111"/>
        <v>4.0910147924730591</v>
      </c>
      <c r="AV689">
        <f t="shared" si="112"/>
        <v>0</v>
      </c>
      <c r="AW689">
        <f t="shared" si="113"/>
        <v>1.6795939214104649</v>
      </c>
      <c r="AX689">
        <v>7.3891321096412428</v>
      </c>
      <c r="AZ689">
        <f t="shared" si="114"/>
        <v>37.966189680443335</v>
      </c>
    </row>
    <row r="690" spans="1:52" x14ac:dyDescent="0.3">
      <c r="A690">
        <v>172</v>
      </c>
      <c r="B690" s="12">
        <v>2629.6698702586909</v>
      </c>
      <c r="C690" s="9">
        <v>5.6539877979099966</v>
      </c>
      <c r="D690" s="9">
        <v>0.76532995935917336</v>
      </c>
      <c r="E690" s="9">
        <v>0.20835025214332523</v>
      </c>
      <c r="F690" s="9">
        <v>3.0878833064151641</v>
      </c>
      <c r="G690" s="12">
        <v>0</v>
      </c>
      <c r="H690" s="12">
        <v>85.134712362817396</v>
      </c>
      <c r="I690" s="12">
        <v>5.108082741769044</v>
      </c>
      <c r="J690">
        <v>919.67123422336829</v>
      </c>
      <c r="K690">
        <v>101.42884642231394</v>
      </c>
      <c r="L690">
        <v>1.266166119201878E-2</v>
      </c>
      <c r="M690">
        <v>1.1878738557618651E-2</v>
      </c>
      <c r="N690">
        <v>-2.1086838345604677E-3</v>
      </c>
      <c r="O690">
        <v>2.9690206972120704E-4</v>
      </c>
      <c r="P690">
        <v>-8.5079246299189538E-3</v>
      </c>
      <c r="Q690">
        <v>5.8771958018980341E-3</v>
      </c>
      <c r="R690">
        <v>0</v>
      </c>
      <c r="S690">
        <v>1.242563503034328E-4</v>
      </c>
      <c r="T690">
        <v>916.41767596387729</v>
      </c>
      <c r="U690">
        <v>104.5838291874025</v>
      </c>
      <c r="V690">
        <v>913.9973650594336</v>
      </c>
      <c r="W690">
        <v>108.84163913964306</v>
      </c>
      <c r="X690">
        <v>965.31194850933286</v>
      </c>
      <c r="Y690">
        <v>932.10241079900049</v>
      </c>
      <c r="Z690">
        <v>9.2865972292791525</v>
      </c>
      <c r="AA690" s="12">
        <v>20.552694247256348</v>
      </c>
      <c r="AB690" s="12">
        <v>1.6026942472563479</v>
      </c>
      <c r="AC690" s="12">
        <v>1.0044990684015167</v>
      </c>
      <c r="AD690" s="12">
        <v>288.27874560019922</v>
      </c>
      <c r="AE690">
        <v>0.10856461505758763</v>
      </c>
      <c r="AF690">
        <v>0</v>
      </c>
      <c r="AG690">
        <v>1.8287027556696511</v>
      </c>
      <c r="AH690">
        <v>-42.606014764892898</v>
      </c>
      <c r="AI690">
        <v>-0.90525228697834448</v>
      </c>
      <c r="AJ690">
        <v>1.9225309544077289</v>
      </c>
      <c r="AK690">
        <v>13.799773932666504</v>
      </c>
      <c r="AL690">
        <v>0</v>
      </c>
      <c r="AM690">
        <v>0</v>
      </c>
      <c r="AN690">
        <v>4.2511996162976553</v>
      </c>
      <c r="AO690">
        <f t="shared" si="105"/>
        <v>8.1924433954522886</v>
      </c>
      <c r="AP690">
        <f t="shared" si="106"/>
        <v>0.49154660372713732</v>
      </c>
      <c r="AQ690">
        <f t="shared" si="107"/>
        <v>0</v>
      </c>
      <c r="AR690">
        <f t="shared" si="108"/>
        <v>0.4886526958879</v>
      </c>
      <c r="AS690" s="9">
        <f t="shared" si="109"/>
        <v>-22.264356834280434</v>
      </c>
      <c r="AT690" s="9">
        <f t="shared" si="110"/>
        <v>23.252807487128365</v>
      </c>
      <c r="AU690" s="9">
        <f t="shared" si="111"/>
        <v>4.5647953282340108</v>
      </c>
      <c r="AV690">
        <f t="shared" si="112"/>
        <v>0</v>
      </c>
      <c r="AW690">
        <f t="shared" si="113"/>
        <v>1.9403146977476304</v>
      </c>
      <c r="AX690">
        <v>8.2409608319959027</v>
      </c>
      <c r="AZ690">
        <f t="shared" si="114"/>
        <v>18.10504573956689</v>
      </c>
    </row>
    <row r="691" spans="1:52" x14ac:dyDescent="0.3">
      <c r="A691">
        <v>172.25</v>
      </c>
      <c r="B691" s="12">
        <v>2643.4701235457378</v>
      </c>
      <c r="C691" s="9">
        <v>4.3759855350198755</v>
      </c>
      <c r="D691" s="9">
        <v>0.76776271218550629</v>
      </c>
      <c r="E691" s="9">
        <v>0.21015303599892535</v>
      </c>
      <c r="F691" s="9">
        <v>3.0897978698335868</v>
      </c>
      <c r="G691" s="12">
        <v>0</v>
      </c>
      <c r="H691" s="12">
        <v>85.828090768817447</v>
      </c>
      <c r="I691" s="12">
        <v>5.1496854461290464</v>
      </c>
      <c r="J691">
        <v>915.31844729258046</v>
      </c>
      <c r="K691">
        <v>101.25392565000618</v>
      </c>
      <c r="L691">
        <v>1.2622397979258649E-2</v>
      </c>
      <c r="M691">
        <v>9.354764810225567E-3</v>
      </c>
      <c r="N691">
        <v>-2.1053994469860896E-3</v>
      </c>
      <c r="O691">
        <v>4.8146994973665065E-4</v>
      </c>
      <c r="P691">
        <v>-8.4730068590184882E-3</v>
      </c>
      <c r="Q691">
        <v>5.8771958018980341E-3</v>
      </c>
      <c r="R691">
        <v>0</v>
      </c>
      <c r="S691">
        <v>1.2427072691993996E-4</v>
      </c>
      <c r="T691">
        <v>907.81986676925283</v>
      </c>
      <c r="U691">
        <v>104.23449057632899</v>
      </c>
      <c r="V691">
        <v>910.53220149351228</v>
      </c>
      <c r="W691">
        <v>108.68476547518452</v>
      </c>
      <c r="X691">
        <v>1038.9272359053766</v>
      </c>
      <c r="Y691">
        <v>948.92528286959862</v>
      </c>
      <c r="Z691">
        <v>9.2913909819318654</v>
      </c>
      <c r="AA691" s="12">
        <v>20.566561815376353</v>
      </c>
      <c r="AB691" s="12">
        <v>1.6165618153763517</v>
      </c>
      <c r="AC691" s="12">
        <v>1.0084495536866751</v>
      </c>
      <c r="AD691" s="12">
        <v>287.27928995197465</v>
      </c>
      <c r="AE691">
        <v>0.10893514169335772</v>
      </c>
      <c r="AF691">
        <v>0</v>
      </c>
      <c r="AG691">
        <v>4.9955311929093371</v>
      </c>
      <c r="AH691">
        <v>-42.16851836968501</v>
      </c>
      <c r="AI691">
        <v>-1.9196540688043171</v>
      </c>
      <c r="AJ691">
        <v>1.9158655846897192</v>
      </c>
      <c r="AK691">
        <v>13.809085086851434</v>
      </c>
      <c r="AL691">
        <v>0</v>
      </c>
      <c r="AM691">
        <v>0</v>
      </c>
      <c r="AN691">
        <v>4.2679186975360084</v>
      </c>
      <c r="AO691">
        <f t="shared" si="105"/>
        <v>7.4163474558830647</v>
      </c>
      <c r="AP691">
        <f t="shared" si="106"/>
        <v>0.44498084735298388</v>
      </c>
      <c r="AQ691">
        <f t="shared" si="107"/>
        <v>0</v>
      </c>
      <c r="AR691">
        <f t="shared" si="108"/>
        <v>0.44234319344877232</v>
      </c>
      <c r="AS691" s="9">
        <f t="shared" si="109"/>
        <v>-18.673230252203613</v>
      </c>
      <c r="AT691" s="9">
        <f t="shared" si="110"/>
        <v>23.210018815556836</v>
      </c>
      <c r="AU691" s="9">
        <f t="shared" si="111"/>
        <v>4.1344910322279143</v>
      </c>
      <c r="AV691">
        <f t="shared" si="112"/>
        <v>0</v>
      </c>
      <c r="AW691">
        <f t="shared" si="113"/>
        <v>1.6399639941485864</v>
      </c>
      <c r="AX691">
        <v>7.4605704892917721</v>
      </c>
      <c r="AZ691">
        <f t="shared" si="114"/>
        <v>38.393081376086343</v>
      </c>
    </row>
    <row r="692" spans="1:52" x14ac:dyDescent="0.3">
      <c r="A692">
        <v>172.5</v>
      </c>
      <c r="B692" s="12">
        <v>2657.2936284828206</v>
      </c>
      <c r="C692" s="9">
        <v>3.0973048497353557</v>
      </c>
      <c r="D692" s="9">
        <v>0.77019241470292066</v>
      </c>
      <c r="E692" s="9">
        <v>0.21196285733011727</v>
      </c>
      <c r="F692" s="9">
        <v>3.0917136487582861</v>
      </c>
      <c r="G692" s="12">
        <v>0</v>
      </c>
      <c r="H692" s="12">
        <v>86.52417589619894</v>
      </c>
      <c r="I692" s="12">
        <v>5.1914505537719364</v>
      </c>
      <c r="J692">
        <v>910.90406815614813</v>
      </c>
      <c r="K692">
        <v>101.07565548917148</v>
      </c>
      <c r="L692">
        <v>1.2579391044988507E-2</v>
      </c>
      <c r="M692">
        <v>6.7328504483646591E-3</v>
      </c>
      <c r="N692">
        <v>-2.1019043936344479E-3</v>
      </c>
      <c r="O692">
        <v>3.2619991680434338E-4</v>
      </c>
      <c r="P692">
        <v>-8.4374844235401026E-3</v>
      </c>
      <c r="Q692">
        <v>5.8771958018980341E-3</v>
      </c>
      <c r="R692">
        <v>0</v>
      </c>
      <c r="S692">
        <v>1.2427134870700803E-4</v>
      </c>
      <c r="T692">
        <v>911.7882506519469</v>
      </c>
      <c r="U692">
        <v>104.37426341574741</v>
      </c>
      <c r="V692">
        <v>907.3314782028632</v>
      </c>
      <c r="W692">
        <v>108.53712222076228</v>
      </c>
      <c r="X692">
        <v>964.87498500729157</v>
      </c>
      <c r="Y692">
        <v>925.55164634046866</v>
      </c>
      <c r="Z692">
        <v>9.2962016145899433</v>
      </c>
      <c r="AA692" s="12">
        <v>20.580483517923977</v>
      </c>
      <c r="AB692" s="12">
        <v>1.6304835179239789</v>
      </c>
      <c r="AC692" s="12">
        <v>1.0123862092636642</v>
      </c>
      <c r="AD692" s="12">
        <v>286.27359357390935</v>
      </c>
      <c r="AE692">
        <v>0.10930360104955339</v>
      </c>
      <c r="AF692">
        <v>0</v>
      </c>
      <c r="AG692">
        <v>2.1999672593258728</v>
      </c>
      <c r="AH692">
        <v>-42.314770114870669</v>
      </c>
      <c r="AI692">
        <v>-0.91100840688027351</v>
      </c>
      <c r="AJ692">
        <v>1.9091585955444019</v>
      </c>
      <c r="AK692">
        <v>13.818432588721691</v>
      </c>
      <c r="AL692">
        <v>0</v>
      </c>
      <c r="AM692">
        <v>0</v>
      </c>
      <c r="AN692">
        <v>4.2845792492526202</v>
      </c>
      <c r="AO692">
        <f t="shared" si="105"/>
        <v>8.2552010179871775</v>
      </c>
      <c r="AP692">
        <f t="shared" si="106"/>
        <v>0.49531206107923065</v>
      </c>
      <c r="AQ692">
        <f t="shared" si="107"/>
        <v>0</v>
      </c>
      <c r="AR692">
        <f t="shared" si="108"/>
        <v>0.49235619047412521</v>
      </c>
      <c r="AS692" s="9">
        <f t="shared" si="109"/>
        <v>-21.753816658422156</v>
      </c>
      <c r="AT692" s="9">
        <f t="shared" si="110"/>
        <v>23.137921636849384</v>
      </c>
      <c r="AU692" s="9">
        <f t="shared" si="111"/>
        <v>4.6045207819306162</v>
      </c>
      <c r="AV692">
        <f t="shared" si="112"/>
        <v>0</v>
      </c>
      <c r="AW692">
        <f t="shared" si="113"/>
        <v>1.9252350360026327</v>
      </c>
      <c r="AX692">
        <v>8.3047612885807229</v>
      </c>
      <c r="AZ692">
        <f t="shared" si="114"/>
        <v>18.220168137605469</v>
      </c>
    </row>
    <row r="693" spans="1:52" x14ac:dyDescent="0.3">
      <c r="A693">
        <v>172.75</v>
      </c>
      <c r="B693" s="12">
        <v>2671.1401591188028</v>
      </c>
      <c r="C693" s="9">
        <v>1.8179485441376171</v>
      </c>
      <c r="D693" s="9">
        <v>0.77261901360279261</v>
      </c>
      <c r="E693" s="9">
        <v>0.21377969126013652</v>
      </c>
      <c r="F693" s="9">
        <v>3.0936306054752163</v>
      </c>
      <c r="G693" s="12">
        <v>0</v>
      </c>
      <c r="H693" s="12">
        <v>87.222958176975581</v>
      </c>
      <c r="I693" s="12">
        <v>5.2333774906185351</v>
      </c>
      <c r="J693">
        <v>906.06963821029512</v>
      </c>
      <c r="K693">
        <v>100.87928515959567</v>
      </c>
      <c r="L693">
        <v>1.2533710232232801E-2</v>
      </c>
      <c r="M693">
        <v>4.0209646431742544E-3</v>
      </c>
      <c r="N693">
        <v>-2.0973708390484265E-3</v>
      </c>
      <c r="O693">
        <v>5.0496138487436453E-4</v>
      </c>
      <c r="P693">
        <v>-8.3980467791687202E-3</v>
      </c>
      <c r="Q693">
        <v>5.8771958018980341E-3</v>
      </c>
      <c r="R693">
        <v>0</v>
      </c>
      <c r="S693">
        <v>1.2420528872087225E-4</v>
      </c>
      <c r="T693">
        <v>897.20218985757208</v>
      </c>
      <c r="U693">
        <v>103.77702758154516</v>
      </c>
      <c r="V693">
        <v>901.53933777171756</v>
      </c>
      <c r="W693">
        <v>108.29770493819018</v>
      </c>
      <c r="X693">
        <v>1039.5074921400383</v>
      </c>
      <c r="Y693">
        <v>942.22079447503779</v>
      </c>
      <c r="Z693">
        <v>9.3010290384089416</v>
      </c>
      <c r="AA693" s="12">
        <v>20.594459163539515</v>
      </c>
      <c r="AB693" s="12">
        <v>1.6444591635395167</v>
      </c>
      <c r="AC693" s="12">
        <v>1.0163089491619066</v>
      </c>
      <c r="AD693" s="12">
        <v>285.26164540019232</v>
      </c>
      <c r="AE693">
        <v>0.10966998591049171</v>
      </c>
      <c r="AF693">
        <v>0</v>
      </c>
      <c r="AG693">
        <v>5.4858275414453406</v>
      </c>
      <c r="AH693">
        <v>-41.600235251716441</v>
      </c>
      <c r="AI693">
        <v>-2.034072835166012</v>
      </c>
      <c r="AJ693">
        <v>1.902409913173883</v>
      </c>
      <c r="AK693">
        <v>13.827816309791897</v>
      </c>
      <c r="AL693">
        <v>0</v>
      </c>
      <c r="AM693">
        <v>0</v>
      </c>
      <c r="AN693">
        <v>4.3011809076063514</v>
      </c>
      <c r="AO693">
        <f t="shared" si="105"/>
        <v>7.3952382234688061</v>
      </c>
      <c r="AP693">
        <f t="shared" si="106"/>
        <v>0.44371429340812835</v>
      </c>
      <c r="AQ693">
        <f t="shared" si="107"/>
        <v>0</v>
      </c>
      <c r="AR693">
        <f t="shared" si="108"/>
        <v>0.44104857871968745</v>
      </c>
      <c r="AS693" s="9">
        <f t="shared" si="109"/>
        <v>-17.889833586402265</v>
      </c>
      <c r="AT693" s="9">
        <f t="shared" si="110"/>
        <v>22.966803610194876</v>
      </c>
      <c r="AU693" s="9">
        <f t="shared" si="111"/>
        <v>4.1269995277461069</v>
      </c>
      <c r="AV693">
        <f t="shared" si="112"/>
        <v>0</v>
      </c>
      <c r="AW693">
        <f t="shared" si="113"/>
        <v>1.5953968891419801</v>
      </c>
      <c r="AX693">
        <v>7.439935329656171</v>
      </c>
      <c r="AZ693">
        <f t="shared" si="114"/>
        <v>40.681456703320237</v>
      </c>
    </row>
    <row r="694" spans="1:52" x14ac:dyDescent="0.3">
      <c r="A694">
        <v>173</v>
      </c>
      <c r="B694" s="12">
        <v>2685.0094882551289</v>
      </c>
      <c r="C694" s="9">
        <v>0.53791944837215455</v>
      </c>
      <c r="D694" s="9">
        <v>0.77504245557484386</v>
      </c>
      <c r="E694" s="9">
        <v>0.21560351275826309</v>
      </c>
      <c r="F694" s="9">
        <v>3.0955487022389057</v>
      </c>
      <c r="G694" s="12">
        <v>0</v>
      </c>
      <c r="H694" s="12">
        <v>87.924427983947339</v>
      </c>
      <c r="I694" s="12">
        <v>5.2754656790368397</v>
      </c>
      <c r="J694">
        <v>901.33000009015063</v>
      </c>
      <c r="K694">
        <v>100.68611186736763</v>
      </c>
      <c r="L694">
        <v>1.2484490097219454E-2</v>
      </c>
      <c r="M694">
        <v>1.2091039591431516E-3</v>
      </c>
      <c r="N694">
        <v>-2.0929795457749899E-3</v>
      </c>
      <c r="O694">
        <v>3.5621689924029173E-4</v>
      </c>
      <c r="P694">
        <v>-8.3594389831599253E-3</v>
      </c>
      <c r="Q694">
        <v>5.8771958018980341E-3</v>
      </c>
      <c r="R694">
        <v>0</v>
      </c>
      <c r="S694">
        <v>1.2414773008453717E-4</v>
      </c>
      <c r="T694">
        <v>907.01093084234549</v>
      </c>
      <c r="U694">
        <v>104.16979257481796</v>
      </c>
      <c r="V694">
        <v>899.62005871727695</v>
      </c>
      <c r="W694">
        <v>108.19549040899142</v>
      </c>
      <c r="X694">
        <v>964.50903733982636</v>
      </c>
      <c r="Y694">
        <v>918.41687678357505</v>
      </c>
      <c r="Z694">
        <v>9.3058731641438026</v>
      </c>
      <c r="AA694" s="12">
        <v>20.608488559678946</v>
      </c>
      <c r="AB694" s="12">
        <v>1.6584885596789467</v>
      </c>
      <c r="AC694" s="12">
        <v>1.0202176872599145</v>
      </c>
      <c r="AD694" s="12">
        <v>284.24343452822882</v>
      </c>
      <c r="AE694">
        <v>0.1100342890988264</v>
      </c>
      <c r="AF694">
        <v>0</v>
      </c>
      <c r="AG694">
        <v>2.6195427622529306</v>
      </c>
      <c r="AH694">
        <v>-42.016858995294982</v>
      </c>
      <c r="AI694">
        <v>-0.93984090331490511</v>
      </c>
      <c r="AJ694">
        <v>1.8956194648687583</v>
      </c>
      <c r="AK694">
        <v>13.837236120781487</v>
      </c>
      <c r="AL694">
        <v>0</v>
      </c>
      <c r="AM694">
        <v>0</v>
      </c>
      <c r="AN694">
        <v>4.3177233081173867</v>
      </c>
      <c r="AO694">
        <f t="shared" si="105"/>
        <v>8.2986857355707091</v>
      </c>
      <c r="AP694">
        <f t="shared" si="106"/>
        <v>0.49792114413424254</v>
      </c>
      <c r="AQ694">
        <f t="shared" si="107"/>
        <v>0</v>
      </c>
      <c r="AR694">
        <f t="shared" si="108"/>
        <v>0.49490988294858573</v>
      </c>
      <c r="AS694" s="9">
        <f t="shared" si="109"/>
        <v>-21.187010001916775</v>
      </c>
      <c r="AT694" s="9">
        <f t="shared" si="110"/>
        <v>23.022939422191243</v>
      </c>
      <c r="AU694" s="9">
        <f t="shared" si="111"/>
        <v>4.6335910130586262</v>
      </c>
      <c r="AV694">
        <f t="shared" si="112"/>
        <v>0</v>
      </c>
      <c r="AW694">
        <f t="shared" si="113"/>
        <v>1.9038253234171756</v>
      </c>
      <c r="AX694">
        <v>8.3491787871513417</v>
      </c>
      <c r="AZ694">
        <f t="shared" si="114"/>
        <v>18.796818066298101</v>
      </c>
    </row>
    <row r="695" spans="1:52" x14ac:dyDescent="0.3">
      <c r="A695">
        <v>173.25</v>
      </c>
      <c r="B695" s="12">
        <v>2698.9013874463812</v>
      </c>
      <c r="C695" s="9">
        <v>0</v>
      </c>
      <c r="D695" s="9">
        <v>0.77746268730872425</v>
      </c>
      <c r="E695" s="9">
        <v>0.21743429663955396</v>
      </c>
      <c r="F695" s="9">
        <v>3.097467901273379</v>
      </c>
      <c r="G695" s="12">
        <v>0</v>
      </c>
      <c r="H695" s="12">
        <v>88.62857563059768</v>
      </c>
      <c r="I695" s="12">
        <v>5.3177145378358608</v>
      </c>
      <c r="J695">
        <v>896.04700723521796</v>
      </c>
      <c r="K695">
        <v>100.46896861212497</v>
      </c>
      <c r="L695">
        <v>1.2433271838353134E-2</v>
      </c>
      <c r="M695">
        <v>0</v>
      </c>
      <c r="N695">
        <v>-2.0872557492103761E-3</v>
      </c>
      <c r="O695">
        <v>5.2897807374653204E-4</v>
      </c>
      <c r="P695">
        <v>-8.315778738279404E-3</v>
      </c>
      <c r="Q695">
        <v>5.8771958018980341E-3</v>
      </c>
      <c r="R695">
        <v>0</v>
      </c>
      <c r="S695">
        <v>1.2400460391068872E-4</v>
      </c>
      <c r="T695">
        <v>887.59531222881424</v>
      </c>
      <c r="U695">
        <v>103.36914161434692</v>
      </c>
      <c r="V695">
        <v>890.47358795304524</v>
      </c>
      <c r="W695">
        <v>107.82338044516456</v>
      </c>
      <c r="X695">
        <v>1040.0364418079885</v>
      </c>
      <c r="Y695">
        <v>934.92253831144728</v>
      </c>
      <c r="Z695">
        <v>9.3107339021502238</v>
      </c>
      <c r="AA695" s="12">
        <v>20.622571512611955</v>
      </c>
      <c r="AB695" s="12">
        <v>1.6725715126119536</v>
      </c>
      <c r="AC695" s="12">
        <v>1.0241123372882601</v>
      </c>
      <c r="AD695" s="12">
        <v>283.21895007538564</v>
      </c>
      <c r="AE695">
        <v>0.11039650347573837</v>
      </c>
      <c r="AF695">
        <v>0</v>
      </c>
      <c r="AG695">
        <v>6.0208156595879672</v>
      </c>
      <c r="AH695">
        <v>-41.079939615452702</v>
      </c>
      <c r="AI695">
        <v>-2.2224475179201022</v>
      </c>
      <c r="AJ695">
        <v>1.8887871780527472</v>
      </c>
      <c r="AK695">
        <v>13.846691891613373</v>
      </c>
      <c r="AL695">
        <v>0</v>
      </c>
      <c r="AM695">
        <v>0</v>
      </c>
      <c r="AN695">
        <v>4.3342060856798028</v>
      </c>
      <c r="AO695">
        <f t="shared" si="105"/>
        <v>7.30101652530678</v>
      </c>
      <c r="AP695">
        <f t="shared" si="106"/>
        <v>0.43806099151840677</v>
      </c>
      <c r="AQ695">
        <f t="shared" si="107"/>
        <v>0</v>
      </c>
      <c r="AR695">
        <f t="shared" si="108"/>
        <v>0.43539429188031559</v>
      </c>
      <c r="AS695" s="9">
        <f t="shared" si="109"/>
        <v>-17.077427685333721</v>
      </c>
      <c r="AT695" s="9">
        <f t="shared" si="110"/>
        <v>22.751296648091131</v>
      </c>
      <c r="AU695" s="9">
        <f t="shared" si="111"/>
        <v>4.0786693249399715</v>
      </c>
      <c r="AV695">
        <f t="shared" si="112"/>
        <v>0</v>
      </c>
      <c r="AW695">
        <f t="shared" si="113"/>
        <v>1.5461649801522352</v>
      </c>
      <c r="AX695">
        <v>7.3457337356350338</v>
      </c>
      <c r="AZ695">
        <f t="shared" si="114"/>
        <v>44.448950358402044</v>
      </c>
    </row>
    <row r="696" spans="1:52" x14ac:dyDescent="0.3">
      <c r="A696">
        <v>173.5</v>
      </c>
      <c r="B696" s="12">
        <v>2712.8156270009113</v>
      </c>
      <c r="C696" s="9">
        <v>0</v>
      </c>
      <c r="D696" s="9">
        <v>0.77987965549559968</v>
      </c>
      <c r="E696" s="9">
        <v>0.21927201756458589</v>
      </c>
      <c r="F696" s="9">
        <v>3.0993881647731172</v>
      </c>
      <c r="G696" s="12">
        <v>0</v>
      </c>
      <c r="H696" s="12">
        <v>89.335391370994572</v>
      </c>
      <c r="I696" s="12">
        <v>5.3601234822596746</v>
      </c>
      <c r="J696">
        <v>891.08218363821004</v>
      </c>
      <c r="K696">
        <v>100.26460486984001</v>
      </c>
      <c r="L696">
        <v>1.2381560491418791E-2</v>
      </c>
      <c r="M696">
        <v>0</v>
      </c>
      <c r="N696">
        <v>-2.0821871216785319E-3</v>
      </c>
      <c r="O696">
        <v>3.8644992175666879E-4</v>
      </c>
      <c r="P696">
        <v>-8.2750025292971079E-3</v>
      </c>
      <c r="Q696">
        <v>5.8771958018980341E-3</v>
      </c>
      <c r="R696">
        <v>0</v>
      </c>
      <c r="S696">
        <v>1.2390253439539879E-4</v>
      </c>
      <c r="T696">
        <v>896.88034851297755</v>
      </c>
      <c r="U696">
        <v>103.7454831155257</v>
      </c>
      <c r="V696">
        <v>889.96595332366394</v>
      </c>
      <c r="W696">
        <v>107.77245189606373</v>
      </c>
      <c r="X696">
        <v>964.20939698857649</v>
      </c>
      <c r="Y696">
        <v>910.79235109031606</v>
      </c>
      <c r="Z696">
        <v>9.3156111623886435</v>
      </c>
      <c r="AA696" s="12">
        <v>20.636707827419894</v>
      </c>
      <c r="AB696" s="12">
        <v>1.6867078274198914</v>
      </c>
      <c r="AC696" s="12">
        <v>1.0279928128332416</v>
      </c>
      <c r="AD696" s="12">
        <v>282.18818163106431</v>
      </c>
      <c r="AE696">
        <v>0.11075662194110469</v>
      </c>
      <c r="AF696">
        <v>0</v>
      </c>
      <c r="AG696">
        <v>3.083606078886687</v>
      </c>
      <c r="AH696">
        <v>-41.471636566427996</v>
      </c>
      <c r="AI696">
        <v>-1.041319888332606</v>
      </c>
      <c r="AJ696">
        <v>1.8819129832975683</v>
      </c>
      <c r="AK696">
        <v>13.856183491412587</v>
      </c>
      <c r="AL696">
        <v>0</v>
      </c>
      <c r="AM696">
        <v>0</v>
      </c>
      <c r="AN696">
        <v>4.3506288745770885</v>
      </c>
      <c r="AO696">
        <f t="shared" si="105"/>
        <v>8.2878825192086012</v>
      </c>
      <c r="AP696">
        <f t="shared" si="106"/>
        <v>0.49727295115251607</v>
      </c>
      <c r="AQ696">
        <f t="shared" si="107"/>
        <v>0</v>
      </c>
      <c r="AR696">
        <f t="shared" si="108"/>
        <v>0.49422603684756183</v>
      </c>
      <c r="AS696" s="9">
        <f t="shared" si="109"/>
        <v>-20.445163273492206</v>
      </c>
      <c r="AT696" s="9">
        <f t="shared" si="110"/>
        <v>22.787722125473756</v>
      </c>
      <c r="AU696" s="9">
        <f t="shared" si="111"/>
        <v>4.6324014545103216</v>
      </c>
      <c r="AV696">
        <f t="shared" si="112"/>
        <v>0</v>
      </c>
      <c r="AW696">
        <f t="shared" si="113"/>
        <v>1.8650092682844832</v>
      </c>
      <c r="AX696">
        <v>8.3389774958444551</v>
      </c>
      <c r="AZ696">
        <f t="shared" si="114"/>
        <v>20.826397766652121</v>
      </c>
    </row>
    <row r="697" spans="1:52" x14ac:dyDescent="0.3">
      <c r="A697">
        <v>173.75</v>
      </c>
      <c r="B697" s="12">
        <v>2726.7519759815882</v>
      </c>
      <c r="C697" s="9">
        <v>0</v>
      </c>
      <c r="D697" s="9">
        <v>0.78229330682974618</v>
      </c>
      <c r="E697" s="9">
        <v>0.22111665003919648</v>
      </c>
      <c r="F697" s="9">
        <v>3.101309454903991</v>
      </c>
      <c r="G697" s="12">
        <v>0</v>
      </c>
      <c r="H697" s="12">
        <v>90.044865399690948</v>
      </c>
      <c r="I697" s="12">
        <v>5.4026919239814566</v>
      </c>
      <c r="J697">
        <v>885.79072742136566</v>
      </c>
      <c r="K697">
        <v>100.04516064403094</v>
      </c>
      <c r="L697">
        <v>1.2330033503357908E-2</v>
      </c>
      <c r="M697">
        <v>0</v>
      </c>
      <c r="N697">
        <v>-2.0762805775854966E-3</v>
      </c>
      <c r="O697">
        <v>5.5270329002308951E-4</v>
      </c>
      <c r="P697">
        <v>-8.2311692175845337E-3</v>
      </c>
      <c r="Q697">
        <v>5.8771958018980341E-3</v>
      </c>
      <c r="R697">
        <v>0</v>
      </c>
      <c r="S697">
        <v>1.2374630626480425E-4</v>
      </c>
      <c r="T697">
        <v>877.5097728243486</v>
      </c>
      <c r="U697">
        <v>102.94032098465038</v>
      </c>
      <c r="V697">
        <v>880.97172615320574</v>
      </c>
      <c r="W697">
        <v>107.40372087116083</v>
      </c>
      <c r="X697">
        <v>1040.5164823750979</v>
      </c>
      <c r="Y697">
        <v>927.42481968943287</v>
      </c>
      <c r="Z697">
        <v>9.3205048544241258</v>
      </c>
      <c r="AA697" s="12">
        <v>20.650897307993816</v>
      </c>
      <c r="AB697" s="12">
        <v>1.700897307993819</v>
      </c>
      <c r="AC697" s="12">
        <v>1.0318590273360113</v>
      </c>
      <c r="AD697" s="12">
        <v>281.15111864141215</v>
      </c>
      <c r="AE697">
        <v>0.11111463743366445</v>
      </c>
      <c r="AF697">
        <v>0</v>
      </c>
      <c r="AG697">
        <v>6.5793155019528617</v>
      </c>
      <c r="AH697">
        <v>-40.538589314883481</v>
      </c>
      <c r="AI697">
        <v>-2.3226546768113567</v>
      </c>
      <c r="AJ697">
        <v>1.874996810219578</v>
      </c>
      <c r="AK697">
        <v>13.86571078850495</v>
      </c>
      <c r="AL697">
        <v>0</v>
      </c>
      <c r="AM697">
        <v>0</v>
      </c>
      <c r="AN697">
        <v>4.3669913084784495</v>
      </c>
      <c r="AO697">
        <f t="shared" si="105"/>
        <v>7.2970962798404173</v>
      </c>
      <c r="AP697">
        <f t="shared" si="106"/>
        <v>0.437825776790425</v>
      </c>
      <c r="AQ697">
        <f t="shared" si="107"/>
        <v>0</v>
      </c>
      <c r="AR697">
        <f t="shared" si="108"/>
        <v>0.43512575668034492</v>
      </c>
      <c r="AS697" s="9">
        <f t="shared" si="109"/>
        <v>-16.234481708498549</v>
      </c>
      <c r="AT697" s="9">
        <f t="shared" si="110"/>
        <v>22.526909169590862</v>
      </c>
      <c r="AU697" s="9">
        <f t="shared" si="111"/>
        <v>4.0807572779671704</v>
      </c>
      <c r="AV697">
        <f t="shared" si="112"/>
        <v>0</v>
      </c>
      <c r="AW697">
        <f t="shared" si="113"/>
        <v>1.4919940016877966</v>
      </c>
      <c r="AX697">
        <v>7.3423758487886506</v>
      </c>
      <c r="AZ697">
        <f t="shared" si="114"/>
        <v>46.453093536227129</v>
      </c>
    </row>
    <row r="698" spans="1:52" x14ac:dyDescent="0.3">
      <c r="A698">
        <v>174</v>
      </c>
      <c r="B698" s="12">
        <v>2740.7102022065978</v>
      </c>
      <c r="C698" s="9">
        <v>0</v>
      </c>
      <c r="D698" s="9">
        <v>0.78470358801014617</v>
      </c>
      <c r="E698" s="9">
        <v>0.2229681684142335</v>
      </c>
      <c r="F698" s="9">
        <v>3.1032317338042144</v>
      </c>
      <c r="G698" s="12">
        <v>0</v>
      </c>
      <c r="H698" s="12">
        <v>90.756987851628267</v>
      </c>
      <c r="I698" s="12">
        <v>5.4454192710976956</v>
      </c>
      <c r="J698">
        <v>880.91419691430417</v>
      </c>
      <c r="K698">
        <v>99.842837720427838</v>
      </c>
      <c r="L698">
        <v>1.2278730027872895E-2</v>
      </c>
      <c r="M698">
        <v>0</v>
      </c>
      <c r="N698">
        <v>-2.0712590066564751E-3</v>
      </c>
      <c r="O698">
        <v>4.1520532858097599E-4</v>
      </c>
      <c r="P698">
        <v>-8.1911141692155211E-3</v>
      </c>
      <c r="Q698">
        <v>5.8771958018980341E-3</v>
      </c>
      <c r="R698">
        <v>0</v>
      </c>
      <c r="S698">
        <v>1.2364586133213127E-4</v>
      </c>
      <c r="T698">
        <v>887.13961690691065</v>
      </c>
      <c r="U698">
        <v>103.3364222041713</v>
      </c>
      <c r="V698">
        <v>880.4415189934374</v>
      </c>
      <c r="W698">
        <v>107.35217326251797</v>
      </c>
      <c r="X698">
        <v>963.9719615533329</v>
      </c>
      <c r="Y698">
        <v>903.22687047945578</v>
      </c>
      <c r="Z698">
        <v>9.3254148874245821</v>
      </c>
      <c r="AA698" s="12">
        <v>20.665139757032566</v>
      </c>
      <c r="AB698" s="12">
        <v>1.7151397570325653</v>
      </c>
      <c r="AC698" s="12">
        <v>1.0357108940976292</v>
      </c>
      <c r="AD698" s="12">
        <v>280.10775092010601</v>
      </c>
      <c r="AE698">
        <v>0.11147054293118575</v>
      </c>
      <c r="AF698">
        <v>0</v>
      </c>
      <c r="AG698">
        <v>3.5613918565662934</v>
      </c>
      <c r="AH698">
        <v>-40.945557066337479</v>
      </c>
      <c r="AI698">
        <v>-1.1392675743009193</v>
      </c>
      <c r="AJ698">
        <v>1.8680385908861874</v>
      </c>
      <c r="AK698">
        <v>13.875273650415792</v>
      </c>
      <c r="AL698">
        <v>0</v>
      </c>
      <c r="AM698">
        <v>0</v>
      </c>
      <c r="AN698">
        <v>4.3832930204602016</v>
      </c>
      <c r="AO698">
        <f t="shared" si="105"/>
        <v>8.2805812706871436</v>
      </c>
      <c r="AP698">
        <f t="shared" si="106"/>
        <v>0.49683487624122857</v>
      </c>
      <c r="AQ698">
        <f t="shared" si="107"/>
        <v>0</v>
      </c>
      <c r="AR698">
        <f t="shared" si="108"/>
        <v>0.49375131509699149</v>
      </c>
      <c r="AS698" s="9">
        <f t="shared" si="109"/>
        <v>-19.69764275916279</v>
      </c>
      <c r="AT698" s="9">
        <f t="shared" si="110"/>
        <v>22.563566786165588</v>
      </c>
      <c r="AU698" s="9">
        <f t="shared" si="111"/>
        <v>4.6331913514917025</v>
      </c>
      <c r="AV698">
        <f t="shared" si="112"/>
        <v>0</v>
      </c>
      <c r="AW698">
        <f t="shared" si="113"/>
        <v>1.8237380792743456</v>
      </c>
      <c r="AX698">
        <v>8.3322949125089831</v>
      </c>
      <c r="AZ698">
        <f t="shared" si="114"/>
        <v>22.785351486018385</v>
      </c>
    </row>
    <row r="699" spans="1:52" x14ac:dyDescent="0.3">
      <c r="A699">
        <v>174.25</v>
      </c>
      <c r="B699" s="12">
        <v>2754.6900722503178</v>
      </c>
      <c r="C699" s="9">
        <v>0</v>
      </c>
      <c r="D699" s="9">
        <v>0.78711044574208922</v>
      </c>
      <c r="E699" s="9">
        <v>0.22482654688530757</v>
      </c>
      <c r="F699" s="9">
        <v>3.1051549635852846</v>
      </c>
      <c r="G699" s="12">
        <v>0</v>
      </c>
      <c r="H699" s="12">
        <v>91.471748802041375</v>
      </c>
      <c r="I699" s="12">
        <v>5.4883049281224823</v>
      </c>
      <c r="J699">
        <v>875.71587038574592</v>
      </c>
      <c r="K699">
        <v>99.62552959780885</v>
      </c>
      <c r="L699">
        <v>1.2227623534094952E-2</v>
      </c>
      <c r="M699">
        <v>0</v>
      </c>
      <c r="N699">
        <v>-2.0654084125457271E-3</v>
      </c>
      <c r="O699">
        <v>5.7563677535261407E-4</v>
      </c>
      <c r="P699">
        <v>-8.1480473531266515E-3</v>
      </c>
      <c r="Q699">
        <v>5.8771958018980341E-3</v>
      </c>
      <c r="R699">
        <v>0</v>
      </c>
      <c r="S699">
        <v>1.2349167486827624E-4</v>
      </c>
      <c r="T699">
        <v>867.57175060338807</v>
      </c>
      <c r="U699">
        <v>102.51659115665035</v>
      </c>
      <c r="V699">
        <v>871.31147298313101</v>
      </c>
      <c r="W699">
        <v>106.97493350841899</v>
      </c>
      <c r="X699">
        <v>1040.95094094721</v>
      </c>
      <c r="Y699">
        <v>920.03265402028092</v>
      </c>
      <c r="Z699">
        <v>9.3303411701677366</v>
      </c>
      <c r="AA699" s="12">
        <v>20.679434976040824</v>
      </c>
      <c r="AB699" s="12">
        <v>1.7294349760408274</v>
      </c>
      <c r="AC699" s="12">
        <v>1.0395483262804515</v>
      </c>
      <c r="AD699" s="12">
        <v>279.05806830782973</v>
      </c>
      <c r="AE699">
        <v>0.11182433145064286</v>
      </c>
      <c r="AF699">
        <v>0</v>
      </c>
      <c r="AG699">
        <v>7.1440827574392527</v>
      </c>
      <c r="AH699">
        <v>-40.005204016798402</v>
      </c>
      <c r="AI699">
        <v>-2.4360590518574954</v>
      </c>
      <c r="AJ699">
        <v>1.8610382575449169</v>
      </c>
      <c r="AK699">
        <v>13.884871943868644</v>
      </c>
      <c r="AL699">
        <v>0</v>
      </c>
      <c r="AM699">
        <v>0</v>
      </c>
      <c r="AN699">
        <v>4.3995336430116412</v>
      </c>
      <c r="AO699">
        <f t="shared" si="105"/>
        <v>7.2803323451415887</v>
      </c>
      <c r="AP699">
        <f t="shared" si="106"/>
        <v>0.43681994070849528</v>
      </c>
      <c r="AQ699">
        <f t="shared" si="107"/>
        <v>0</v>
      </c>
      <c r="AR699">
        <f t="shared" si="108"/>
        <v>0.43409163850340166</v>
      </c>
      <c r="AS699" s="9">
        <f t="shared" si="109"/>
        <v>-15.386817092279312</v>
      </c>
      <c r="AT699" s="9">
        <f t="shared" si="110"/>
        <v>22.307929448594884</v>
      </c>
      <c r="AU699" s="9">
        <f t="shared" si="111"/>
        <v>4.0756790767427029</v>
      </c>
      <c r="AV699">
        <f t="shared" si="112"/>
        <v>0</v>
      </c>
      <c r="AW699">
        <f t="shared" si="113"/>
        <v>1.4351523339651922</v>
      </c>
      <c r="AX699">
        <v>7.3260898420137801</v>
      </c>
      <c r="AZ699">
        <f t="shared" si="114"/>
        <v>48.721181037149904</v>
      </c>
    </row>
    <row r="700" spans="1:52" x14ac:dyDescent="0.3">
      <c r="A700">
        <v>174.5</v>
      </c>
      <c r="B700" s="12">
        <v>2768.6913514443131</v>
      </c>
      <c r="C700" s="9">
        <v>0</v>
      </c>
      <c r="D700" s="9">
        <v>0.78951382673877912</v>
      </c>
      <c r="E700" s="9">
        <v>0.2266917594925448</v>
      </c>
      <c r="F700" s="9">
        <v>3.1070791063329426</v>
      </c>
      <c r="G700" s="12">
        <v>0</v>
      </c>
      <c r="H700" s="12">
        <v>92.189138266363386</v>
      </c>
      <c r="I700" s="12">
        <v>5.531348295981803</v>
      </c>
      <c r="J700">
        <v>870.92789904055041</v>
      </c>
      <c r="K700">
        <v>99.425319875062598</v>
      </c>
      <c r="L700">
        <v>1.2176733379466289E-2</v>
      </c>
      <c r="M700">
        <v>0</v>
      </c>
      <c r="N700">
        <v>-2.0604382152147253E-3</v>
      </c>
      <c r="O700">
        <v>4.4254104221278081E-4</v>
      </c>
      <c r="P700">
        <v>-8.1087174303557559E-3</v>
      </c>
      <c r="Q700">
        <v>5.8771958018980341E-3</v>
      </c>
      <c r="R700">
        <v>0</v>
      </c>
      <c r="S700">
        <v>1.2339313035352749E-4</v>
      </c>
      <c r="T700">
        <v>877.41869583959829</v>
      </c>
      <c r="U700">
        <v>102.92649236262554</v>
      </c>
      <c r="V700">
        <v>870.85989132751195</v>
      </c>
      <c r="W700">
        <v>106.9265367099764</v>
      </c>
      <c r="X700">
        <v>963.79235633042379</v>
      </c>
      <c r="Y700">
        <v>895.79470281867907</v>
      </c>
      <c r="Z700">
        <v>9.335283611037573</v>
      </c>
      <c r="AA700" s="12">
        <v>20.693782765327263</v>
      </c>
      <c r="AB700" s="12">
        <v>1.7437827653272677</v>
      </c>
      <c r="AC700" s="12">
        <v>1.0433712369099397</v>
      </c>
      <c r="AD700" s="12">
        <v>278.00206094938909</v>
      </c>
      <c r="AE700">
        <v>0.11217599604837547</v>
      </c>
      <c r="AF700">
        <v>0</v>
      </c>
      <c r="AG700">
        <v>4.0483860033387833</v>
      </c>
      <c r="AH700">
        <v>-40.421496297228337</v>
      </c>
      <c r="AI700">
        <v>-1.2467405745583562</v>
      </c>
      <c r="AJ700">
        <v>1.8539957444714763</v>
      </c>
      <c r="AK700">
        <v>13.894505534783997</v>
      </c>
      <c r="AL700">
        <v>0</v>
      </c>
      <c r="AM700">
        <v>0</v>
      </c>
      <c r="AN700">
        <v>4.4157128080427084</v>
      </c>
      <c r="AO700">
        <f t="shared" si="105"/>
        <v>8.264601608646343</v>
      </c>
      <c r="AP700">
        <f t="shared" si="106"/>
        <v>0.49587609651878056</v>
      </c>
      <c r="AQ700">
        <f t="shared" si="107"/>
        <v>0</v>
      </c>
      <c r="AR700">
        <f t="shared" si="108"/>
        <v>0.49275944971059521</v>
      </c>
      <c r="AS700" s="9">
        <f t="shared" si="109"/>
        <v>-18.939789527098831</v>
      </c>
      <c r="AT700" s="9">
        <f t="shared" si="110"/>
        <v>22.341793024544028</v>
      </c>
      <c r="AU700" s="9">
        <f t="shared" si="111"/>
        <v>4.6291439969370582</v>
      </c>
      <c r="AV700">
        <f t="shared" si="112"/>
        <v>0</v>
      </c>
      <c r="AW700">
        <f t="shared" si="113"/>
        <v>1.7795365673452734</v>
      </c>
      <c r="AX700">
        <v>8.3168742626555936</v>
      </c>
      <c r="AZ700">
        <f t="shared" si="114"/>
        <v>24.934811491167125</v>
      </c>
    </row>
    <row r="701" spans="1:52" x14ac:dyDescent="0.3">
      <c r="A701">
        <v>174.75</v>
      </c>
      <c r="B701" s="12">
        <v>2782.7138038783737</v>
      </c>
      <c r="C701" s="9">
        <v>0</v>
      </c>
      <c r="D701" s="9">
        <v>0.79191367772294485</v>
      </c>
      <c r="E701" s="9">
        <v>0.22856378012035491</v>
      </c>
      <c r="F701" s="9">
        <v>3.1090041241081146</v>
      </c>
      <c r="G701" s="12">
        <v>0</v>
      </c>
      <c r="H701" s="12">
        <v>92.909146200136504</v>
      </c>
      <c r="I701" s="12">
        <v>5.5745487720081899</v>
      </c>
      <c r="J701">
        <v>865.82013939657077</v>
      </c>
      <c r="K701">
        <v>99.210094272180356</v>
      </c>
      <c r="L701">
        <v>1.2126026714115496E-2</v>
      </c>
      <c r="M701">
        <v>0</v>
      </c>
      <c r="N701">
        <v>-2.0546398887852828E-3</v>
      </c>
      <c r="O701">
        <v>5.9786108754878125E-4</v>
      </c>
      <c r="P701">
        <v>-8.0663891374601528E-3</v>
      </c>
      <c r="Q701">
        <v>5.8771958018980341E-3</v>
      </c>
      <c r="R701">
        <v>0</v>
      </c>
      <c r="S701">
        <v>1.2324084839408764E-4</v>
      </c>
      <c r="T701">
        <v>857.73863635507018</v>
      </c>
      <c r="U701">
        <v>102.09537154195948</v>
      </c>
      <c r="V701">
        <v>861.70357666902908</v>
      </c>
      <c r="W701">
        <v>106.54520257264312</v>
      </c>
      <c r="X701">
        <v>1041.3419310759239</v>
      </c>
      <c r="Y701">
        <v>912.74638367982368</v>
      </c>
      <c r="Z701">
        <v>9.3402421180274811</v>
      </c>
      <c r="AA701" s="12">
        <v>20.708182924002731</v>
      </c>
      <c r="AB701" s="12">
        <v>1.75818292400273</v>
      </c>
      <c r="AC701" s="12">
        <v>1.0471795388799732</v>
      </c>
      <c r="AD701" s="12">
        <v>276.93971928666633</v>
      </c>
      <c r="AE701">
        <v>0.11252552982026587</v>
      </c>
      <c r="AF701">
        <v>0</v>
      </c>
      <c r="AG701">
        <v>7.7149854230250776</v>
      </c>
      <c r="AH701">
        <v>-39.477807773924489</v>
      </c>
      <c r="AI701">
        <v>-2.5521403505397302</v>
      </c>
      <c r="AJ701">
        <v>1.8469109879227781</v>
      </c>
      <c r="AK701">
        <v>13.90417428827808</v>
      </c>
      <c r="AL701">
        <v>0</v>
      </c>
      <c r="AM701">
        <v>0</v>
      </c>
      <c r="AN701">
        <v>4.4318301469064618</v>
      </c>
      <c r="AO701">
        <f t="shared" si="105"/>
        <v>7.2612538372839177</v>
      </c>
      <c r="AP701">
        <f t="shared" si="106"/>
        <v>0.43567523023703503</v>
      </c>
      <c r="AQ701">
        <f t="shared" si="107"/>
        <v>0</v>
      </c>
      <c r="AR701">
        <f t="shared" si="108"/>
        <v>0.43291988066720977</v>
      </c>
      <c r="AS701" s="9">
        <f t="shared" si="109"/>
        <v>-14.534240397110766</v>
      </c>
      <c r="AT701" s="9">
        <f t="shared" si="110"/>
        <v>22.093331981362319</v>
      </c>
      <c r="AU701" s="9">
        <f t="shared" si="111"/>
        <v>4.0693121352412742</v>
      </c>
      <c r="AV701">
        <f t="shared" si="112"/>
        <v>0</v>
      </c>
      <c r="AW701">
        <f t="shared" si="113"/>
        <v>1.3755878687780398</v>
      </c>
      <c r="AX701">
        <v>7.3074686071071868</v>
      </c>
      <c r="AZ701">
        <f t="shared" si="114"/>
        <v>51.042807010794604</v>
      </c>
    </row>
    <row r="702" spans="1:52" x14ac:dyDescent="0.3">
      <c r="A702">
        <v>175</v>
      </c>
      <c r="B702" s="12">
        <v>2796.7571924016584</v>
      </c>
      <c r="C702" s="9">
        <v>0</v>
      </c>
      <c r="D702" s="9">
        <v>0.79430994542845079</v>
      </c>
      <c r="E702" s="9">
        <v>0.23044258249719363</v>
      </c>
      <c r="F702" s="9">
        <v>3.1109299789478722</v>
      </c>
      <c r="G702" s="12">
        <v>0</v>
      </c>
      <c r="H702" s="12">
        <v>93.631762498920622</v>
      </c>
      <c r="I702" s="12">
        <v>5.6179057499352369</v>
      </c>
      <c r="J702">
        <v>861.117300810247</v>
      </c>
      <c r="K702">
        <v>99.011896202271942</v>
      </c>
      <c r="L702">
        <v>1.2075524854067009E-2</v>
      </c>
      <c r="M702">
        <v>0</v>
      </c>
      <c r="N702">
        <v>-2.0497166725494216E-3</v>
      </c>
      <c r="O702">
        <v>4.6869430808150114E-4</v>
      </c>
      <c r="P702">
        <v>-8.0277542559835085E-3</v>
      </c>
      <c r="Q702">
        <v>5.8771958018980341E-3</v>
      </c>
      <c r="R702">
        <v>0</v>
      </c>
      <c r="S702">
        <v>1.2314393100342752E-4</v>
      </c>
      <c r="T702">
        <v>867.81739179517422</v>
      </c>
      <c r="U702">
        <v>102.5194107800292</v>
      </c>
      <c r="V702">
        <v>861.32265763031137</v>
      </c>
      <c r="W702">
        <v>106.49970885167056</v>
      </c>
      <c r="X702">
        <v>963.66662619224519</v>
      </c>
      <c r="Y702">
        <v>888.49152414832474</v>
      </c>
      <c r="Z702">
        <v>9.3452165987429261</v>
      </c>
      <c r="AA702" s="12">
        <v>20.72263524997841</v>
      </c>
      <c r="AB702" s="12">
        <v>1.7726352499784075</v>
      </c>
      <c r="AC702" s="12">
        <v>1.0509731449509105</v>
      </c>
      <c r="AD702" s="12">
        <v>275.87103347855793</v>
      </c>
      <c r="AE702">
        <v>0.11287292590189657</v>
      </c>
      <c r="AF702">
        <v>0</v>
      </c>
      <c r="AG702">
        <v>4.5445637258408853</v>
      </c>
      <c r="AH702">
        <v>-39.904061101371099</v>
      </c>
      <c r="AI702">
        <v>-1.3584433259006687</v>
      </c>
      <c r="AJ702">
        <v>1.8397839222685033</v>
      </c>
      <c r="AK702">
        <v>13.913878068661628</v>
      </c>
      <c r="AL702">
        <v>0</v>
      </c>
      <c r="AM702">
        <v>0</v>
      </c>
      <c r="AN702">
        <v>4.4478852903908823</v>
      </c>
      <c r="AO702">
        <f t="shared" si="105"/>
        <v>8.2449134641642683</v>
      </c>
      <c r="AP702">
        <f t="shared" si="106"/>
        <v>0.49469480784985609</v>
      </c>
      <c r="AQ702">
        <f t="shared" si="107"/>
        <v>0</v>
      </c>
      <c r="AR702">
        <f t="shared" si="108"/>
        <v>0.4915468726283026</v>
      </c>
      <c r="AS702" s="9">
        <f t="shared" si="109"/>
        <v>-18.174214045799712</v>
      </c>
      <c r="AT702" s="9">
        <f t="shared" si="110"/>
        <v>22.124715492749687</v>
      </c>
      <c r="AU702" s="9">
        <f t="shared" si="111"/>
        <v>4.6230301296304175</v>
      </c>
      <c r="AV702">
        <f t="shared" si="112"/>
        <v>0</v>
      </c>
      <c r="AW702">
        <f t="shared" si="113"/>
        <v>1.7325973765129199</v>
      </c>
      <c r="AX702">
        <v>8.2977150481794908</v>
      </c>
      <c r="AZ702">
        <f t="shared" si="114"/>
        <v>27.168866518013374</v>
      </c>
    </row>
    <row r="703" spans="1:52" x14ac:dyDescent="0.3">
      <c r="A703">
        <v>175.25</v>
      </c>
      <c r="B703" s="12">
        <v>2810.8212786239073</v>
      </c>
      <c r="C703" s="9">
        <v>0</v>
      </c>
      <c r="D703" s="9">
        <v>0.79670257660191934</v>
      </c>
      <c r="E703" s="9">
        <v>0.23232814019532841</v>
      </c>
      <c r="F703" s="9">
        <v>3.1128566328663858</v>
      </c>
      <c r="G703" s="12">
        <v>0</v>
      </c>
      <c r="H703" s="12">
        <v>94.356976998203237</v>
      </c>
      <c r="I703" s="12">
        <v>5.6614186198921939</v>
      </c>
      <c r="J703">
        <v>856.09698005271707</v>
      </c>
      <c r="K703">
        <v>98.798672704631429</v>
      </c>
      <c r="L703">
        <v>1.2025200884558643E-2</v>
      </c>
      <c r="M703">
        <v>0</v>
      </c>
      <c r="N703">
        <v>-2.043967668742958E-3</v>
      </c>
      <c r="O703">
        <v>6.1944957079248034E-4</v>
      </c>
      <c r="P703">
        <v>-7.9861399998836548E-3</v>
      </c>
      <c r="Q703">
        <v>5.8771958018980341E-3</v>
      </c>
      <c r="R703">
        <v>0</v>
      </c>
      <c r="S703">
        <v>1.2299332058322517E-4</v>
      </c>
      <c r="T703">
        <v>848.0382710706449</v>
      </c>
      <c r="U703">
        <v>101.67742241979698</v>
      </c>
      <c r="V703">
        <v>852.17178195609347</v>
      </c>
      <c r="W703">
        <v>106.11554804783702</v>
      </c>
      <c r="X703">
        <v>1041.691487902033</v>
      </c>
      <c r="Y703">
        <v>905.56315831327106</v>
      </c>
      <c r="Z703">
        <v>9.3502069604006</v>
      </c>
      <c r="AA703" s="12">
        <v>20.737139539964065</v>
      </c>
      <c r="AB703" s="12">
        <v>1.7871395399640646</v>
      </c>
      <c r="AC703" s="12">
        <v>1.0547519677566302</v>
      </c>
      <c r="AD703" s="12">
        <v>274.79599440610298</v>
      </c>
      <c r="AE703">
        <v>0.11321817746872731</v>
      </c>
      <c r="AF703">
        <v>0</v>
      </c>
      <c r="AG703">
        <v>8.2920820844420877</v>
      </c>
      <c r="AH703">
        <v>-38.95767512902475</v>
      </c>
      <c r="AI703">
        <v>-2.6695688178588797</v>
      </c>
      <c r="AJ703">
        <v>1.832614486694301</v>
      </c>
      <c r="AK703">
        <v>13.923616739438701</v>
      </c>
      <c r="AL703">
        <v>0</v>
      </c>
      <c r="AM703">
        <v>0</v>
      </c>
      <c r="AN703">
        <v>4.463877868748666</v>
      </c>
      <c r="AO703">
        <f t="shared" si="105"/>
        <v>7.2411053929525409</v>
      </c>
      <c r="AP703">
        <f t="shared" si="106"/>
        <v>0.43446632357715242</v>
      </c>
      <c r="AQ703">
        <f t="shared" si="107"/>
        <v>0</v>
      </c>
      <c r="AR703">
        <f t="shared" si="108"/>
        <v>0.43168472483631415</v>
      </c>
      <c r="AS703" s="9">
        <f t="shared" si="109"/>
        <v>-13.677368569059769</v>
      </c>
      <c r="AT703" s="9">
        <f t="shared" si="110"/>
        <v>21.883787069107875</v>
      </c>
      <c r="AU703" s="9">
        <f t="shared" si="111"/>
        <v>4.06235004277075</v>
      </c>
      <c r="AV703">
        <f t="shared" si="112"/>
        <v>0</v>
      </c>
      <c r="AW703">
        <f t="shared" si="113"/>
        <v>1.313325808322664</v>
      </c>
      <c r="AX703">
        <v>7.2877640965954633</v>
      </c>
      <c r="AZ703">
        <f t="shared" si="114"/>
        <v>53.391376357177592</v>
      </c>
    </row>
    <row r="704" spans="1:52" x14ac:dyDescent="0.3">
      <c r="A704">
        <v>175.5</v>
      </c>
      <c r="B704" s="12">
        <v>2824.9058229167595</v>
      </c>
      <c r="C704" s="9">
        <v>0</v>
      </c>
      <c r="D704" s="9">
        <v>0.79909151800434708</v>
      </c>
      <c r="E704" s="9">
        <v>0.23422042663062401</v>
      </c>
      <c r="F704" s="9">
        <v>3.1147840478558737</v>
      </c>
      <c r="G704" s="12">
        <v>0</v>
      </c>
      <c r="H704" s="12">
        <v>95.084779473316928</v>
      </c>
      <c r="I704" s="12">
        <v>5.7050867683990152</v>
      </c>
      <c r="J704">
        <v>851.47702937567669</v>
      </c>
      <c r="K704">
        <v>98.602437067573135</v>
      </c>
      <c r="L704">
        <v>1.1975074753098685E-2</v>
      </c>
      <c r="M704">
        <v>0</v>
      </c>
      <c r="N704">
        <v>-2.0390896754553765E-3</v>
      </c>
      <c r="O704">
        <v>4.9384184584153718E-4</v>
      </c>
      <c r="P704">
        <v>-7.948180965701936E-3</v>
      </c>
      <c r="Q704">
        <v>5.8771958018980341E-3</v>
      </c>
      <c r="R704">
        <v>0</v>
      </c>
      <c r="S704">
        <v>1.2289792232886987E-4</v>
      </c>
      <c r="T704">
        <v>858.34572904264087</v>
      </c>
      <c r="U704">
        <v>102.11535356566077</v>
      </c>
      <c r="V704">
        <v>851.86774645404239</v>
      </c>
      <c r="W704">
        <v>106.07323892536073</v>
      </c>
      <c r="X704">
        <v>963.591039256724</v>
      </c>
      <c r="Y704">
        <v>881.31349788214288</v>
      </c>
      <c r="Z704">
        <v>9.3552131098300855</v>
      </c>
      <c r="AA704" s="12">
        <v>20.751695589466333</v>
      </c>
      <c r="AB704" s="12">
        <v>1.8016955894663385</v>
      </c>
      <c r="AC704" s="12">
        <v>1.0585159198055643</v>
      </c>
      <c r="AD704" s="12">
        <v>273.71459301374824</v>
      </c>
      <c r="AE704">
        <v>0.11356127773625069</v>
      </c>
      <c r="AF704">
        <v>0</v>
      </c>
      <c r="AG704">
        <v>5.0498829280017103</v>
      </c>
      <c r="AH704">
        <v>-39.393702757127294</v>
      </c>
      <c r="AI704">
        <v>-1.4722875714050248</v>
      </c>
      <c r="AJ704">
        <v>1.8254026208086873</v>
      </c>
      <c r="AK704">
        <v>13.933390163305541</v>
      </c>
      <c r="AL704">
        <v>0</v>
      </c>
      <c r="AM704">
        <v>0</v>
      </c>
      <c r="AN704">
        <v>4.4798075117016003</v>
      </c>
      <c r="AO704">
        <f t="shared" si="105"/>
        <v>8.2235556262998983</v>
      </c>
      <c r="AP704">
        <f t="shared" si="106"/>
        <v>0.49341333757799388</v>
      </c>
      <c r="AQ704">
        <f t="shared" si="107"/>
        <v>0</v>
      </c>
      <c r="AR704">
        <f t="shared" si="108"/>
        <v>0.49023518566724011</v>
      </c>
      <c r="AS704" s="9">
        <f t="shared" si="109"/>
        <v>-17.401273690533142</v>
      </c>
      <c r="AT704" s="9">
        <f t="shared" si="110"/>
        <v>21.912588835961284</v>
      </c>
      <c r="AU704" s="9">
        <f t="shared" si="111"/>
        <v>4.6159869242746661</v>
      </c>
      <c r="AV704">
        <f t="shared" si="112"/>
        <v>0</v>
      </c>
      <c r="AW704">
        <f t="shared" si="113"/>
        <v>1.6829100018568837</v>
      </c>
      <c r="AX704">
        <v>8.2768682195021643</v>
      </c>
      <c r="AZ704">
        <f t="shared" si="114"/>
        <v>29.445751428100493</v>
      </c>
    </row>
    <row r="705" spans="1:52" x14ac:dyDescent="0.3">
      <c r="A705">
        <v>175.75</v>
      </c>
      <c r="B705" s="12">
        <v>2839.0105844151344</v>
      </c>
      <c r="C705" s="9">
        <v>0</v>
      </c>
      <c r="D705" s="9">
        <v>0.80147671641273832</v>
      </c>
      <c r="E705" s="9">
        <v>0.23611941506230913</v>
      </c>
      <c r="F705" s="9">
        <v>3.1167121858875708</v>
      </c>
      <c r="G705" s="12">
        <v>0</v>
      </c>
      <c r="H705" s="12">
        <v>95.815159639349659</v>
      </c>
      <c r="I705" s="12">
        <v>5.7489095783609798</v>
      </c>
      <c r="J705">
        <v>846.54172187770166</v>
      </c>
      <c r="K705">
        <v>98.391162370420261</v>
      </c>
      <c r="L705">
        <v>1.1925122106413846E-2</v>
      </c>
      <c r="M705">
        <v>0</v>
      </c>
      <c r="N705">
        <v>-2.0333878368877672E-3</v>
      </c>
      <c r="O705">
        <v>6.4046206333071877E-4</v>
      </c>
      <c r="P705">
        <v>-7.9072598368535064E-3</v>
      </c>
      <c r="Q705">
        <v>5.8771958018980341E-3</v>
      </c>
      <c r="R705">
        <v>0</v>
      </c>
      <c r="S705">
        <v>1.2274884777081923E-4</v>
      </c>
      <c r="T705">
        <v>838.47859804395364</v>
      </c>
      <c r="U705">
        <v>101.26284937251478</v>
      </c>
      <c r="V705">
        <v>842.74553644484513</v>
      </c>
      <c r="W705">
        <v>105.68720189440967</v>
      </c>
      <c r="X705">
        <v>1042.001656616241</v>
      </c>
      <c r="Y705">
        <v>898.48145220546451</v>
      </c>
      <c r="Z705">
        <v>9.3602349534777325</v>
      </c>
      <c r="AA705" s="12">
        <v>20.766303192786989</v>
      </c>
      <c r="AB705" s="12">
        <v>1.8163031927869884</v>
      </c>
      <c r="AC705" s="12">
        <v>1.0622649134782274</v>
      </c>
      <c r="AD705" s="12">
        <v>272.62681991716005</v>
      </c>
      <c r="AE705">
        <v>0.11390221996016536</v>
      </c>
      <c r="AF705">
        <v>0</v>
      </c>
      <c r="AG705">
        <v>8.8753625881886347</v>
      </c>
      <c r="AH705">
        <v>-38.445158015522452</v>
      </c>
      <c r="AI705">
        <v>-2.7867957880309686</v>
      </c>
      <c r="AJ705">
        <v>1.8181482620275407</v>
      </c>
      <c r="AK705">
        <v>13.943198202149404</v>
      </c>
      <c r="AL705">
        <v>0</v>
      </c>
      <c r="AM705">
        <v>0</v>
      </c>
      <c r="AN705">
        <v>4.4956738484301049</v>
      </c>
      <c r="AO705">
        <f t="shared" si="105"/>
        <v>7.2213986611588314</v>
      </c>
      <c r="AP705">
        <f t="shared" si="106"/>
        <v>0.43328391966952989</v>
      </c>
      <c r="AQ705">
        <f t="shared" si="107"/>
        <v>0</v>
      </c>
      <c r="AR705">
        <f t="shared" si="108"/>
        <v>0.43047630587336555</v>
      </c>
      <c r="AS705" s="9">
        <f t="shared" si="109"/>
        <v>-12.816447653842216</v>
      </c>
      <c r="AT705" s="9">
        <f t="shared" si="110"/>
        <v>21.679497927795072</v>
      </c>
      <c r="AU705" s="9">
        <f t="shared" si="111"/>
        <v>4.0556392896705713</v>
      </c>
      <c r="AV705">
        <f t="shared" si="112"/>
        <v>0</v>
      </c>
      <c r="AW705">
        <f t="shared" si="113"/>
        <v>1.2483592055419837</v>
      </c>
      <c r="AX705">
        <v>7.2684974171926582</v>
      </c>
      <c r="AZ705">
        <f t="shared" si="114"/>
        <v>55.735915760619378</v>
      </c>
    </row>
    <row r="706" spans="1:52" x14ac:dyDescent="0.3">
      <c r="A706">
        <v>176</v>
      </c>
      <c r="B706" s="12">
        <v>2853.1353210186967</v>
      </c>
      <c r="C706" s="9">
        <v>0</v>
      </c>
      <c r="D706" s="9">
        <v>0.80385811862172407</v>
      </c>
      <c r="E706" s="9">
        <v>0.23802507859277294</v>
      </c>
      <c r="F706" s="9">
        <v>3.1186410089126761</v>
      </c>
      <c r="G706" s="12">
        <v>0</v>
      </c>
      <c r="H706" s="12">
        <v>96.548107151066517</v>
      </c>
      <c r="I706" s="12">
        <v>5.7928864290639908</v>
      </c>
      <c r="J706">
        <v>842.00262993786737</v>
      </c>
      <c r="K706">
        <v>98.196847977799678</v>
      </c>
      <c r="L706">
        <v>1.1875362170843787E-2</v>
      </c>
      <c r="M706">
        <v>0</v>
      </c>
      <c r="N706">
        <v>-2.0285537028554273E-3</v>
      </c>
      <c r="O706">
        <v>5.181184683611999E-4</v>
      </c>
      <c r="P706">
        <v>-7.8699594119340001E-3</v>
      </c>
      <c r="Q706">
        <v>5.8771958018980341E-3</v>
      </c>
      <c r="R706">
        <v>0</v>
      </c>
      <c r="S706">
        <v>1.2265488572606729E-4</v>
      </c>
      <c r="T706">
        <v>849.01346220009509</v>
      </c>
      <c r="U706">
        <v>101.71460730011398</v>
      </c>
      <c r="V706">
        <v>842.52085095940458</v>
      </c>
      <c r="W706">
        <v>105.64822059066739</v>
      </c>
      <c r="X706">
        <v>963.56207184468019</v>
      </c>
      <c r="Y706">
        <v>874.25749436868227</v>
      </c>
      <c r="Z706">
        <v>9.3652723974054783</v>
      </c>
      <c r="AA706" s="12">
        <v>20.780962143021323</v>
      </c>
      <c r="AB706" s="12">
        <v>1.8309621430213256</v>
      </c>
      <c r="AC706" s="12">
        <v>1.0659988610406514</v>
      </c>
      <c r="AD706" s="12">
        <v>271.53266671364929</v>
      </c>
      <c r="AE706">
        <v>0.11424099743653882</v>
      </c>
      <c r="AF706">
        <v>0</v>
      </c>
      <c r="AG706">
        <v>5.5642684064543584</v>
      </c>
      <c r="AH706">
        <v>-38.890856086253358</v>
      </c>
      <c r="AI706">
        <v>-1.5868321704638846</v>
      </c>
      <c r="AJ706">
        <v>1.8108513543133276</v>
      </c>
      <c r="AK706">
        <v>13.95304071704747</v>
      </c>
      <c r="AL706">
        <v>0</v>
      </c>
      <c r="AM706">
        <v>0</v>
      </c>
      <c r="AN706">
        <v>4.5114765076300918</v>
      </c>
      <c r="AO706">
        <f t="shared" si="105"/>
        <v>8.2019246000548964</v>
      </c>
      <c r="AP706">
        <f t="shared" si="106"/>
        <v>0.49211547600329375</v>
      </c>
      <c r="AQ706">
        <f t="shared" si="107"/>
        <v>0</v>
      </c>
      <c r="AR706">
        <f t="shared" si="108"/>
        <v>0.48890766615224601</v>
      </c>
      <c r="AS706" s="9">
        <f t="shared" si="109"/>
        <v>-16.62131020938207</v>
      </c>
      <c r="AT706" s="9">
        <f t="shared" si="110"/>
        <v>21.705661644199264</v>
      </c>
      <c r="AU706" s="9">
        <f t="shared" si="111"/>
        <v>4.6087954837497049</v>
      </c>
      <c r="AV706">
        <f t="shared" si="112"/>
        <v>0</v>
      </c>
      <c r="AW706">
        <f t="shared" si="113"/>
        <v>1.6304648166967859</v>
      </c>
      <c r="AX706">
        <v>8.2557388810553789</v>
      </c>
      <c r="AZ706">
        <f t="shared" si="114"/>
        <v>31.73664340927769</v>
      </c>
    </row>
    <row r="707" spans="1:52" x14ac:dyDescent="0.3">
      <c r="A707">
        <v>176.25</v>
      </c>
      <c r="B707" s="12">
        <v>2867.2797893934362</v>
      </c>
      <c r="C707" s="9">
        <v>0</v>
      </c>
      <c r="D707" s="9">
        <v>0.80623567144520702</v>
      </c>
      <c r="E707" s="9">
        <v>0.23993739016734639</v>
      </c>
      <c r="F707" s="9">
        <v>3.1205704788633226</v>
      </c>
      <c r="G707" s="12">
        <v>0</v>
      </c>
      <c r="H707" s="12">
        <v>97.28361160282553</v>
      </c>
      <c r="I707" s="12">
        <v>5.837016696169532</v>
      </c>
      <c r="J707">
        <v>837.15021712874886</v>
      </c>
      <c r="K707">
        <v>97.987479857383164</v>
      </c>
      <c r="L707">
        <v>1.1825772364580227E-2</v>
      </c>
      <c r="M707">
        <v>0</v>
      </c>
      <c r="N707">
        <v>-2.0228974853291259E-3</v>
      </c>
      <c r="O707">
        <v>6.6094906544401715E-4</v>
      </c>
      <c r="P707">
        <v>-7.8297133184015103E-3</v>
      </c>
      <c r="Q707">
        <v>5.8771958018980341E-3</v>
      </c>
      <c r="R707">
        <v>0</v>
      </c>
      <c r="S707">
        <v>1.2250725081822385E-4</v>
      </c>
      <c r="T707">
        <v>829.06448867607264</v>
      </c>
      <c r="U707">
        <v>100.85174351632207</v>
      </c>
      <c r="V707">
        <v>833.4411559796547</v>
      </c>
      <c r="W707">
        <v>105.26088791998114</v>
      </c>
      <c r="X707">
        <v>1042.2744511921283</v>
      </c>
      <c r="Y707">
        <v>891.50006212690869</v>
      </c>
      <c r="Z707">
        <v>9.3703253472923134</v>
      </c>
      <c r="AA707" s="12">
        <v>20.795672232056507</v>
      </c>
      <c r="AB707" s="12">
        <v>1.8456722320565107</v>
      </c>
      <c r="AC707" s="12">
        <v>1.0697176746383144</v>
      </c>
      <c r="AD707" s="12">
        <v>270.43212479738742</v>
      </c>
      <c r="AE707">
        <v>0.11457760350196722</v>
      </c>
      <c r="AF707">
        <v>0</v>
      </c>
      <c r="AG707">
        <v>9.4648025733159891</v>
      </c>
      <c r="AH707">
        <v>-37.940464353081865</v>
      </c>
      <c r="AI707">
        <v>-2.9029453073626996</v>
      </c>
      <c r="AJ707">
        <v>1.8035118402737771</v>
      </c>
      <c r="AK707">
        <v>13.962917568265748</v>
      </c>
      <c r="AL707">
        <v>0</v>
      </c>
      <c r="AM707">
        <v>0</v>
      </c>
      <c r="AN707">
        <v>4.5272151174872661</v>
      </c>
      <c r="AO707">
        <f t="shared" ref="AO707:AO770" si="115">AX707*COS(AE707)</f>
        <v>7.2029865639892909</v>
      </c>
      <c r="AP707">
        <f t="shared" ref="AP707:AP770" si="116">AO707*f_tip</f>
        <v>0.43217919383935743</v>
      </c>
      <c r="AQ707">
        <f t="shared" ref="AQ707:AQ770" si="117">IF(uhel_zkoseni_lamely=0,0,IF(uhel_zkoseni_lamely&gt;0,AP707*SIN(AE707),-AP707*SIN(AE707)))</f>
        <v>0</v>
      </c>
      <c r="AR707">
        <f t="shared" ref="AR707:AR770" si="118">AP707*COS(AE707)</f>
        <v>0.42934546586891992</v>
      </c>
      <c r="AS707" s="9">
        <f t="shared" ref="AS707:AS770" si="119">(-AR707*sirka_lamely+AG707*(sirka_lamely-0.5*AB707)-(AL707+AN707)*sirka_lamely*0.5+AH707*(sirka_lamely-AB707)*0.5)/(sirka_lamely-AB707)</f>
        <v>-11.951622948667405</v>
      </c>
      <c r="AT707" s="9">
        <f t="shared" ref="AT707:AT770" si="120">-AG707-AH707+AR707+AS707+AL707+AN707</f>
        <v>21.480599414454659</v>
      </c>
      <c r="AU707" s="9">
        <f t="shared" ref="AU707:AU770" si="121">AP707*Z707</f>
        <v>4.0496596546052892</v>
      </c>
      <c r="AV707">
        <f t="shared" ref="AV707:AV770" si="122">AK707-AJ707+AI707-AM707-AQ707+IF(AC707&gt;0,-(ABS(AS707)+ABS(AT707))*f_side,(ABS(AS707)+ABS(AT707))*f_side)-AX707</f>
        <v>0</v>
      </c>
      <c r="AW707">
        <f t="shared" ref="AW707:AW770" si="123">(ABS(AS707)*AB707*(sirka_lamely-AB707)/sirka_lamely)/(delka_rotoru*tloustka_lamely^2/6)</f>
        <v>1.1806731192683488</v>
      </c>
      <c r="AX707">
        <v>7.2505270788419471</v>
      </c>
      <c r="AZ707">
        <f t="shared" ref="AZ707:AZ770" si="124">Y707-V707</f>
        <v>58.058906147253992</v>
      </c>
    </row>
    <row r="708" spans="1:52" x14ac:dyDescent="0.3">
      <c r="A708">
        <v>176.5</v>
      </c>
      <c r="B708" s="12">
        <v>2881.4437449732955</v>
      </c>
      <c r="C708" s="9">
        <v>0</v>
      </c>
      <c r="D708" s="9">
        <v>0.80860932171798694</v>
      </c>
      <c r="E708" s="9">
        <v>0.24185632257410006</v>
      </c>
      <c r="F708" s="9">
        <v>3.1225005576535327</v>
      </c>
      <c r="G708" s="12">
        <v>0</v>
      </c>
      <c r="H708" s="12">
        <v>98.021662528500016</v>
      </c>
      <c r="I708" s="12">
        <v>5.8812997517100012</v>
      </c>
      <c r="J708">
        <v>832.69014602462732</v>
      </c>
      <c r="K708">
        <v>97.79505279845182</v>
      </c>
      <c r="L708">
        <v>1.1776371435160634E-2</v>
      </c>
      <c r="M708">
        <v>0</v>
      </c>
      <c r="N708">
        <v>-2.0181061977764068E-3</v>
      </c>
      <c r="O708">
        <v>5.4162961724780871E-4</v>
      </c>
      <c r="P708">
        <v>-7.7930560020907404E-3</v>
      </c>
      <c r="Q708">
        <v>5.8771958018980341E-3</v>
      </c>
      <c r="R708">
        <v>0</v>
      </c>
      <c r="S708">
        <v>1.2241466453564035E-4</v>
      </c>
      <c r="T708">
        <v>839.82461940506084</v>
      </c>
      <c r="U708">
        <v>101.31729176176731</v>
      </c>
      <c r="V708">
        <v>833.2970035537594</v>
      </c>
      <c r="W708">
        <v>105.22533037596969</v>
      </c>
      <c r="X708">
        <v>963.57625466971103</v>
      </c>
      <c r="Y708">
        <v>867.3207444834834</v>
      </c>
      <c r="Z708">
        <v>9.3753937084377164</v>
      </c>
      <c r="AA708" s="12">
        <v>20.810433250569996</v>
      </c>
      <c r="AB708" s="12">
        <v>1.8604332505699974</v>
      </c>
      <c r="AC708" s="12">
        <v>1.0734212663011131</v>
      </c>
      <c r="AD708" s="12">
        <v>269.32518574454934</v>
      </c>
      <c r="AE708">
        <v>0.1149120315337484</v>
      </c>
      <c r="AF708">
        <v>0</v>
      </c>
      <c r="AG708">
        <v>6.0876217140257731</v>
      </c>
      <c r="AH708">
        <v>-38.395690035714225</v>
      </c>
      <c r="AI708">
        <v>-1.7011870464862</v>
      </c>
      <c r="AJ708">
        <v>1.7961296637303998</v>
      </c>
      <c r="AK708">
        <v>13.972828615258006</v>
      </c>
      <c r="AL708">
        <v>0</v>
      </c>
      <c r="AM708">
        <v>0</v>
      </c>
      <c r="AN708">
        <v>4.5428893056981803</v>
      </c>
      <c r="AO708">
        <f t="shared" si="115"/>
        <v>8.180885333976553</v>
      </c>
      <c r="AP708">
        <f t="shared" si="116"/>
        <v>0.49085312003859316</v>
      </c>
      <c r="AQ708">
        <f t="shared" si="117"/>
        <v>0</v>
      </c>
      <c r="AR708">
        <f t="shared" si="118"/>
        <v>0.48761588213967655</v>
      </c>
      <c r="AS708" s="9">
        <f t="shared" si="119"/>
        <v>-15.834521763499032</v>
      </c>
      <c r="AT708" s="9">
        <f t="shared" si="120"/>
        <v>21.50405174602728</v>
      </c>
      <c r="AU708" s="9">
        <f t="shared" si="121"/>
        <v>4.6019412533768493</v>
      </c>
      <c r="AV708">
        <f t="shared" si="122"/>
        <v>0</v>
      </c>
      <c r="AW708">
        <f t="shared" si="123"/>
        <v>1.5752402658493663</v>
      </c>
      <c r="AX708">
        <v>8.2351974944698281</v>
      </c>
      <c r="AZ708">
        <f t="shared" si="124"/>
        <v>34.023740929723999</v>
      </c>
    </row>
    <row r="709" spans="1:52" x14ac:dyDescent="0.3">
      <c r="A709">
        <v>176.75</v>
      </c>
      <c r="B709" s="12">
        <v>2895.626941961897</v>
      </c>
      <c r="C709" s="9">
        <v>0</v>
      </c>
      <c r="D709" s="9">
        <v>0.81097901629740843</v>
      </c>
      <c r="E709" s="9">
        <v>0.24378184844364148</v>
      </c>
      <c r="F709" s="9">
        <v>3.1244312071801774</v>
      </c>
      <c r="G709" s="12">
        <v>0</v>
      </c>
      <c r="H709" s="12">
        <v>98.762249401400567</v>
      </c>
      <c r="I709" s="12">
        <v>5.9257349640840342</v>
      </c>
      <c r="J709">
        <v>827.91873427574239</v>
      </c>
      <c r="K709">
        <v>97.587557025134288</v>
      </c>
      <c r="L709">
        <v>1.1727137864188296E-2</v>
      </c>
      <c r="M709">
        <v>0</v>
      </c>
      <c r="N709">
        <v>-2.0124944916025014E-3</v>
      </c>
      <c r="O709">
        <v>6.8095359521054707E-4</v>
      </c>
      <c r="P709">
        <v>-7.7534689153228517E-3</v>
      </c>
      <c r="Q709">
        <v>5.8771958018980341E-3</v>
      </c>
      <c r="R709">
        <v>0</v>
      </c>
      <c r="S709">
        <v>1.2226840124881618E-4</v>
      </c>
      <c r="T709">
        <v>819.7979014004211</v>
      </c>
      <c r="U709">
        <v>100.44414355236751</v>
      </c>
      <c r="V709">
        <v>824.26853425960985</v>
      </c>
      <c r="W709">
        <v>104.83708048901843</v>
      </c>
      <c r="X709">
        <v>1042.5117795077015</v>
      </c>
      <c r="Y709">
        <v>884.61801282949648</v>
      </c>
      <c r="Z709">
        <v>9.3804773857621448</v>
      </c>
      <c r="AA709" s="12">
        <v>20.825244988028011</v>
      </c>
      <c r="AB709" s="12">
        <v>1.8752449880280113</v>
      </c>
      <c r="AC709" s="12">
        <v>1.0771095479469806</v>
      </c>
      <c r="AD709" s="12">
        <v>268.21184130274565</v>
      </c>
      <c r="AE709">
        <v>0.11524427495003087</v>
      </c>
      <c r="AF709">
        <v>0</v>
      </c>
      <c r="AG709">
        <v>10.06036331342249</v>
      </c>
      <c r="AH709">
        <v>-37.44366662445055</v>
      </c>
      <c r="AI709">
        <v>-3.0174739284943315</v>
      </c>
      <c r="AJ709">
        <v>1.7887047696480112</v>
      </c>
      <c r="AK709">
        <v>13.982773716664743</v>
      </c>
      <c r="AL709">
        <v>0</v>
      </c>
      <c r="AM709">
        <v>0</v>
      </c>
      <c r="AN709">
        <v>4.5584986994855345</v>
      </c>
      <c r="AO709">
        <f t="shared" si="115"/>
        <v>7.1863997863745306</v>
      </c>
      <c r="AP709">
        <f t="shared" si="116"/>
        <v>0.43118398718247181</v>
      </c>
      <c r="AQ709">
        <f t="shared" si="117"/>
        <v>0</v>
      </c>
      <c r="AR709">
        <f t="shared" si="118"/>
        <v>0.42832382519180795</v>
      </c>
      <c r="AS709" s="9">
        <f t="shared" si="119"/>
        <v>-11.082965669621322</v>
      </c>
      <c r="AT709" s="9">
        <f t="shared" si="120"/>
        <v>21.287160166084078</v>
      </c>
      <c r="AU709" s="9">
        <f t="shared" si="121"/>
        <v>4.0447116408679316</v>
      </c>
      <c r="AV709">
        <f t="shared" si="122"/>
        <v>0</v>
      </c>
      <c r="AW709">
        <f t="shared" si="123"/>
        <v>1.1102466062224505</v>
      </c>
      <c r="AX709">
        <v>7.234387468380076</v>
      </c>
      <c r="AZ709">
        <f t="shared" si="124"/>
        <v>60.349478569886628</v>
      </c>
    </row>
    <row r="710" spans="1:52" x14ac:dyDescent="0.3">
      <c r="A710">
        <v>177</v>
      </c>
      <c r="B710" s="12">
        <v>2909.8291333343741</v>
      </c>
      <c r="C710" s="9">
        <v>0</v>
      </c>
      <c r="D710" s="9">
        <v>0.81334470206500098</v>
      </c>
      <c r="E710" s="9">
        <v>0.24571394024892257</v>
      </c>
      <c r="F710" s="9">
        <v>3.1263623893239489</v>
      </c>
      <c r="G710" s="12">
        <v>0</v>
      </c>
      <c r="H710" s="12">
        <v>99.50536163420098</v>
      </c>
      <c r="I710" s="12">
        <v>5.970321698052059</v>
      </c>
      <c r="J710">
        <v>823.53596825907255</v>
      </c>
      <c r="K710">
        <v>97.396987646596472</v>
      </c>
      <c r="L710">
        <v>1.1678090143026926E-2</v>
      </c>
      <c r="M710">
        <v>0</v>
      </c>
      <c r="N710">
        <v>-2.007745235455191E-3</v>
      </c>
      <c r="O710">
        <v>5.6445933718936585E-4</v>
      </c>
      <c r="P710">
        <v>-7.7174403122500746E-3</v>
      </c>
      <c r="Q710">
        <v>5.8771958018980341E-3</v>
      </c>
      <c r="R710">
        <v>0</v>
      </c>
      <c r="S710">
        <v>1.2217714310607563E-4</v>
      </c>
      <c r="T710">
        <v>830.78074061623317</v>
      </c>
      <c r="U710">
        <v>100.92346809014776</v>
      </c>
      <c r="V710">
        <v>824.20498206990544</v>
      </c>
      <c r="W710">
        <v>104.80500046657278</v>
      </c>
      <c r="X710">
        <v>963.63009609243124</v>
      </c>
      <c r="Y710">
        <v>860.50070975395749</v>
      </c>
      <c r="Z710">
        <v>9.3855762838080015</v>
      </c>
      <c r="AA710" s="12">
        <v>20.840107232684019</v>
      </c>
      <c r="AB710" s="12">
        <v>1.8901072326840196</v>
      </c>
      <c r="AC710" s="12">
        <v>1.0807824313849217</v>
      </c>
      <c r="AD710" s="12">
        <v>267.09208363760763</v>
      </c>
      <c r="AE710">
        <v>0.11557432720999183</v>
      </c>
      <c r="AF710">
        <v>0</v>
      </c>
      <c r="AG710">
        <v>6.6198231068597728</v>
      </c>
      <c r="AH710">
        <v>-37.908257933772781</v>
      </c>
      <c r="AI710">
        <v>-1.8147863842026026</v>
      </c>
      <c r="AJ710">
        <v>1.7812371057792056</v>
      </c>
      <c r="AK710">
        <v>13.992752730312176</v>
      </c>
      <c r="AL710">
        <v>0</v>
      </c>
      <c r="AM710">
        <v>0</v>
      </c>
      <c r="AN710">
        <v>4.5740429256110282</v>
      </c>
      <c r="AO710">
        <f t="shared" si="115"/>
        <v>8.160987124786713</v>
      </c>
      <c r="AP710">
        <f t="shared" si="116"/>
        <v>0.48965922748720275</v>
      </c>
      <c r="AQ710">
        <f t="shared" si="117"/>
        <v>0</v>
      </c>
      <c r="AR710">
        <f t="shared" si="118"/>
        <v>0.48639257286123022</v>
      </c>
      <c r="AS710" s="9">
        <f t="shared" si="119"/>
        <v>-15.041050271248659</v>
      </c>
      <c r="AT710" s="9">
        <f t="shared" si="120"/>
        <v>21.307820054136609</v>
      </c>
      <c r="AU710" s="9">
        <f t="shared" si="121"/>
        <v>4.5957340326516372</v>
      </c>
      <c r="AV710">
        <f t="shared" si="122"/>
        <v>0</v>
      </c>
      <c r="AW710">
        <f t="shared" si="123"/>
        <v>1.5172107073459233</v>
      </c>
      <c r="AX710">
        <v>8.215797020807253</v>
      </c>
      <c r="AZ710">
        <f t="shared" si="124"/>
        <v>36.295727684052054</v>
      </c>
    </row>
    <row r="711" spans="1:52" x14ac:dyDescent="0.3">
      <c r="A711">
        <v>177.25</v>
      </c>
      <c r="B711" s="12">
        <v>2924.0500708392656</v>
      </c>
      <c r="C711" s="9">
        <v>0</v>
      </c>
      <c r="D711" s="9">
        <v>0.81570632592812364</v>
      </c>
      <c r="E711" s="9">
        <v>0.24765257030504426</v>
      </c>
      <c r="F711" s="9">
        <v>3.1282940659503176</v>
      </c>
      <c r="G711" s="12">
        <v>0</v>
      </c>
      <c r="H711" s="12">
        <v>100.25098857886317</v>
      </c>
      <c r="I711" s="12">
        <v>6.0150593147317899</v>
      </c>
      <c r="J711">
        <v>818.84381704131181</v>
      </c>
      <c r="K711">
        <v>97.191335178651855</v>
      </c>
      <c r="L711">
        <v>1.1629207380364026E-2</v>
      </c>
      <c r="M711">
        <v>0</v>
      </c>
      <c r="N711">
        <v>-2.0021772051240071E-3</v>
      </c>
      <c r="O711">
        <v>7.005125687040187E-4</v>
      </c>
      <c r="P711">
        <v>-7.6784976046910362E-3</v>
      </c>
      <c r="Q711">
        <v>5.8771958018980341E-3</v>
      </c>
      <c r="R711">
        <v>0</v>
      </c>
      <c r="S711">
        <v>1.2203220138213833E-4</v>
      </c>
      <c r="T711">
        <v>810.67915209715363</v>
      </c>
      <c r="U711">
        <v>100.04006300395332</v>
      </c>
      <c r="V711">
        <v>815.23319200802109</v>
      </c>
      <c r="W711">
        <v>104.4160828884207</v>
      </c>
      <c r="X711">
        <v>1042.7153334878803</v>
      </c>
      <c r="Y711">
        <v>877.83442761211484</v>
      </c>
      <c r="Z711">
        <v>9.3906903067411722</v>
      </c>
      <c r="AA711" s="12">
        <v>20.855019771577265</v>
      </c>
      <c r="AB711" s="12">
        <v>1.9050197715772634</v>
      </c>
      <c r="AC711" s="12">
        <v>1.0844398283166923</v>
      </c>
      <c r="AD711" s="12">
        <v>265.96590487836596</v>
      </c>
      <c r="AE711">
        <v>0.11590218181398559</v>
      </c>
      <c r="AF711">
        <v>0</v>
      </c>
      <c r="AG711">
        <v>10.661991628092439</v>
      </c>
      <c r="AH711">
        <v>-36.954761063132274</v>
      </c>
      <c r="AI711">
        <v>-3.1300617802046875</v>
      </c>
      <c r="AJ711">
        <v>1.7737266196338231</v>
      </c>
      <c r="AK711">
        <v>14.002765513211253</v>
      </c>
      <c r="AL711">
        <v>0</v>
      </c>
      <c r="AM711">
        <v>0</v>
      </c>
      <c r="AN711">
        <v>4.5895216103824676</v>
      </c>
      <c r="AO711">
        <f t="shared" si="115"/>
        <v>7.1719511998548651</v>
      </c>
      <c r="AP711">
        <f t="shared" si="116"/>
        <v>0.43031707199129188</v>
      </c>
      <c r="AQ711">
        <f t="shared" si="117"/>
        <v>0</v>
      </c>
      <c r="AR711">
        <f t="shared" si="118"/>
        <v>0.42743001351037696</v>
      </c>
      <c r="AS711" s="9">
        <f t="shared" si="119"/>
        <v>-10.210509530466549</v>
      </c>
      <c r="AT711" s="9">
        <f t="shared" si="120"/>
        <v>21.099211528466135</v>
      </c>
      <c r="AU711" s="9">
        <f t="shared" si="121"/>
        <v>4.0409743567738676</v>
      </c>
      <c r="AV711">
        <f t="shared" si="122"/>
        <v>0</v>
      </c>
      <c r="AW711">
        <f t="shared" si="123"/>
        <v>1.0370559361891927</v>
      </c>
      <c r="AX711">
        <v>7.220393849836781</v>
      </c>
      <c r="AZ711">
        <f t="shared" si="124"/>
        <v>62.601235604093745</v>
      </c>
    </row>
    <row r="712" spans="1:52" x14ac:dyDescent="0.3">
      <c r="A712">
        <v>177.5</v>
      </c>
      <c r="B712" s="12">
        <v>2938.2895050005031</v>
      </c>
      <c r="C712" s="9">
        <v>0</v>
      </c>
      <c r="D712" s="9">
        <v>0.81806383482162293</v>
      </c>
      <c r="E712" s="9">
        <v>0.24959771076907591</v>
      </c>
      <c r="F712" s="9">
        <v>3.1302261989105009</v>
      </c>
      <c r="G712" s="12">
        <v>0</v>
      </c>
      <c r="H712" s="12">
        <v>100.99911952656765</v>
      </c>
      <c r="I712" s="12">
        <v>6.0599471715940592</v>
      </c>
      <c r="J712">
        <v>814.53673006229826</v>
      </c>
      <c r="K712">
        <v>97.002596705955</v>
      </c>
      <c r="L712">
        <v>1.158054114212104E-2</v>
      </c>
      <c r="M712">
        <v>0</v>
      </c>
      <c r="N712">
        <v>-1.9974692927206628E-3</v>
      </c>
      <c r="O712">
        <v>6.451408151745483E-4</v>
      </c>
      <c r="P712">
        <v>-7.6430841279724795E-3</v>
      </c>
      <c r="Q712">
        <v>5.8771958018980341E-3</v>
      </c>
      <c r="R712">
        <v>0</v>
      </c>
      <c r="S712">
        <v>1.2194223215233257E-4</v>
      </c>
      <c r="T712">
        <v>821.88182912802688</v>
      </c>
      <c r="U712">
        <v>100.53316144602138</v>
      </c>
      <c r="V712">
        <v>815.24956635097442</v>
      </c>
      <c r="W712">
        <v>104.38750536862864</v>
      </c>
      <c r="X712">
        <v>998.54710910773167</v>
      </c>
      <c r="Y712">
        <v>862.9598971140457</v>
      </c>
      <c r="Z712">
        <v>9.3958193583548226</v>
      </c>
      <c r="AA712" s="12">
        <v>20.869982390531352</v>
      </c>
      <c r="AB712" s="12">
        <v>1.9199823905313531</v>
      </c>
      <c r="AC712" s="12">
        <v>1.0880816503414015</v>
      </c>
      <c r="AD712" s="12">
        <v>264.83329763685401</v>
      </c>
      <c r="AE712">
        <v>0.11622783230371714</v>
      </c>
      <c r="AF712">
        <v>0</v>
      </c>
      <c r="AG712">
        <v>8.8324171860557907</v>
      </c>
      <c r="AH712">
        <v>-37.428541917197258</v>
      </c>
      <c r="AI712">
        <v>-2.3855165381535643</v>
      </c>
      <c r="AJ712">
        <v>1.7661732619401798</v>
      </c>
      <c r="AK712">
        <v>14.012811921556699</v>
      </c>
      <c r="AL712">
        <v>0</v>
      </c>
      <c r="AM712">
        <v>0</v>
      </c>
      <c r="AN712">
        <v>4.6049343796732396</v>
      </c>
      <c r="AO712">
        <f t="shared" si="115"/>
        <v>7.7883063404958053</v>
      </c>
      <c r="AP712">
        <f t="shared" si="116"/>
        <v>0.46729838042974831</v>
      </c>
      <c r="AQ712">
        <f t="shared" si="117"/>
        <v>0</v>
      </c>
      <c r="AR712">
        <f t="shared" si="118"/>
        <v>0.46414558641329517</v>
      </c>
      <c r="AS712" s="9">
        <f t="shared" si="119"/>
        <v>-12.439824174245549</v>
      </c>
      <c r="AT712" s="9">
        <f t="shared" si="120"/>
        <v>21.225380522982448</v>
      </c>
      <c r="AU712" s="9">
        <f t="shared" si="121"/>
        <v>4.3906511689696854</v>
      </c>
      <c r="AV712">
        <f t="shared" si="122"/>
        <v>0</v>
      </c>
      <c r="AW712">
        <f t="shared" si="123"/>
        <v>1.2721517008096637</v>
      </c>
      <c r="AX712">
        <v>7.8412098396292738</v>
      </c>
      <c r="AZ712">
        <f t="shared" si="124"/>
        <v>47.710330763071283</v>
      </c>
    </row>
    <row r="713" spans="1:52" x14ac:dyDescent="0.3">
      <c r="A713">
        <v>177.75</v>
      </c>
      <c r="B713" s="12">
        <v>2952.5471851194875</v>
      </c>
      <c r="C713" s="9">
        <v>0</v>
      </c>
      <c r="D713" s="9">
        <v>0.82041717570947581</v>
      </c>
      <c r="E713" s="9">
        <v>0.25154933363987025</v>
      </c>
      <c r="F713" s="9">
        <v>3.1321587500424246</v>
      </c>
      <c r="G713" s="12">
        <v>0</v>
      </c>
      <c r="H713" s="12">
        <v>101.74974370764239</v>
      </c>
      <c r="I713" s="12">
        <v>6.1049846224585442</v>
      </c>
      <c r="J713">
        <v>809.92686366096746</v>
      </c>
      <c r="K713">
        <v>96.798865613449266</v>
      </c>
      <c r="L713">
        <v>1.1532010399474187E-2</v>
      </c>
      <c r="M713">
        <v>0</v>
      </c>
      <c r="N713">
        <v>-1.991956066174866E-3</v>
      </c>
      <c r="O713">
        <v>6.7208415767383654E-4</v>
      </c>
      <c r="P713">
        <v>-7.604817167527313E-3</v>
      </c>
      <c r="Q713">
        <v>5.8771958018980341E-3</v>
      </c>
      <c r="R713">
        <v>0</v>
      </c>
      <c r="S713">
        <v>1.217993777810253E-4</v>
      </c>
      <c r="T713">
        <v>801.70948844317513</v>
      </c>
      <c r="U713">
        <v>99.639587934584711</v>
      </c>
      <c r="V713">
        <v>806.3378538311058</v>
      </c>
      <c r="W713">
        <v>103.99808790620818</v>
      </c>
      <c r="X713">
        <v>1009.5444432165974</v>
      </c>
      <c r="Y713">
        <v>862.38912922230463</v>
      </c>
      <c r="Z713">
        <v>9.4009633420670866</v>
      </c>
      <c r="AA713" s="12">
        <v>20.884994874152849</v>
      </c>
      <c r="AB713" s="12">
        <v>1.934994874152848</v>
      </c>
      <c r="AC713" s="12">
        <v>1.0917078089551076</v>
      </c>
      <c r="AD713" s="12">
        <v>263.6942544204</v>
      </c>
      <c r="AE713">
        <v>0.11655127226238648</v>
      </c>
      <c r="AF713">
        <v>0</v>
      </c>
      <c r="AG713">
        <v>9.6564748307735577</v>
      </c>
      <c r="AH713">
        <v>-36.473785505043153</v>
      </c>
      <c r="AI713">
        <v>-2.8025637695599417</v>
      </c>
      <c r="AJ713">
        <v>1.758576982729648</v>
      </c>
      <c r="AK713">
        <v>14.02289181072608</v>
      </c>
      <c r="AL713">
        <v>0</v>
      </c>
      <c r="AM713">
        <v>0</v>
      </c>
      <c r="AN713">
        <v>4.620280858920605</v>
      </c>
      <c r="AO713">
        <f t="shared" si="115"/>
        <v>7.4974743514030919</v>
      </c>
      <c r="AP713">
        <f t="shared" si="116"/>
        <v>0.44984846108418552</v>
      </c>
      <c r="AQ713">
        <f t="shared" si="117"/>
        <v>0</v>
      </c>
      <c r="AR713">
        <f t="shared" si="118"/>
        <v>0.44679650277701716</v>
      </c>
      <c r="AS713" s="9">
        <f t="shared" si="119"/>
        <v>-11.07306507732754</v>
      </c>
      <c r="AT713" s="9">
        <f t="shared" si="120"/>
        <v>20.811322958639675</v>
      </c>
      <c r="AU713" s="9">
        <f t="shared" si="121"/>
        <v>4.2290088921377205</v>
      </c>
      <c r="AV713">
        <f t="shared" si="122"/>
        <v>0</v>
      </c>
      <c r="AW713">
        <f t="shared" si="123"/>
        <v>1.1401063712360122</v>
      </c>
      <c r="AX713">
        <v>7.5486877762784568</v>
      </c>
      <c r="AZ713">
        <f t="shared" si="124"/>
        <v>56.051275391198828</v>
      </c>
    </row>
    <row r="714" spans="1:52" x14ac:dyDescent="0.3">
      <c r="A714">
        <v>178</v>
      </c>
      <c r="B714" s="12">
        <v>2966.8228592772616</v>
      </c>
      <c r="C714" s="9">
        <v>0</v>
      </c>
      <c r="D714" s="9">
        <v>0.82276629558645142</v>
      </c>
      <c r="E714" s="9">
        <v>0.25350741075789357</v>
      </c>
      <c r="F714" s="9">
        <v>3.1340916811716975</v>
      </c>
      <c r="G714" s="12">
        <v>0</v>
      </c>
      <c r="H714" s="12">
        <v>102.50285029149752</v>
      </c>
      <c r="I714" s="12">
        <v>6.1501710174898516</v>
      </c>
      <c r="J714">
        <v>805.69006231015214</v>
      </c>
      <c r="K714">
        <v>96.611846521246434</v>
      </c>
      <c r="L714">
        <v>1.1483669610357709E-2</v>
      </c>
      <c r="M714">
        <v>0</v>
      </c>
      <c r="N714">
        <v>-1.9872791913649419E-3</v>
      </c>
      <c r="O714">
        <v>6.8254013124094555E-4</v>
      </c>
      <c r="P714">
        <v>-7.5699687933656334E-3</v>
      </c>
      <c r="Q714">
        <v>5.8771958018980341E-3</v>
      </c>
      <c r="R714">
        <v>0</v>
      </c>
      <c r="S714">
        <v>1.2171000258574255E-4</v>
      </c>
      <c r="T714">
        <v>813.12696465253134</v>
      </c>
      <c r="U714">
        <v>100.14637475289101</v>
      </c>
      <c r="V714">
        <v>806.43299757933335</v>
      </c>
      <c r="W714">
        <v>103.97301837286767</v>
      </c>
      <c r="X714">
        <v>1010.1586581447359</v>
      </c>
      <c r="Y714">
        <v>859.35898461286467</v>
      </c>
      <c r="Z714">
        <v>9.4061221609260954</v>
      </c>
      <c r="AA714" s="12">
        <v>20.90005700582995</v>
      </c>
      <c r="AB714" s="12">
        <v>1.9500570058299505</v>
      </c>
      <c r="AC714" s="12">
        <v>1.0953182155591172</v>
      </c>
      <c r="AD714" s="12">
        <v>262.54876826003243</v>
      </c>
      <c r="AE714">
        <v>0.11687249531486033</v>
      </c>
      <c r="AF714">
        <v>0</v>
      </c>
      <c r="AG714">
        <v>9.9681354444860677</v>
      </c>
      <c r="AH714">
        <v>-36.956481484525135</v>
      </c>
      <c r="AI714">
        <v>-2.6462993516765665</v>
      </c>
      <c r="AJ714">
        <v>1.7509377355261566</v>
      </c>
      <c r="AK714">
        <v>14.033005035278904</v>
      </c>
      <c r="AL714">
        <v>0</v>
      </c>
      <c r="AM714">
        <v>0</v>
      </c>
      <c r="AN714">
        <v>4.6355606731608203</v>
      </c>
      <c r="AO714">
        <f t="shared" si="115"/>
        <v>7.6583488458065361</v>
      </c>
      <c r="AP714">
        <f t="shared" si="116"/>
        <v>0.45950093074839216</v>
      </c>
      <c r="AQ714">
        <f t="shared" si="117"/>
        <v>0</v>
      </c>
      <c r="AR714">
        <f t="shared" si="118"/>
        <v>0.4563662982304178</v>
      </c>
      <c r="AS714" s="9">
        <f t="shared" si="119"/>
        <v>-10.999797258365987</v>
      </c>
      <c r="AT714" s="9">
        <f t="shared" si="120"/>
        <v>21.08047575306432</v>
      </c>
      <c r="AU714" s="9">
        <f t="shared" si="121"/>
        <v>4.3221218876786187</v>
      </c>
      <c r="AV714">
        <f t="shared" si="122"/>
        <v>0</v>
      </c>
      <c r="AW714">
        <f t="shared" si="123"/>
        <v>1.1402448686437963</v>
      </c>
      <c r="AX714">
        <v>7.7109515673903637</v>
      </c>
      <c r="AZ714">
        <f t="shared" si="124"/>
        <v>52.925987033531328</v>
      </c>
    </row>
    <row r="715" spans="1:52" x14ac:dyDescent="0.3">
      <c r="A715">
        <v>178.25</v>
      </c>
      <c r="B715" s="12">
        <v>2981.1162743367572</v>
      </c>
      <c r="C715" s="9">
        <v>0</v>
      </c>
      <c r="D715" s="9">
        <v>0.82511114147976916</v>
      </c>
      <c r="E715" s="9">
        <v>0.25547191380505152</v>
      </c>
      <c r="F715" s="9">
        <v>3.1360249541125738</v>
      </c>
      <c r="G715" s="12">
        <v>0</v>
      </c>
      <c r="H715" s="12">
        <v>103.25842838655828</v>
      </c>
      <c r="I715" s="12">
        <v>6.1955057031934961</v>
      </c>
      <c r="J715">
        <v>801.15750526659963</v>
      </c>
      <c r="K715">
        <v>96.409939716562462</v>
      </c>
      <c r="L715">
        <v>1.1435491862512736E-2</v>
      </c>
      <c r="M715">
        <v>0</v>
      </c>
      <c r="N715">
        <v>-1.981811631563371E-3</v>
      </c>
      <c r="O715">
        <v>6.9477408434307072E-4</v>
      </c>
      <c r="P715">
        <v>-7.532331607820947E-3</v>
      </c>
      <c r="Q715">
        <v>5.8771958018980341E-3</v>
      </c>
      <c r="R715">
        <v>0</v>
      </c>
      <c r="S715">
        <v>1.2156862039564244E-4</v>
      </c>
      <c r="T715">
        <v>792.88457911718922</v>
      </c>
      <c r="U715">
        <v>99.24257220403905</v>
      </c>
      <c r="V715">
        <v>797.58409761163068</v>
      </c>
      <c r="W715">
        <v>103.58324518062113</v>
      </c>
      <c r="X715">
        <v>1011.8538248900281</v>
      </c>
      <c r="Y715">
        <v>856.39219050895667</v>
      </c>
      <c r="Z715">
        <v>9.4112957176112193</v>
      </c>
      <c r="AA715" s="12">
        <v>20.915168567731165</v>
      </c>
      <c r="AB715" s="12">
        <v>1.9651685677311654</v>
      </c>
      <c r="AC715" s="12">
        <v>1.098912781456354</v>
      </c>
      <c r="AD715" s="12">
        <v>261.39683206348712</v>
      </c>
      <c r="AE715">
        <v>0.11719149512783011</v>
      </c>
      <c r="AF715">
        <v>0</v>
      </c>
      <c r="AG715">
        <v>10.351344616515021</v>
      </c>
      <c r="AH715">
        <v>-36.000523350552243</v>
      </c>
      <c r="AI715">
        <v>-2.9404046448662995</v>
      </c>
      <c r="AJ715">
        <v>1.7432554730313961</v>
      </c>
      <c r="AK715">
        <v>14.043151448955744</v>
      </c>
      <c r="AL715">
        <v>0</v>
      </c>
      <c r="AM715">
        <v>0</v>
      </c>
      <c r="AN715">
        <v>4.6507734470137683</v>
      </c>
      <c r="AO715">
        <f t="shared" si="115"/>
        <v>7.4632661339142112</v>
      </c>
      <c r="AP715">
        <f t="shared" si="116"/>
        <v>0.44779596803485266</v>
      </c>
      <c r="AQ715">
        <f t="shared" si="117"/>
        <v>0</v>
      </c>
      <c r="AR715">
        <f t="shared" si="118"/>
        <v>0.44472450514911738</v>
      </c>
      <c r="AS715" s="9">
        <f t="shared" si="119"/>
        <v>-10.106680373762035</v>
      </c>
      <c r="AT715" s="9">
        <f t="shared" si="120"/>
        <v>20.637996312438073</v>
      </c>
      <c r="AU715" s="9">
        <f t="shared" si="121"/>
        <v>4.2143402763299793</v>
      </c>
      <c r="AV715">
        <f t="shared" si="122"/>
        <v>0</v>
      </c>
      <c r="AW715">
        <f t="shared" si="123"/>
        <v>1.0547294405971124</v>
      </c>
      <c r="AX715">
        <v>7.5148107298860403</v>
      </c>
      <c r="AZ715">
        <f t="shared" si="124"/>
        <v>58.808092897325992</v>
      </c>
    </row>
    <row r="716" spans="1:52" x14ac:dyDescent="0.3">
      <c r="A716">
        <v>178.5</v>
      </c>
      <c r="B716" s="12">
        <v>2995.4271759451281</v>
      </c>
      <c r="C716" s="9">
        <v>0</v>
      </c>
      <c r="D716" s="9">
        <v>0.82745166045076102</v>
      </c>
      <c r="E716" s="9">
        <v>0.25744281430452892</v>
      </c>
      <c r="F716" s="9">
        <v>3.1379585306689197</v>
      </c>
      <c r="G716" s="12">
        <v>0</v>
      </c>
      <c r="H716" s="12">
        <v>104.01646704020344</v>
      </c>
      <c r="I716" s="12">
        <v>6.2409880224122061</v>
      </c>
      <c r="J716">
        <v>796.9936350953468</v>
      </c>
      <c r="K716">
        <v>96.224708987061319</v>
      </c>
      <c r="L716">
        <v>1.1387491996628973E-2</v>
      </c>
      <c r="M716">
        <v>0</v>
      </c>
      <c r="N716">
        <v>-1.9771757045218691E-3</v>
      </c>
      <c r="O716">
        <v>7.0216038391601959E-4</v>
      </c>
      <c r="P716">
        <v>-7.4980759181217799E-3</v>
      </c>
      <c r="Q716">
        <v>5.8771958018980341E-3</v>
      </c>
      <c r="R716">
        <v>0</v>
      </c>
      <c r="S716">
        <v>1.2148052194830346E-4</v>
      </c>
      <c r="T716">
        <v>804.51646517452559</v>
      </c>
      <c r="U716">
        <v>99.763175201222396</v>
      </c>
      <c r="V716">
        <v>797.75642174771065</v>
      </c>
      <c r="W716">
        <v>103.56167104008051</v>
      </c>
      <c r="X716">
        <v>1010.5101940796097</v>
      </c>
      <c r="Y716">
        <v>852.89930951177826</v>
      </c>
      <c r="Z716">
        <v>9.4164839144315788</v>
      </c>
      <c r="AA716" s="12">
        <v>20.930329340804064</v>
      </c>
      <c r="AB716" s="12">
        <v>1.9803293408040687</v>
      </c>
      <c r="AC716" s="12">
        <v>1.1024914178615288</v>
      </c>
      <c r="AD716" s="12">
        <v>260.23843938431855</v>
      </c>
      <c r="AE716">
        <v>0.11750826540996351</v>
      </c>
      <c r="AF716">
        <v>0</v>
      </c>
      <c r="AG716">
        <v>10.570827662601461</v>
      </c>
      <c r="AH716">
        <v>-36.492071980017897</v>
      </c>
      <c r="AI716">
        <v>-2.7571443882033804</v>
      </c>
      <c r="AJ716">
        <v>1.7355301522540207</v>
      </c>
      <c r="AK716">
        <v>14.05333090467739</v>
      </c>
      <c r="AL716">
        <v>0</v>
      </c>
      <c r="AM716">
        <v>0</v>
      </c>
      <c r="AN716">
        <v>4.6659188047260036</v>
      </c>
      <c r="AO716">
        <f t="shared" si="115"/>
        <v>7.6450070922255238</v>
      </c>
      <c r="AP716">
        <f t="shared" si="116"/>
        <v>0.45870042553353141</v>
      </c>
      <c r="AQ716">
        <f t="shared" si="117"/>
        <v>0</v>
      </c>
      <c r="AR716">
        <f t="shared" si="118"/>
        <v>0.455537156093415</v>
      </c>
      <c r="AS716" s="9">
        <f t="shared" si="119"/>
        <v>-10.136666113100251</v>
      </c>
      <c r="AT716" s="9">
        <f t="shared" si="120"/>
        <v>20.906034165135605</v>
      </c>
      <c r="AU716" s="9">
        <f t="shared" si="121"/>
        <v>4.319345178579419</v>
      </c>
      <c r="AV716">
        <f t="shared" si="122"/>
        <v>0</v>
      </c>
      <c r="AW716">
        <f t="shared" si="123"/>
        <v>1.064952003991396</v>
      </c>
      <c r="AX716">
        <v>7.6980943475258377</v>
      </c>
      <c r="AZ716">
        <f t="shared" si="124"/>
        <v>55.142887764067609</v>
      </c>
    </row>
    <row r="717" spans="1:52" x14ac:dyDescent="0.3">
      <c r="A717">
        <v>178.75</v>
      </c>
      <c r="B717" s="12">
        <v>3009.755308536196</v>
      </c>
      <c r="C717" s="9">
        <v>0</v>
      </c>
      <c r="D717" s="9">
        <v>0.82978779959653381</v>
      </c>
      <c r="E717" s="9">
        <v>0.25942008362062724</v>
      </c>
      <c r="F717" s="9">
        <v>3.1398923726351931</v>
      </c>
      <c r="G717" s="12">
        <v>0</v>
      </c>
      <c r="H717" s="12">
        <v>104.77695523870278</v>
      </c>
      <c r="I717" s="12">
        <v>6.2866173143221671</v>
      </c>
      <c r="J717">
        <v>792.53548522111851</v>
      </c>
      <c r="K717">
        <v>96.024572722431628</v>
      </c>
      <c r="L717">
        <v>1.1339651465166471E-2</v>
      </c>
      <c r="M717">
        <v>0</v>
      </c>
      <c r="N717">
        <v>-1.9717497675014969E-3</v>
      </c>
      <c r="O717">
        <v>7.1372817613575914E-4</v>
      </c>
      <c r="P717">
        <v>-7.461042520429252E-3</v>
      </c>
      <c r="Q717">
        <v>5.8771958018980341E-3</v>
      </c>
      <c r="R717">
        <v>0</v>
      </c>
      <c r="S717">
        <v>1.2134034319189682E-4</v>
      </c>
      <c r="T717">
        <v>784.20404634780141</v>
      </c>
      <c r="U717">
        <v>98.849054332725018</v>
      </c>
      <c r="V717">
        <v>788.9710053496791</v>
      </c>
      <c r="W717">
        <v>103.17159883257261</v>
      </c>
      <c r="X717">
        <v>1011.9148114950294</v>
      </c>
      <c r="Y717">
        <v>849.90751224813994</v>
      </c>
      <c r="Z717">
        <v>9.421686653332582</v>
      </c>
      <c r="AA717" s="12">
        <v>20.94553910477406</v>
      </c>
      <c r="AB717" s="12">
        <v>1.9955391047740556</v>
      </c>
      <c r="AC717" s="12">
        <v>1.1060540358975735</v>
      </c>
      <c r="AD717" s="12">
        <v>259.0735836069943</v>
      </c>
      <c r="AE717">
        <v>0.11782279991207312</v>
      </c>
      <c r="AF717">
        <v>0</v>
      </c>
      <c r="AG717">
        <v>10.944500608964391</v>
      </c>
      <c r="AH717">
        <v>-35.534938055814962</v>
      </c>
      <c r="AI717">
        <v>-3.0468253449230414</v>
      </c>
      <c r="AJ717">
        <v>1.7277617290750453</v>
      </c>
      <c r="AK717">
        <v>14.063543254544035</v>
      </c>
      <c r="AL717">
        <v>0</v>
      </c>
      <c r="AM717">
        <v>0</v>
      </c>
      <c r="AN717">
        <v>4.6809963701556558</v>
      </c>
      <c r="AO717">
        <f t="shared" si="115"/>
        <v>7.4539820109947481</v>
      </c>
      <c r="AP717">
        <f t="shared" si="116"/>
        <v>0.44723892065968485</v>
      </c>
      <c r="AQ717">
        <f t="shared" si="117"/>
        <v>0</v>
      </c>
      <c r="AR717">
        <f t="shared" si="118"/>
        <v>0.4441381774531461</v>
      </c>
      <c r="AS717" s="9">
        <f t="shared" si="119"/>
        <v>-9.2525283072521454</v>
      </c>
      <c r="AT717" s="9">
        <f t="shared" si="120"/>
        <v>20.463043687207232</v>
      </c>
      <c r="AU717" s="9">
        <f t="shared" si="121"/>
        <v>4.2137449696302225</v>
      </c>
      <c r="AV717">
        <f t="shared" si="122"/>
        <v>0</v>
      </c>
      <c r="AW717">
        <f t="shared" si="123"/>
        <v>0.97854552291226682</v>
      </c>
      <c r="AX717">
        <v>7.506021860878386</v>
      </c>
      <c r="AZ717">
        <f t="shared" si="124"/>
        <v>60.936506898460834</v>
      </c>
    </row>
    <row r="718" spans="1:52" x14ac:dyDescent="0.3">
      <c r="A718">
        <v>179</v>
      </c>
      <c r="B718" s="12">
        <v>3024.1004153329586</v>
      </c>
      <c r="C718" s="9">
        <v>0</v>
      </c>
      <c r="D718" s="9">
        <v>0.83211950605163953</v>
      </c>
      <c r="E718" s="9">
        <v>0.26140369295861565</v>
      </c>
      <c r="F718" s="9">
        <v>3.1418264417974004</v>
      </c>
      <c r="G718" s="12">
        <v>0</v>
      </c>
      <c r="H718" s="12">
        <v>105.53988190715985</v>
      </c>
      <c r="I718" s="12">
        <v>6.3323929144295912</v>
      </c>
      <c r="J718">
        <v>788.44284081345734</v>
      </c>
      <c r="K718">
        <v>95.841103018933154</v>
      </c>
      <c r="L718">
        <v>1.1291986685084555E-2</v>
      </c>
      <c r="M718">
        <v>0</v>
      </c>
      <c r="N718">
        <v>-1.9671536387299259E-3</v>
      </c>
      <c r="O718">
        <v>7.2062675524095174E-4</v>
      </c>
      <c r="P718">
        <v>-7.4273650266481143E-3</v>
      </c>
      <c r="Q718">
        <v>5.8771958018980341E-3</v>
      </c>
      <c r="R718">
        <v>0</v>
      </c>
      <c r="S718">
        <v>1.2125345068777532E-4</v>
      </c>
      <c r="T718">
        <v>796.0466779797523</v>
      </c>
      <c r="U718">
        <v>99.383467746086353</v>
      </c>
      <c r="V718">
        <v>789.21918640494528</v>
      </c>
      <c r="W718">
        <v>103.15351700131777</v>
      </c>
      <c r="X718">
        <v>1010.3206499799289</v>
      </c>
      <c r="Y718">
        <v>846.40030194576332</v>
      </c>
      <c r="Z718">
        <v>9.4269038358932793</v>
      </c>
      <c r="AA718" s="12">
        <v>20.960797638143198</v>
      </c>
      <c r="AB718" s="12">
        <v>2.0107976381431971</v>
      </c>
      <c r="AC718" s="12">
        <v>1.1096005466039709</v>
      </c>
      <c r="AD718" s="12">
        <v>257.90225856922916</v>
      </c>
      <c r="AE718">
        <v>0.11813509242725639</v>
      </c>
      <c r="AF718">
        <v>0</v>
      </c>
      <c r="AG718">
        <v>11.153784365708203</v>
      </c>
      <c r="AH718">
        <v>-36.035128240561029</v>
      </c>
      <c r="AI718">
        <v>-2.8590557770409024</v>
      </c>
      <c r="AJ718">
        <v>1.7199501623981897</v>
      </c>
      <c r="AK718">
        <v>14.073788349834462</v>
      </c>
      <c r="AL718">
        <v>0</v>
      </c>
      <c r="AM718">
        <v>0</v>
      </c>
      <c r="AN718">
        <v>4.6960057668076844</v>
      </c>
      <c r="AO718">
        <f t="shared" si="115"/>
        <v>7.6392141434114516</v>
      </c>
      <c r="AP718">
        <f t="shared" si="116"/>
        <v>0.45835284860468706</v>
      </c>
      <c r="AQ718">
        <f t="shared" si="117"/>
        <v>0</v>
      </c>
      <c r="AR718">
        <f t="shared" si="118"/>
        <v>0.45515820327027939</v>
      </c>
      <c r="AS718" s="9">
        <f t="shared" si="119"/>
        <v>-9.297311499463472</v>
      </c>
      <c r="AT718" s="9">
        <f t="shared" si="120"/>
        <v>20.735196345467315</v>
      </c>
      <c r="AU718" s="9">
        <f t="shared" si="121"/>
        <v>4.3208482267041362</v>
      </c>
      <c r="AV718">
        <f t="shared" si="122"/>
        <v>0</v>
      </c>
      <c r="AW718">
        <f t="shared" si="123"/>
        <v>0.98979936592546369</v>
      </c>
      <c r="AX718">
        <v>7.6928319396995226</v>
      </c>
      <c r="AZ718">
        <f t="shared" si="124"/>
        <v>57.181115540818041</v>
      </c>
    </row>
    <row r="719" spans="1:52" x14ac:dyDescent="0.3">
      <c r="A719">
        <v>179.25</v>
      </c>
      <c r="B719" s="12">
        <v>3038.4622383501933</v>
      </c>
      <c r="C719" s="9">
        <v>0</v>
      </c>
      <c r="D719" s="9">
        <v>0.83444672698974187</v>
      </c>
      <c r="E719" s="9">
        <v>0.26339361336457839</v>
      </c>
      <c r="F719" s="9">
        <v>3.1437606999340724</v>
      </c>
      <c r="G719" s="12">
        <v>0</v>
      </c>
      <c r="H719" s="12">
        <v>106.30523590945322</v>
      </c>
      <c r="I719" s="12">
        <v>6.3783141545671933</v>
      </c>
      <c r="J719">
        <v>784.05762399993068</v>
      </c>
      <c r="K719">
        <v>95.642716329703376</v>
      </c>
      <c r="L719">
        <v>1.1244479192939775E-2</v>
      </c>
      <c r="M719">
        <v>0</v>
      </c>
      <c r="N719">
        <v>-1.9617687985258648E-3</v>
      </c>
      <c r="O719">
        <v>7.3191437718315186E-4</v>
      </c>
      <c r="P719">
        <v>-7.3909231730239795E-3</v>
      </c>
      <c r="Q719">
        <v>5.8771958018980341E-3</v>
      </c>
      <c r="R719">
        <v>0</v>
      </c>
      <c r="S719">
        <v>1.2111444614671311E-4</v>
      </c>
      <c r="T719">
        <v>775.66532972857692</v>
      </c>
      <c r="U719">
        <v>98.458988904814305</v>
      </c>
      <c r="V719">
        <v>780.4979027909186</v>
      </c>
      <c r="W719">
        <v>102.76320347436393</v>
      </c>
      <c r="X719">
        <v>1011.6762019276997</v>
      </c>
      <c r="Y719">
        <v>843.44649189546851</v>
      </c>
      <c r="Z719">
        <v>9.4321353633313638</v>
      </c>
      <c r="AA719" s="12">
        <v>20.97610471818906</v>
      </c>
      <c r="AB719" s="12">
        <v>2.0261047181890643</v>
      </c>
      <c r="AC719" s="12">
        <v>1.1131308609360462</v>
      </c>
      <c r="AD719" s="12">
        <v>256.72445827077979</v>
      </c>
      <c r="AE719">
        <v>0.11844513679106039</v>
      </c>
      <c r="AF719">
        <v>0</v>
      </c>
      <c r="AG719">
        <v>11.529476867173452</v>
      </c>
      <c r="AH719">
        <v>-35.076893862179759</v>
      </c>
      <c r="AI719">
        <v>-3.1474294552274955</v>
      </c>
      <c r="AJ719">
        <v>1.7120954122078307</v>
      </c>
      <c r="AK719">
        <v>14.084066041005308</v>
      </c>
      <c r="AL719">
        <v>0</v>
      </c>
      <c r="AM719">
        <v>0</v>
      </c>
      <c r="AN719">
        <v>4.7109466178308832</v>
      </c>
      <c r="AO719">
        <f t="shared" si="115"/>
        <v>7.4498427493855575</v>
      </c>
      <c r="AP719">
        <f t="shared" si="116"/>
        <v>0.44699056496313344</v>
      </c>
      <c r="AQ719">
        <f t="shared" si="117"/>
        <v>0</v>
      </c>
      <c r="AR719">
        <f t="shared" si="118"/>
        <v>0.44385875765425609</v>
      </c>
      <c r="AS719" s="9">
        <f t="shared" si="119"/>
        <v>-8.4097174435664179</v>
      </c>
      <c r="AT719" s="9">
        <f t="shared" si="120"/>
        <v>20.292504926925027</v>
      </c>
      <c r="AU719" s="9">
        <f t="shared" si="121"/>
        <v>4.2160755148642366</v>
      </c>
      <c r="AV719">
        <f t="shared" si="122"/>
        <v>0</v>
      </c>
      <c r="AW719">
        <f t="shared" si="123"/>
        <v>0.9012056920068312</v>
      </c>
      <c r="AX719">
        <v>7.5024078313404949</v>
      </c>
      <c r="AZ719">
        <f t="shared" si="124"/>
        <v>62.94858910454991</v>
      </c>
    </row>
    <row r="720" spans="1:52" x14ac:dyDescent="0.3">
      <c r="A720">
        <v>179.5</v>
      </c>
      <c r="B720" s="12">
        <v>3052.8405183971645</v>
      </c>
      <c r="C720" s="9">
        <v>0</v>
      </c>
      <c r="D720" s="9">
        <v>0.83676940962529212</v>
      </c>
      <c r="E720" s="9">
        <v>0.26538981572527975</v>
      </c>
      <c r="F720" s="9">
        <v>3.1456951088172382</v>
      </c>
      <c r="G720" s="12">
        <v>0</v>
      </c>
      <c r="H720" s="12">
        <v>107.07300604818452</v>
      </c>
      <c r="I720" s="12">
        <v>6.4243803628910712</v>
      </c>
      <c r="J720">
        <v>780.0347648262873</v>
      </c>
      <c r="K720">
        <v>95.460985809045781</v>
      </c>
      <c r="L720">
        <v>1.1197145816892566E-2</v>
      </c>
      <c r="M720">
        <v>0</v>
      </c>
      <c r="N720">
        <v>-1.957211910309922E-3</v>
      </c>
      <c r="O720">
        <v>7.3878038085851505E-4</v>
      </c>
      <c r="P720">
        <v>-7.3578119161141356E-3</v>
      </c>
      <c r="Q720">
        <v>5.8771958018980341E-3</v>
      </c>
      <c r="R720">
        <v>0</v>
      </c>
      <c r="S720">
        <v>1.2102872937751447E-4</v>
      </c>
      <c r="T720">
        <v>787.71566073551242</v>
      </c>
      <c r="U720">
        <v>99.007237003713271</v>
      </c>
      <c r="V720">
        <v>780.82011218105117</v>
      </c>
      <c r="W720">
        <v>102.74858936618313</v>
      </c>
      <c r="X720">
        <v>1010.140638726027</v>
      </c>
      <c r="Y720">
        <v>840.00528560419582</v>
      </c>
      <c r="Z720">
        <v>9.437381136502351</v>
      </c>
      <c r="AA720" s="12">
        <v>20.991460120963684</v>
      </c>
      <c r="AB720" s="12">
        <v>2.0414601209636873</v>
      </c>
      <c r="AC720" s="12">
        <v>1.1166448897710364</v>
      </c>
      <c r="AD720" s="12">
        <v>255.54017691336793</v>
      </c>
      <c r="AE720">
        <v>0.11875292688164807</v>
      </c>
      <c r="AF720">
        <v>0</v>
      </c>
      <c r="AG720">
        <v>11.743799129145438</v>
      </c>
      <c r="AH720">
        <v>-35.585543071581462</v>
      </c>
      <c r="AI720">
        <v>-2.9592586711572322</v>
      </c>
      <c r="AJ720">
        <v>1.7041974398352511</v>
      </c>
      <c r="AK720">
        <v>14.094376177690338</v>
      </c>
      <c r="AL720">
        <v>0</v>
      </c>
      <c r="AM720">
        <v>0</v>
      </c>
      <c r="AN720">
        <v>4.7258185460435609</v>
      </c>
      <c r="AO720">
        <f t="shared" si="115"/>
        <v>7.6354159335512968</v>
      </c>
      <c r="AP720">
        <f t="shared" si="116"/>
        <v>0.45812495601307779</v>
      </c>
      <c r="AQ720">
        <f t="shared" si="117"/>
        <v>0</v>
      </c>
      <c r="AR720">
        <f t="shared" si="118"/>
        <v>0.45489845235582471</v>
      </c>
      <c r="AS720" s="9">
        <f t="shared" si="119"/>
        <v>-8.4527422010175695</v>
      </c>
      <c r="AT720" s="9">
        <f t="shared" si="120"/>
        <v>20.569718739817841</v>
      </c>
      <c r="AU720" s="9">
        <f t="shared" si="121"/>
        <v>4.3234998180387896</v>
      </c>
      <c r="AV720">
        <f t="shared" si="122"/>
        <v>0</v>
      </c>
      <c r="AW720">
        <f t="shared" si="123"/>
        <v>0.91175158651004029</v>
      </c>
      <c r="AX720">
        <v>7.6895724102477292</v>
      </c>
      <c r="AZ720">
        <f t="shared" si="124"/>
        <v>59.185173423144647</v>
      </c>
    </row>
    <row r="721" spans="1:52" x14ac:dyDescent="0.3">
      <c r="A721">
        <v>179.75</v>
      </c>
      <c r="B721" s="12">
        <v>3067.2349950804064</v>
      </c>
      <c r="C721" s="9">
        <v>0</v>
      </c>
      <c r="D721" s="9">
        <v>0.83908750121520081</v>
      </c>
      <c r="E721" s="9">
        <v>0.26739227076802102</v>
      </c>
      <c r="F721" s="9">
        <v>3.1476296302133915</v>
      </c>
      <c r="G721" s="12">
        <v>0</v>
      </c>
      <c r="H721" s="12">
        <v>107.84318106462347</v>
      </c>
      <c r="I721" s="12">
        <v>6.4705908638774083</v>
      </c>
      <c r="J721">
        <v>775.72110783121718</v>
      </c>
      <c r="K721">
        <v>95.264329832829503</v>
      </c>
      <c r="L721">
        <v>1.1149967974396548E-2</v>
      </c>
      <c r="M721">
        <v>0</v>
      </c>
      <c r="N721">
        <v>-1.9518678208519601E-3</v>
      </c>
      <c r="O721">
        <v>7.4975887527440515E-4</v>
      </c>
      <c r="P721">
        <v>-7.3219503070609841E-3</v>
      </c>
      <c r="Q721">
        <v>5.8771958018980341E-3</v>
      </c>
      <c r="R721">
        <v>0</v>
      </c>
      <c r="S721">
        <v>1.2089088239249146E-4</v>
      </c>
      <c r="T721">
        <v>767.26616111426449</v>
      </c>
      <c r="U721">
        <v>98.072347244368416</v>
      </c>
      <c r="V721">
        <v>772.16307302264829</v>
      </c>
      <c r="W721">
        <v>102.3580695874191</v>
      </c>
      <c r="X721">
        <v>1011.4149515092814</v>
      </c>
      <c r="Y721">
        <v>837.08064742379236</v>
      </c>
      <c r="Z721">
        <v>9.4426410559026817</v>
      </c>
      <c r="AA721" s="12">
        <v>21.006863621292471</v>
      </c>
      <c r="AB721" s="12">
        <v>2.0568636212924707</v>
      </c>
      <c r="AC721" s="12">
        <v>1.120142543908899</v>
      </c>
      <c r="AD721" s="12">
        <v>254.34940892181638</v>
      </c>
      <c r="AE721">
        <v>0.11905845661993486</v>
      </c>
      <c r="AF721">
        <v>0</v>
      </c>
      <c r="AG721">
        <v>12.119752320600117</v>
      </c>
      <c r="AH721">
        <v>-34.626268501227798</v>
      </c>
      <c r="AI721">
        <v>-3.2458787200572035</v>
      </c>
      <c r="AJ721">
        <v>1.6962562080995938</v>
      </c>
      <c r="AK721">
        <v>14.104718608699713</v>
      </c>
      <c r="AL721">
        <v>0</v>
      </c>
      <c r="AM721">
        <v>0</v>
      </c>
      <c r="AN721">
        <v>4.7406211739369697</v>
      </c>
      <c r="AO721">
        <f t="shared" si="115"/>
        <v>7.4480311473015473</v>
      </c>
      <c r="AP721">
        <f t="shared" si="116"/>
        <v>0.44688186883809283</v>
      </c>
      <c r="AQ721">
        <f t="shared" si="117"/>
        <v>0</v>
      </c>
      <c r="AR721">
        <f t="shared" si="118"/>
        <v>0.44371835187330833</v>
      </c>
      <c r="AS721" s="9">
        <f t="shared" si="119"/>
        <v>-7.5636028156665773</v>
      </c>
      <c r="AT721" s="9">
        <f t="shared" si="120"/>
        <v>20.127252890771381</v>
      </c>
      <c r="AU721" s="9">
        <f t="shared" si="121"/>
        <v>4.2197450818290925</v>
      </c>
      <c r="AV721">
        <f t="shared" si="122"/>
        <v>0</v>
      </c>
      <c r="AW721">
        <f t="shared" si="123"/>
        <v>0.82115992183745257</v>
      </c>
      <c r="AX721">
        <v>7.5011323381566406</v>
      </c>
      <c r="AZ721">
        <f t="shared" si="124"/>
        <v>64.917574401144066</v>
      </c>
    </row>
    <row r="722" spans="1:52" x14ac:dyDescent="0.3">
      <c r="A722">
        <v>180</v>
      </c>
      <c r="B722" s="12">
        <v>3081.6454068066005</v>
      </c>
      <c r="C722" s="9">
        <v>0</v>
      </c>
      <c r="D722" s="9">
        <v>0.84140094906051599</v>
      </c>
      <c r="E722" s="9">
        <v>0.26940094906051615</v>
      </c>
      <c r="F722" s="9">
        <v>3.1495642258844625</v>
      </c>
      <c r="G722" s="12">
        <v>0</v>
      </c>
      <c r="H722" s="12">
        <v>108.61574963866005</v>
      </c>
      <c r="I722" s="12">
        <v>6.5169449783196027</v>
      </c>
      <c r="J722">
        <v>771.76666507246011</v>
      </c>
      <c r="K722">
        <v>95.084318210876233</v>
      </c>
      <c r="L722">
        <v>1.1102962629735636E-2</v>
      </c>
      <c r="M722">
        <v>0</v>
      </c>
      <c r="N722">
        <v>-1.9473497217749186E-3</v>
      </c>
      <c r="O722">
        <v>7.5660329919082024E-4</v>
      </c>
      <c r="P722">
        <v>-7.2893939872977495E-3</v>
      </c>
      <c r="Q722">
        <v>5.8771958018980341E-3</v>
      </c>
      <c r="R722">
        <v>0</v>
      </c>
      <c r="S722">
        <v>1.2080631856968171E-4</v>
      </c>
      <c r="T722">
        <v>779.5212130155345</v>
      </c>
      <c r="U722">
        <v>98.634457752213905</v>
      </c>
      <c r="V722">
        <v>772.55748720113945</v>
      </c>
      <c r="W722">
        <v>102.34689737300823</v>
      </c>
      <c r="X722">
        <v>1009.9430563391287</v>
      </c>
      <c r="Y722">
        <v>833.70611039372147</v>
      </c>
      <c r="Z722">
        <v>9.4479150216718413</v>
      </c>
      <c r="AA722" s="12">
        <v>21.022314992773204</v>
      </c>
      <c r="AB722" s="12">
        <v>2.072314992773201</v>
      </c>
      <c r="AC722" s="12">
        <v>1.1236237340788029</v>
      </c>
      <c r="AD722" s="12">
        <v>253.15214916245307</v>
      </c>
      <c r="AE722">
        <v>0.11936171996974876</v>
      </c>
      <c r="AF722">
        <v>0</v>
      </c>
      <c r="AG722">
        <v>12.339412663663335</v>
      </c>
      <c r="AH722">
        <v>-35.143197736946391</v>
      </c>
      <c r="AI722">
        <v>-3.0574311596291008</v>
      </c>
      <c r="AJ722">
        <v>1.6882716827643998</v>
      </c>
      <c r="AK722">
        <v>14.115093182019326</v>
      </c>
      <c r="AL722">
        <v>0</v>
      </c>
      <c r="AM722">
        <v>0</v>
      </c>
      <c r="AN722">
        <v>4.7553541237027721</v>
      </c>
      <c r="AO722">
        <f t="shared" si="115"/>
        <v>7.633850387531977</v>
      </c>
      <c r="AP722">
        <f t="shared" si="116"/>
        <v>0.45803102325191858</v>
      </c>
      <c r="AQ722">
        <f t="shared" si="117"/>
        <v>0</v>
      </c>
      <c r="AR722">
        <f t="shared" si="118"/>
        <v>0.45477206085069299</v>
      </c>
      <c r="AS722" s="9">
        <f t="shared" si="119"/>
        <v>-7.6044281734563501</v>
      </c>
      <c r="AT722" s="9">
        <f t="shared" si="120"/>
        <v>20.40948308438017</v>
      </c>
      <c r="AU722" s="9">
        <f t="shared" si="121"/>
        <v>4.3274381849735262</v>
      </c>
      <c r="AV722">
        <f t="shared" si="122"/>
        <v>0</v>
      </c>
      <c r="AW722">
        <f t="shared" si="123"/>
        <v>0.83093978738740326</v>
      </c>
      <c r="AX722">
        <v>7.6885556641556345</v>
      </c>
      <c r="AZ722">
        <f t="shared" si="124"/>
        <v>61.148623192582022</v>
      </c>
    </row>
    <row r="723" spans="1:52" x14ac:dyDescent="0.3">
      <c r="A723">
        <v>180.25</v>
      </c>
      <c r="B723" s="12">
        <v>3096.0714907855349</v>
      </c>
      <c r="C723" s="9">
        <v>0</v>
      </c>
      <c r="D723" s="9">
        <v>0.84370970050810279</v>
      </c>
      <c r="E723" s="9">
        <v>0.27141582101076306</v>
      </c>
      <c r="F723" s="9">
        <v>3.1514988575887952</v>
      </c>
      <c r="G723" s="12">
        <v>0</v>
      </c>
      <c r="H723" s="12">
        <v>109.39070038875502</v>
      </c>
      <c r="I723" s="12">
        <v>6.563442023325301</v>
      </c>
      <c r="J723">
        <v>767.52322758983473</v>
      </c>
      <c r="K723">
        <v>94.889374695917411</v>
      </c>
      <c r="L723">
        <v>1.1056111115578511E-2</v>
      </c>
      <c r="M723">
        <v>0</v>
      </c>
      <c r="N723">
        <v>-1.942046046715508E-3</v>
      </c>
      <c r="O723">
        <v>7.6730319717815488E-4</v>
      </c>
      <c r="P723">
        <v>-7.25410161092486E-3</v>
      </c>
      <c r="Q723">
        <v>5.8771958018980341E-3</v>
      </c>
      <c r="R723">
        <v>0</v>
      </c>
      <c r="S723">
        <v>1.206696134063391E-4</v>
      </c>
      <c r="T723">
        <v>759.00418013395029</v>
      </c>
      <c r="U723">
        <v>97.689097930377045</v>
      </c>
      <c r="V723">
        <v>763.964570140403</v>
      </c>
      <c r="W723">
        <v>101.95619670095567</v>
      </c>
      <c r="X723">
        <v>1011.1472727237539</v>
      </c>
      <c r="Y723">
        <v>830.81314854139123</v>
      </c>
      <c r="Z723">
        <v>9.4532029335935093</v>
      </c>
      <c r="AA723" s="12">
        <v>21.037814007775097</v>
      </c>
      <c r="AB723" s="12">
        <v>2.0878140077750973</v>
      </c>
      <c r="AC723" s="12">
        <v>1.1270883709379005</v>
      </c>
      <c r="AD723" s="12">
        <v>251.94839239357819</v>
      </c>
      <c r="AE723">
        <v>0.11966271093798531</v>
      </c>
      <c r="AF723">
        <v>0</v>
      </c>
      <c r="AG723">
        <v>12.716042351535723</v>
      </c>
      <c r="AH723">
        <v>-34.18293576314111</v>
      </c>
      <c r="AI723">
        <v>-3.3424289200494113</v>
      </c>
      <c r="AJ723">
        <v>1.6802438288727732</v>
      </c>
      <c r="AK723">
        <v>14.125499744810172</v>
      </c>
      <c r="AL723">
        <v>0</v>
      </c>
      <c r="AM723">
        <v>0</v>
      </c>
      <c r="AN723">
        <v>4.7700170172278451</v>
      </c>
      <c r="AO723">
        <f t="shared" si="115"/>
        <v>7.4483430298812729</v>
      </c>
      <c r="AP723">
        <f t="shared" si="116"/>
        <v>0.44690058179287634</v>
      </c>
      <c r="AQ723">
        <f t="shared" si="117"/>
        <v>0</v>
      </c>
      <c r="AR723">
        <f t="shared" si="118"/>
        <v>0.44370477651499635</v>
      </c>
      <c r="AS723" s="9">
        <f t="shared" si="119"/>
        <v>-6.7133016742141587</v>
      </c>
      <c r="AT723" s="9">
        <f t="shared" si="120"/>
        <v>19.967313531134067</v>
      </c>
      <c r="AU723" s="9">
        <f t="shared" si="121"/>
        <v>4.2246418908290648</v>
      </c>
      <c r="AV723">
        <f t="shared" si="122"/>
        <v>0</v>
      </c>
      <c r="AW723">
        <f t="shared" si="123"/>
        <v>0.73829010351324664</v>
      </c>
      <c r="AX723">
        <v>7.5019900835670938</v>
      </c>
      <c r="AZ723">
        <f t="shared" si="124"/>
        <v>66.848578400988231</v>
      </c>
    </row>
    <row r="724" spans="1:52" x14ac:dyDescent="0.3">
      <c r="A724">
        <v>180.5</v>
      </c>
      <c r="B724" s="12">
        <v>3110.5129830331789</v>
      </c>
      <c r="C724" s="9">
        <v>0</v>
      </c>
      <c r="D724" s="9">
        <v>0.84601370295232459</v>
      </c>
      <c r="E724" s="9">
        <v>0.27343685686692643</v>
      </c>
      <c r="F724" s="9">
        <v>3.1534334870821099</v>
      </c>
      <c r="G724" s="12">
        <v>0</v>
      </c>
      <c r="H724" s="12">
        <v>110.16802187189478</v>
      </c>
      <c r="I724" s="12">
        <v>6.610081312313687</v>
      </c>
      <c r="J724">
        <v>763.63586954325319</v>
      </c>
      <c r="K724">
        <v>94.711062389534277</v>
      </c>
      <c r="L724">
        <v>1.1009430507103395E-2</v>
      </c>
      <c r="M724">
        <v>0</v>
      </c>
      <c r="N724">
        <v>-1.9375663063285907E-3</v>
      </c>
      <c r="O724">
        <v>7.7412588787936895E-4</v>
      </c>
      <c r="P724">
        <v>-7.222089255170005E-3</v>
      </c>
      <c r="Q724">
        <v>5.8771958018980341E-3</v>
      </c>
      <c r="R724">
        <v>0</v>
      </c>
      <c r="S724">
        <v>1.2058618135249049E-4</v>
      </c>
      <c r="T724">
        <v>771.46108498237277</v>
      </c>
      <c r="U724">
        <v>98.265103055021314</v>
      </c>
      <c r="V724">
        <v>764.42936824923834</v>
      </c>
      <c r="W724">
        <v>101.94843919433129</v>
      </c>
      <c r="X724">
        <v>1009.7365497548933</v>
      </c>
      <c r="Y724">
        <v>827.50398738445494</v>
      </c>
      <c r="Z724">
        <v>9.4585046910976658</v>
      </c>
      <c r="AA724" s="12">
        <v>21.053360437437892</v>
      </c>
      <c r="AB724" s="12">
        <v>2.1033604374378956</v>
      </c>
      <c r="AC724" s="12">
        <v>1.1305363650786917</v>
      </c>
      <c r="AD724" s="12">
        <v>250.73813391832797</v>
      </c>
      <c r="AE724">
        <v>0.11996142357476014</v>
      </c>
      <c r="AF724">
        <v>0</v>
      </c>
      <c r="AG724">
        <v>12.940960859592975</v>
      </c>
      <c r="AH724">
        <v>-34.707971484071223</v>
      </c>
      <c r="AI724">
        <v>-3.1537309567608305</v>
      </c>
      <c r="AJ724">
        <v>1.6721726151013296</v>
      </c>
      <c r="AK724">
        <v>14.135938143407733</v>
      </c>
      <c r="AL724">
        <v>0</v>
      </c>
      <c r="AM724">
        <v>0</v>
      </c>
      <c r="AN724">
        <v>4.7846094761254463</v>
      </c>
      <c r="AO724">
        <f t="shared" si="115"/>
        <v>7.634387514052694</v>
      </c>
      <c r="AP724">
        <f t="shared" si="116"/>
        <v>0.45806325084316163</v>
      </c>
      <c r="AQ724">
        <f t="shared" si="117"/>
        <v>0</v>
      </c>
      <c r="AR724">
        <f t="shared" si="118"/>
        <v>0.45477126623371145</v>
      </c>
      <c r="AS724" s="9">
        <f t="shared" si="119"/>
        <v>-6.7518986667923917</v>
      </c>
      <c r="AT724" s="9">
        <f t="shared" si="120"/>
        <v>20.254492700045009</v>
      </c>
      <c r="AU724" s="9">
        <f t="shared" si="121"/>
        <v>4.3325934069194911</v>
      </c>
      <c r="AV724">
        <f t="shared" si="122"/>
        <v>0</v>
      </c>
      <c r="AW724">
        <f t="shared" si="123"/>
        <v>0.74728920755897676</v>
      </c>
      <c r="AX724">
        <v>7.6896510895353289</v>
      </c>
      <c r="AZ724">
        <f t="shared" si="124"/>
        <v>63.074619135216608</v>
      </c>
    </row>
    <row r="725" spans="1:52" x14ac:dyDescent="0.3">
      <c r="A725">
        <v>180.75</v>
      </c>
      <c r="B725" s="12">
        <v>3124.9696183748265</v>
      </c>
      <c r="C725" s="9">
        <v>0</v>
      </c>
      <c r="D725" s="9">
        <v>0.84831290383672542</v>
      </c>
      <c r="E725" s="9">
        <v>0.27546402671722597</v>
      </c>
      <c r="F725" s="9">
        <v>3.1553680761184855</v>
      </c>
      <c r="G725" s="12">
        <v>0</v>
      </c>
      <c r="H725" s="12">
        <v>110.94770258354845</v>
      </c>
      <c r="I725" s="12">
        <v>6.6568621550129068</v>
      </c>
      <c r="J725">
        <v>759.46134456253867</v>
      </c>
      <c r="K725">
        <v>94.517813654347833</v>
      </c>
      <c r="L725">
        <v>1.0962902056480006E-2</v>
      </c>
      <c r="M725">
        <v>0</v>
      </c>
      <c r="N725">
        <v>-1.932302722308369E-3</v>
      </c>
      <c r="O725">
        <v>7.8456795052036133E-4</v>
      </c>
      <c r="P725">
        <v>-7.187355391852183E-3</v>
      </c>
      <c r="Q725">
        <v>5.8771958018980341E-3</v>
      </c>
      <c r="R725">
        <v>0</v>
      </c>
      <c r="S725">
        <v>1.2045060343223601E-4</v>
      </c>
      <c r="T725">
        <v>750.87702051750864</v>
      </c>
      <c r="U725">
        <v>97.309209604546254</v>
      </c>
      <c r="V725">
        <v>755.90028045145289</v>
      </c>
      <c r="W725">
        <v>101.5575757747319</v>
      </c>
      <c r="X725">
        <v>1010.876349400948</v>
      </c>
      <c r="Y725">
        <v>824.64377339842088</v>
      </c>
      <c r="Z725">
        <v>9.463820193261979</v>
      </c>
      <c r="AA725" s="12">
        <v>21.068954051670968</v>
      </c>
      <c r="AB725" s="12">
        <v>2.1189540516709688</v>
      </c>
      <c r="AC725" s="12">
        <v>1.1339676270290875</v>
      </c>
      <c r="AD725" s="12">
        <v>249.52136904923248</v>
      </c>
      <c r="AE725">
        <v>0.12025785197355443</v>
      </c>
      <c r="AF725">
        <v>0</v>
      </c>
      <c r="AG725">
        <v>13.318421078830593</v>
      </c>
      <c r="AH725">
        <v>-33.746769437751595</v>
      </c>
      <c r="AI725">
        <v>-3.4371746473483995</v>
      </c>
      <c r="AJ725">
        <v>1.6640580101893316</v>
      </c>
      <c r="AK725">
        <v>14.146408223321387</v>
      </c>
      <c r="AL725">
        <v>0</v>
      </c>
      <c r="AM725">
        <v>0</v>
      </c>
      <c r="AN725">
        <v>4.799131121735484</v>
      </c>
      <c r="AO725">
        <f t="shared" si="115"/>
        <v>7.4506956482632827</v>
      </c>
      <c r="AP725">
        <f t="shared" si="116"/>
        <v>0.44704173889579696</v>
      </c>
      <c r="AQ725">
        <f t="shared" si="117"/>
        <v>0</v>
      </c>
      <c r="AR725">
        <f t="shared" si="118"/>
        <v>0.44381308491120852</v>
      </c>
      <c r="AS725" s="9">
        <f t="shared" si="119"/>
        <v>-5.8586221301418417</v>
      </c>
      <c r="AT725" s="9">
        <f t="shared" si="120"/>
        <v>19.812670435425854</v>
      </c>
      <c r="AU725" s="9">
        <f t="shared" si="121"/>
        <v>4.2307226357929926</v>
      </c>
      <c r="AV725">
        <f t="shared" si="122"/>
        <v>0</v>
      </c>
      <c r="AW725">
        <f t="shared" si="123"/>
        <v>0.65255076504105491</v>
      </c>
      <c r="AX725">
        <v>7.5048980118495967</v>
      </c>
      <c r="AZ725">
        <f t="shared" si="124"/>
        <v>68.74349294696799</v>
      </c>
    </row>
    <row r="726" spans="1:52" x14ac:dyDescent="0.3">
      <c r="A726">
        <v>181</v>
      </c>
      <c r="B726" s="12">
        <v>3139.441130448321</v>
      </c>
      <c r="C726" s="9">
        <v>0</v>
      </c>
      <c r="D726" s="9">
        <v>0.85060725065571707</v>
      </c>
      <c r="E726" s="9">
        <v>0.27749730048983018</v>
      </c>
      <c r="F726" s="9">
        <v>3.1573025864513236</v>
      </c>
      <c r="G726" s="12">
        <v>0</v>
      </c>
      <c r="H726" s="12">
        <v>111.72973095762698</v>
      </c>
      <c r="I726" s="12">
        <v>6.7037838574576192</v>
      </c>
      <c r="J726">
        <v>755.63977283337556</v>
      </c>
      <c r="K726">
        <v>94.341181667210833</v>
      </c>
      <c r="L726">
        <v>1.0916542932008166E-2</v>
      </c>
      <c r="M726">
        <v>0</v>
      </c>
      <c r="N726">
        <v>-1.9278609236510914E-3</v>
      </c>
      <c r="O726">
        <v>7.9136800931082596E-4</v>
      </c>
      <c r="P726">
        <v>-7.1558763176187345E-3</v>
      </c>
      <c r="Q726">
        <v>5.8771958018980341E-3</v>
      </c>
      <c r="R726">
        <v>0</v>
      </c>
      <c r="S726">
        <v>1.2036828307019867E-4</v>
      </c>
      <c r="T726">
        <v>763.53299103787094</v>
      </c>
      <c r="U726">
        <v>97.89914405357672</v>
      </c>
      <c r="V726">
        <v>756.43365941555794</v>
      </c>
      <c r="W726">
        <v>101.55320505235301</v>
      </c>
      <c r="X726">
        <v>1009.5239210350006</v>
      </c>
      <c r="Y726">
        <v>821.39861477131853</v>
      </c>
      <c r="Z726">
        <v>9.4691493388143542</v>
      </c>
      <c r="AA726" s="12">
        <v>21.084594619152536</v>
      </c>
      <c r="AB726" s="12">
        <v>2.1345946191525398</v>
      </c>
      <c r="AC726" s="12">
        <v>1.1373820672600652</v>
      </c>
      <c r="AD726" s="12">
        <v>248.29809361312834</v>
      </c>
      <c r="AE726">
        <v>0.12055199027137586</v>
      </c>
      <c r="AF726">
        <v>0</v>
      </c>
      <c r="AG726">
        <v>13.548493415982872</v>
      </c>
      <c r="AH726">
        <v>-34.279742197598132</v>
      </c>
      <c r="AI726">
        <v>-3.2482477677880297</v>
      </c>
      <c r="AJ726">
        <v>1.6558999863059534</v>
      </c>
      <c r="AK726">
        <v>14.156909829233861</v>
      </c>
      <c r="AL726">
        <v>0</v>
      </c>
      <c r="AM726">
        <v>0</v>
      </c>
      <c r="AN726">
        <v>4.8135815751569115</v>
      </c>
      <c r="AO726">
        <f t="shared" si="115"/>
        <v>7.6369476995668588</v>
      </c>
      <c r="AP726">
        <f t="shared" si="116"/>
        <v>0.45821686197401151</v>
      </c>
      <c r="AQ726">
        <f t="shared" si="117"/>
        <v>0</v>
      </c>
      <c r="AR726">
        <f t="shared" si="118"/>
        <v>0.45489130939918704</v>
      </c>
      <c r="AS726" s="9">
        <f t="shared" si="119"/>
        <v>-5.8949900748164383</v>
      </c>
      <c r="AT726" s="9">
        <f t="shared" si="120"/>
        <v>20.10473159135492</v>
      </c>
      <c r="AU726" s="9">
        <f t="shared" si="121"/>
        <v>4.3389238955947995</v>
      </c>
      <c r="AV726">
        <f t="shared" si="122"/>
        <v>0</v>
      </c>
      <c r="AW726">
        <f t="shared" si="123"/>
        <v>0.66075751925158965</v>
      </c>
      <c r="AX726">
        <v>7.6927787751695966</v>
      </c>
      <c r="AZ726">
        <f t="shared" si="124"/>
        <v>64.964955355760594</v>
      </c>
    </row>
    <row r="727" spans="1:52" x14ac:dyDescent="0.3">
      <c r="A727">
        <v>181.25</v>
      </c>
      <c r="B727" s="12">
        <v>3153.9272517074155</v>
      </c>
      <c r="C727" s="9">
        <v>0</v>
      </c>
      <c r="D727" s="9">
        <v>0.85289669095626319</v>
      </c>
      <c r="E727" s="9">
        <v>0.27953664795275462</v>
      </c>
      <c r="F727" s="9">
        <v>3.1592369798343256</v>
      </c>
      <c r="G727" s="12">
        <v>0</v>
      </c>
      <c r="H727" s="12">
        <v>112.51409536644407</v>
      </c>
      <c r="I727" s="12">
        <v>6.7508457219866447</v>
      </c>
      <c r="J727">
        <v>751.53288391277511</v>
      </c>
      <c r="K727">
        <v>94.14961051900832</v>
      </c>
      <c r="L727">
        <v>1.0870334315886842E-2</v>
      </c>
      <c r="M727">
        <v>0</v>
      </c>
      <c r="N727">
        <v>-1.9226371153428059E-3</v>
      </c>
      <c r="O727">
        <v>8.0156827156978544E-4</v>
      </c>
      <c r="P727">
        <v>-7.1216905142201629E-3</v>
      </c>
      <c r="Q727">
        <v>5.8771958018980341E-3</v>
      </c>
      <c r="R727">
        <v>0</v>
      </c>
      <c r="S727">
        <v>1.2023381862521758E-4</v>
      </c>
      <c r="T727">
        <v>742.88228505163568</v>
      </c>
      <c r="U727">
        <v>96.932649002207029</v>
      </c>
      <c r="V727">
        <v>747.96799699846622</v>
      </c>
      <c r="W727">
        <v>101.16219225854962</v>
      </c>
      <c r="X727">
        <v>1010.6026738397898</v>
      </c>
      <c r="Y727">
        <v>818.57161617307872</v>
      </c>
      <c r="Z727">
        <v>9.4744920261342482</v>
      </c>
      <c r="AA727" s="12">
        <v>21.100281907328881</v>
      </c>
      <c r="AB727" s="12">
        <v>2.1502819073288815</v>
      </c>
      <c r="AC727" s="12">
        <v>1.1407795961835674</v>
      </c>
      <c r="AD727" s="12">
        <v>247.0683033335211</v>
      </c>
      <c r="AE727">
        <v>0.12084383264889031</v>
      </c>
      <c r="AF727">
        <v>0</v>
      </c>
      <c r="AG727">
        <v>13.926827050388843</v>
      </c>
      <c r="AH727">
        <v>-33.3176422126839</v>
      </c>
      <c r="AI727">
        <v>-3.5301809587306252</v>
      </c>
      <c r="AJ727">
        <v>1.6476985149312526</v>
      </c>
      <c r="AK727">
        <v>14.167442805000727</v>
      </c>
      <c r="AL727">
        <v>0</v>
      </c>
      <c r="AM727">
        <v>0</v>
      </c>
      <c r="AN727">
        <v>4.8279604572388406</v>
      </c>
      <c r="AO727">
        <f t="shared" si="115"/>
        <v>7.4550274802563044</v>
      </c>
      <c r="AP727">
        <f t="shared" si="116"/>
        <v>0.44730164881537826</v>
      </c>
      <c r="AQ727">
        <f t="shared" si="117"/>
        <v>0</v>
      </c>
      <c r="AR727">
        <f t="shared" si="118"/>
        <v>0.44403959657331227</v>
      </c>
      <c r="AS727" s="9">
        <f t="shared" si="119"/>
        <v>-4.9995175426293761</v>
      </c>
      <c r="AT727" s="9">
        <f t="shared" si="120"/>
        <v>19.663297673477832</v>
      </c>
      <c r="AU727" s="9">
        <f t="shared" si="121"/>
        <v>4.2379559049780031</v>
      </c>
      <c r="AV727">
        <f t="shared" si="122"/>
        <v>0</v>
      </c>
      <c r="AW727">
        <f t="shared" si="123"/>
        <v>0.56391239489398914</v>
      </c>
      <c r="AX727">
        <v>7.5097944183724152</v>
      </c>
      <c r="AZ727">
        <f t="shared" si="124"/>
        <v>70.603619174612504</v>
      </c>
    </row>
    <row r="728" spans="1:52" x14ac:dyDescent="0.3">
      <c r="A728">
        <v>181.5</v>
      </c>
      <c r="B728" s="12">
        <v>3168.4277134251765</v>
      </c>
      <c r="C728" s="9">
        <v>0</v>
      </c>
      <c r="D728" s="9">
        <v>0.85518117233957425</v>
      </c>
      <c r="E728" s="9">
        <v>0.28158203871376924</v>
      </c>
      <c r="F728" s="9">
        <v>3.1611712180224636</v>
      </c>
      <c r="G728" s="12">
        <v>0</v>
      </c>
      <c r="H728" s="12">
        <v>113.30078412068048</v>
      </c>
      <c r="I728" s="12">
        <v>6.7980470472408285</v>
      </c>
      <c r="J728">
        <v>747.77583155691377</v>
      </c>
      <c r="K728">
        <v>93.974640388312309</v>
      </c>
      <c r="L728">
        <v>1.0824293448237361E-2</v>
      </c>
      <c r="M728">
        <v>0</v>
      </c>
      <c r="N728">
        <v>-1.9182328522320215E-3</v>
      </c>
      <c r="O728">
        <v>8.0834513585575191E-4</v>
      </c>
      <c r="P728">
        <v>-7.0907343122998184E-3</v>
      </c>
      <c r="Q728">
        <v>5.8771958018980341E-3</v>
      </c>
      <c r="R728">
        <v>0</v>
      </c>
      <c r="S728">
        <v>1.2015259078636168E-4</v>
      </c>
      <c r="T728">
        <v>755.73465154835731</v>
      </c>
      <c r="U728">
        <v>97.536551337130277</v>
      </c>
      <c r="V728">
        <v>748.56818811694291</v>
      </c>
      <c r="W728">
        <v>101.16118035205523</v>
      </c>
      <c r="X728">
        <v>1009.3060387789228</v>
      </c>
      <c r="Y728">
        <v>815.38920290858096</v>
      </c>
      <c r="Z728">
        <v>9.479848153255249</v>
      </c>
      <c r="AA728" s="12">
        <v>21.116015682413607</v>
      </c>
      <c r="AB728" s="12">
        <v>2.1660156824136094</v>
      </c>
      <c r="AC728" s="12">
        <v>1.1441601241614168</v>
      </c>
      <c r="AD728" s="12">
        <v>245.83199454920558</v>
      </c>
      <c r="AE728">
        <v>0.12113337333059082</v>
      </c>
      <c r="AF728">
        <v>0</v>
      </c>
      <c r="AG728">
        <v>14.161963256693815</v>
      </c>
      <c r="AH728">
        <v>-33.858388303439355</v>
      </c>
      <c r="AI728">
        <v>-3.3410507395819025</v>
      </c>
      <c r="AJ728">
        <v>1.6394535716486522</v>
      </c>
      <c r="AK728">
        <v>14.178006993649893</v>
      </c>
      <c r="AL728">
        <v>0</v>
      </c>
      <c r="AM728">
        <v>0</v>
      </c>
      <c r="AN728">
        <v>4.8422673886182652</v>
      </c>
      <c r="AO728">
        <f t="shared" si="115"/>
        <v>7.6414658820828842</v>
      </c>
      <c r="AP728">
        <f t="shared" si="116"/>
        <v>0.45848795292497302</v>
      </c>
      <c r="AQ728">
        <f t="shared" si="117"/>
        <v>0</v>
      </c>
      <c r="AR728">
        <f t="shared" si="118"/>
        <v>0.45512829974378743</v>
      </c>
      <c r="AS728" s="9">
        <f t="shared" si="119"/>
        <v>-5.0336430007734796</v>
      </c>
      <c r="AT728" s="9">
        <f t="shared" si="120"/>
        <v>19.96017773433411</v>
      </c>
      <c r="AU728" s="9">
        <f t="shared" si="121"/>
        <v>4.3463961738255854</v>
      </c>
      <c r="AV728">
        <f t="shared" si="122"/>
        <v>0</v>
      </c>
      <c r="AW728">
        <f t="shared" si="123"/>
        <v>0.57131396325192807</v>
      </c>
      <c r="AX728">
        <v>7.6978734383128824</v>
      </c>
      <c r="AZ728">
        <f t="shared" si="124"/>
        <v>66.821014791638049</v>
      </c>
    </row>
    <row r="729" spans="1:52" x14ac:dyDescent="0.3">
      <c r="A729">
        <v>181.75</v>
      </c>
      <c r="B729" s="12">
        <v>3182.9422456975021</v>
      </c>
      <c r="C729" s="9">
        <v>0</v>
      </c>
      <c r="D729" s="9">
        <v>0.85746064246279041</v>
      </c>
      <c r="E729" s="9">
        <v>0.2836334422203084</v>
      </c>
      <c r="F729" s="9">
        <v>3.1631052627729503</v>
      </c>
      <c r="G729" s="12">
        <v>0</v>
      </c>
      <c r="H729" s="12">
        <v>114.08978546934938</v>
      </c>
      <c r="I729" s="12">
        <v>6.8453871281609624</v>
      </c>
      <c r="J729">
        <v>743.73533051831237</v>
      </c>
      <c r="K729">
        <v>93.784730046034497</v>
      </c>
      <c r="L729">
        <v>1.0778401457432614E-2</v>
      </c>
      <c r="M729">
        <v>0</v>
      </c>
      <c r="N729">
        <v>-1.9130485082980047E-3</v>
      </c>
      <c r="O729">
        <v>8.1831648483643785E-4</v>
      </c>
      <c r="P729">
        <v>-7.0570863604389302E-3</v>
      </c>
      <c r="Q729">
        <v>5.8771958018980341E-3</v>
      </c>
      <c r="R729">
        <v>0</v>
      </c>
      <c r="S729">
        <v>1.2001922657581265E-4</v>
      </c>
      <c r="T729">
        <v>735.01759648590382</v>
      </c>
      <c r="U729">
        <v>96.559382801556922</v>
      </c>
      <c r="V729">
        <v>740.16545984306151</v>
      </c>
      <c r="W729">
        <v>100.77002768231495</v>
      </c>
      <c r="X729">
        <v>1010.3256871785817</v>
      </c>
      <c r="Y729">
        <v>812.59551560637976</v>
      </c>
      <c r="Z729">
        <v>9.4852176178670273</v>
      </c>
      <c r="AA729" s="12">
        <v>21.131795709386989</v>
      </c>
      <c r="AB729" s="12">
        <v>2.1817957093869875</v>
      </c>
      <c r="AC729" s="12">
        <v>1.1475235615039265</v>
      </c>
      <c r="AD729" s="12">
        <v>244.58916353791722</v>
      </c>
      <c r="AE729">
        <v>0.12142060658493614</v>
      </c>
      <c r="AF729">
        <v>0</v>
      </c>
      <c r="AG729">
        <v>14.541142408133059</v>
      </c>
      <c r="AH729">
        <v>-32.895427984716228</v>
      </c>
      <c r="AI729">
        <v>-3.6215027881659125</v>
      </c>
      <c r="AJ729">
        <v>1.6311651316343703</v>
      </c>
      <c r="AK729">
        <v>14.188602237381167</v>
      </c>
      <c r="AL729">
        <v>0</v>
      </c>
      <c r="AM729">
        <v>0</v>
      </c>
      <c r="AN729">
        <v>4.856501989714185</v>
      </c>
      <c r="AO729">
        <f t="shared" si="115"/>
        <v>7.461283583788342</v>
      </c>
      <c r="AP729">
        <f t="shared" si="116"/>
        <v>0.44767701502730051</v>
      </c>
      <c r="AQ729">
        <f t="shared" si="117"/>
        <v>0</v>
      </c>
      <c r="AR729">
        <f t="shared" si="118"/>
        <v>0.44438102441150656</v>
      </c>
      <c r="AS729" s="9">
        <f t="shared" si="119"/>
        <v>-4.1360025414479527</v>
      </c>
      <c r="AT729" s="9">
        <f t="shared" si="120"/>
        <v>19.519166049260907</v>
      </c>
      <c r="AU729" s="9">
        <f t="shared" si="121"/>
        <v>4.2463139100510725</v>
      </c>
      <c r="AV729">
        <f t="shared" si="122"/>
        <v>0</v>
      </c>
      <c r="AW729">
        <f t="shared" si="123"/>
        <v>0.47235288298840494</v>
      </c>
      <c r="AX729">
        <v>7.5166242021383525</v>
      </c>
      <c r="AZ729">
        <f t="shared" si="124"/>
        <v>72.430055763318251</v>
      </c>
    </row>
    <row r="730" spans="1:52" x14ac:dyDescent="0.3">
      <c r="A730">
        <v>182</v>
      </c>
      <c r="B730" s="12">
        <v>3197.4705774467416</v>
      </c>
      <c r="C730" s="9">
        <v>0</v>
      </c>
      <c r="D730" s="9">
        <v>0.85973504904067999</v>
      </c>
      <c r="E730" s="9">
        <v>0.28569082775939225</v>
      </c>
      <c r="F730" s="9">
        <v>3.1650390758462166</v>
      </c>
      <c r="G730" s="12">
        <v>0</v>
      </c>
      <c r="H730" s="12">
        <v>114.88108759976625</v>
      </c>
      <c r="I730" s="12">
        <v>6.8928652559859751</v>
      </c>
      <c r="J730">
        <v>740.04156052038036</v>
      </c>
      <c r="K730">
        <v>93.611403788995688</v>
      </c>
      <c r="L730">
        <v>1.0732675635470463E-2</v>
      </c>
      <c r="M730">
        <v>0</v>
      </c>
      <c r="N730">
        <v>-1.9086813833820678E-3</v>
      </c>
      <c r="O730">
        <v>8.2507061828682551E-4</v>
      </c>
      <c r="P730">
        <v>-7.0266428808331786E-3</v>
      </c>
      <c r="Q730">
        <v>5.8771958018980341E-3</v>
      </c>
      <c r="R730">
        <v>0</v>
      </c>
      <c r="S730">
        <v>1.1993907286194573E-4</v>
      </c>
      <c r="T730">
        <v>748.06379311479839</v>
      </c>
      <c r="U730">
        <v>97.177294592072599</v>
      </c>
      <c r="V730">
        <v>740.83073661048445</v>
      </c>
      <c r="W730">
        <v>100.77234693672347</v>
      </c>
      <c r="X730">
        <v>1009.0832453474508</v>
      </c>
      <c r="Y730">
        <v>809.47484052878451</v>
      </c>
      <c r="Z730">
        <v>9.4906003173159128</v>
      </c>
      <c r="AA730" s="12">
        <v>21.147621751995327</v>
      </c>
      <c r="AB730" s="12">
        <v>2.1976217519953249</v>
      </c>
      <c r="AC730" s="12">
        <v>1.1508698184782973</v>
      </c>
      <c r="AD730" s="12">
        <v>243.33980716684798</v>
      </c>
      <c r="AE730">
        <v>0.1217055267244942</v>
      </c>
      <c r="AF730">
        <v>0</v>
      </c>
      <c r="AG730">
        <v>14.781296469236013</v>
      </c>
      <c r="AH730">
        <v>-33.443788795901519</v>
      </c>
      <c r="AI730">
        <v>-3.4322051959150031</v>
      </c>
      <c r="AJ730">
        <v>1.6228331739957094</v>
      </c>
      <c r="AK730">
        <v>14.199228377565827</v>
      </c>
      <c r="AL730">
        <v>0</v>
      </c>
      <c r="AM730">
        <v>0</v>
      </c>
      <c r="AN730">
        <v>4.8706638807631393</v>
      </c>
      <c r="AO730">
        <f t="shared" si="115"/>
        <v>7.647879140294525</v>
      </c>
      <c r="AP730">
        <f t="shared" si="116"/>
        <v>0.45887274841767151</v>
      </c>
      <c r="AQ730">
        <f t="shared" si="117"/>
        <v>0</v>
      </c>
      <c r="AR730">
        <f t="shared" si="118"/>
        <v>0.45547847570663486</v>
      </c>
      <c r="AS730" s="9">
        <f t="shared" si="119"/>
        <v>-4.1678269146526112</v>
      </c>
      <c r="AT730" s="9">
        <f t="shared" si="120"/>
        <v>19.82080776848267</v>
      </c>
      <c r="AU730" s="9">
        <f t="shared" si="121"/>
        <v>4.3549778517403785</v>
      </c>
      <c r="AV730">
        <f t="shared" si="122"/>
        <v>0</v>
      </c>
      <c r="AW730">
        <f t="shared" si="123"/>
        <v>0.47893143399320998</v>
      </c>
      <c r="AX730">
        <v>7.704871926666998</v>
      </c>
      <c r="AZ730">
        <f t="shared" si="124"/>
        <v>68.644103918300061</v>
      </c>
    </row>
    <row r="731" spans="1:52" x14ac:dyDescent="0.3">
      <c r="A731">
        <v>182.25</v>
      </c>
      <c r="B731" s="12">
        <v>3212.0124364253834</v>
      </c>
      <c r="C731" s="9">
        <v>0</v>
      </c>
      <c r="D731" s="9">
        <v>0.86200433984732994</v>
      </c>
      <c r="E731" s="9">
        <v>0.28775416445754853</v>
      </c>
      <c r="F731" s="9">
        <v>3.1669726190068785</v>
      </c>
      <c r="G731" s="12">
        <v>0</v>
      </c>
      <c r="H731" s="12">
        <v>115.67467863751865</v>
      </c>
      <c r="I731" s="12">
        <v>6.940480718251119</v>
      </c>
      <c r="J731">
        <v>736.0662261434785</v>
      </c>
      <c r="K731">
        <v>93.423137836678279</v>
      </c>
      <c r="L731">
        <v>1.0687097073462755E-2</v>
      </c>
      <c r="M731">
        <v>0</v>
      </c>
      <c r="N731">
        <v>-1.9035361948829847E-3</v>
      </c>
      <c r="O731">
        <v>8.3482198293856412E-4</v>
      </c>
      <c r="P731">
        <v>-6.9935228047119293E-3</v>
      </c>
      <c r="Q731">
        <v>5.8771958018980341E-3</v>
      </c>
      <c r="R731">
        <v>0</v>
      </c>
      <c r="S731">
        <v>1.198067960530513E-4</v>
      </c>
      <c r="T731">
        <v>727.28059897069522</v>
      </c>
      <c r="U731">
        <v>96.189377350575285</v>
      </c>
      <c r="V731">
        <v>732.49039089905011</v>
      </c>
      <c r="W731">
        <v>100.38106111987651</v>
      </c>
      <c r="X731">
        <v>1010.0434505951033</v>
      </c>
      <c r="Y731">
        <v>806.71397127940008</v>
      </c>
      <c r="Z731">
        <v>9.4959961486093487</v>
      </c>
      <c r="AA731" s="12">
        <v>21.163493572750372</v>
      </c>
      <c r="AB731" s="12">
        <v>2.2134935727503731</v>
      </c>
      <c r="AC731" s="12">
        <v>1.1541988053070023</v>
      </c>
      <c r="AD731" s="12">
        <v>242.08392217637444</v>
      </c>
      <c r="AE731">
        <v>0.1219881281060915</v>
      </c>
      <c r="AF731">
        <v>0</v>
      </c>
      <c r="AG731">
        <v>15.161170635091446</v>
      </c>
      <c r="AH731">
        <v>-32.480001932973643</v>
      </c>
      <c r="AI731">
        <v>-3.7111790190174987</v>
      </c>
      <c r="AJ731">
        <v>1.6144576769942416</v>
      </c>
      <c r="AK731">
        <v>14.209885254746233</v>
      </c>
      <c r="AL731">
        <v>0</v>
      </c>
      <c r="AM731">
        <v>0</v>
      </c>
      <c r="AN731">
        <v>4.8847526818123743</v>
      </c>
      <c r="AO731">
        <f t="shared" si="115"/>
        <v>7.4694201300644805</v>
      </c>
      <c r="AP731">
        <f t="shared" si="116"/>
        <v>0.44816520780386881</v>
      </c>
      <c r="AQ731">
        <f t="shared" si="117"/>
        <v>0</v>
      </c>
      <c r="AR731">
        <f t="shared" si="118"/>
        <v>0.44483474456080613</v>
      </c>
      <c r="AS731" s="9">
        <f t="shared" si="119"/>
        <v>-3.2681776334429116</v>
      </c>
      <c r="AT731" s="9">
        <f t="shared" si="120"/>
        <v>19.380241090812468</v>
      </c>
      <c r="AU731" s="9">
        <f t="shared" si="121"/>
        <v>4.2557750872462465</v>
      </c>
      <c r="AV731">
        <f t="shared" si="122"/>
        <v>0</v>
      </c>
      <c r="AW731">
        <f t="shared" si="123"/>
        <v>0.37786080720228843</v>
      </c>
      <c r="AX731">
        <v>7.5253434352791704</v>
      </c>
      <c r="AZ731">
        <f t="shared" si="124"/>
        <v>74.223580380349972</v>
      </c>
    </row>
    <row r="732" spans="1:52" x14ac:dyDescent="0.3">
      <c r="A732">
        <v>182.5</v>
      </c>
      <c r="B732" s="12">
        <v>3226.5675492198634</v>
      </c>
      <c r="C732" s="9">
        <v>0</v>
      </c>
      <c r="D732" s="9">
        <v>0.86426846271784186</v>
      </c>
      <c r="E732" s="9">
        <v>0.28982342128074462</v>
      </c>
      <c r="F732" s="9">
        <v>3.1689058540247075</v>
      </c>
      <c r="G732" s="12">
        <v>0</v>
      </c>
      <c r="H732" s="12">
        <v>116.47054664644023</v>
      </c>
      <c r="I732" s="12">
        <v>6.9882327987864139</v>
      </c>
      <c r="J732">
        <v>732.43453017024933</v>
      </c>
      <c r="K732">
        <v>93.25143794442198</v>
      </c>
      <c r="L732">
        <v>1.0641683096879557E-2</v>
      </c>
      <c r="M732">
        <v>0</v>
      </c>
      <c r="N732">
        <v>-1.8992058181506722E-3</v>
      </c>
      <c r="O732">
        <v>8.4155623834903141E-4</v>
      </c>
      <c r="P732">
        <v>-6.9635821446145732E-3</v>
      </c>
      <c r="Q732">
        <v>5.8771958018980341E-3</v>
      </c>
      <c r="R732">
        <v>0</v>
      </c>
      <c r="S732">
        <v>1.1972769871594941E-4</v>
      </c>
      <c r="T732">
        <v>740.51816238011315</v>
      </c>
      <c r="U732">
        <v>96.821343002570643</v>
      </c>
      <c r="V732">
        <v>733.21907248961816</v>
      </c>
      <c r="W732">
        <v>100.38668437682855</v>
      </c>
      <c r="X732">
        <v>1008.8555840400996</v>
      </c>
      <c r="Y732">
        <v>803.65455343978692</v>
      </c>
      <c r="Z732">
        <v>9.5014050084151567</v>
      </c>
      <c r="AA732" s="12">
        <v>21.179410932928803</v>
      </c>
      <c r="AB732" s="12">
        <v>2.2294109329288059</v>
      </c>
      <c r="AC732" s="12">
        <v>1.1575104321756344</v>
      </c>
      <c r="AD732" s="12">
        <v>240.82150590572334</v>
      </c>
      <c r="AE732">
        <v>0.12226840513096837</v>
      </c>
      <c r="AF732">
        <v>0</v>
      </c>
      <c r="AG732">
        <v>15.406402989728667</v>
      </c>
      <c r="AH732">
        <v>-33.035823868372091</v>
      </c>
      <c r="AI732">
        <v>-3.5217740475084383</v>
      </c>
      <c r="AJ732">
        <v>1.6060386228852692</v>
      </c>
      <c r="AK732">
        <v>14.220572708635471</v>
      </c>
      <c r="AL732">
        <v>0</v>
      </c>
      <c r="AM732">
        <v>0</v>
      </c>
      <c r="AN732">
        <v>4.8987680127530524</v>
      </c>
      <c r="AO732">
        <f t="shared" si="115"/>
        <v>7.6561258956442382</v>
      </c>
      <c r="AP732">
        <f t="shared" si="116"/>
        <v>0.45936755373865429</v>
      </c>
      <c r="AQ732">
        <f t="shared" si="117"/>
        <v>0</v>
      </c>
      <c r="AR732">
        <f t="shared" si="118"/>
        <v>0.45593815719775849</v>
      </c>
      <c r="AS732" s="9">
        <f t="shared" si="119"/>
        <v>-3.2975290959992769</v>
      </c>
      <c r="AT732" s="9">
        <f t="shared" si="120"/>
        <v>19.686597952594955</v>
      </c>
      <c r="AU732" s="9">
        <f t="shared" si="121"/>
        <v>4.3646371757958686</v>
      </c>
      <c r="AV732">
        <f t="shared" si="122"/>
        <v>0</v>
      </c>
      <c r="AW732">
        <f t="shared" si="123"/>
        <v>0.38358540583931777</v>
      </c>
      <c r="AX732">
        <v>7.7137124153261096</v>
      </c>
      <c r="AZ732">
        <f t="shared" si="124"/>
        <v>70.435480950168767</v>
      </c>
    </row>
    <row r="733" spans="1:52" x14ac:dyDescent="0.3">
      <c r="A733">
        <v>182.75</v>
      </c>
      <c r="B733" s="12">
        <v>3241.1356412544287</v>
      </c>
      <c r="C733" s="9">
        <v>0</v>
      </c>
      <c r="D733" s="9">
        <v>0.86652736555002952</v>
      </c>
      <c r="E733" s="9">
        <v>0.29189856703432643</v>
      </c>
      <c r="F733" s="9">
        <v>3.1708387426756097</v>
      </c>
      <c r="G733" s="12">
        <v>0</v>
      </c>
      <c r="H733" s="12">
        <v>117.26867962858709</v>
      </c>
      <c r="I733" s="12">
        <v>7.036120777715225</v>
      </c>
      <c r="J733">
        <v>728.52316719057433</v>
      </c>
      <c r="K733">
        <v>93.064800333443031</v>
      </c>
      <c r="L733">
        <v>1.0596414759525894E-2</v>
      </c>
      <c r="M733">
        <v>0</v>
      </c>
      <c r="N733">
        <v>-1.8940994774863484E-3</v>
      </c>
      <c r="O733">
        <v>8.510639432905443E-4</v>
      </c>
      <c r="P733">
        <v>-6.9309801911254113E-3</v>
      </c>
      <c r="Q733">
        <v>5.8771958018980341E-3</v>
      </c>
      <c r="R733">
        <v>0</v>
      </c>
      <c r="S733">
        <v>1.195964967882498E-4</v>
      </c>
      <c r="T733">
        <v>719.6689662508345</v>
      </c>
      <c r="U733">
        <v>95.822598831223729</v>
      </c>
      <c r="V733">
        <v>724.94051357815317</v>
      </c>
      <c r="W733">
        <v>99.995270020453631</v>
      </c>
      <c r="X733">
        <v>1009.7306850624554</v>
      </c>
      <c r="Y733">
        <v>800.91949169617988</v>
      </c>
      <c r="Z733">
        <v>9.5068267930657058</v>
      </c>
      <c r="AA733" s="12">
        <v>21.195373592571737</v>
      </c>
      <c r="AB733" s="12">
        <v>2.2453735925717417</v>
      </c>
      <c r="AC733" s="12">
        <v>1.1608046092343929</v>
      </c>
      <c r="AD733" s="12">
        <v>239.55255571995411</v>
      </c>
      <c r="AE733">
        <v>0.12254635224490262</v>
      </c>
      <c r="AF733">
        <v>0</v>
      </c>
      <c r="AG733">
        <v>15.785398366554199</v>
      </c>
      <c r="AH733">
        <v>-32.071240892028733</v>
      </c>
      <c r="AI733">
        <v>-3.798948905901335</v>
      </c>
      <c r="AJ733">
        <v>1.5975759940963743</v>
      </c>
      <c r="AK733">
        <v>14.231290578117036</v>
      </c>
      <c r="AL733">
        <v>0</v>
      </c>
      <c r="AM733">
        <v>0</v>
      </c>
      <c r="AN733">
        <v>4.9127094933265436</v>
      </c>
      <c r="AO733">
        <f t="shared" si="115"/>
        <v>7.4796113625542793</v>
      </c>
      <c r="AP733">
        <f t="shared" si="116"/>
        <v>0.44877668175325675</v>
      </c>
      <c r="AQ733">
        <f t="shared" si="117"/>
        <v>0</v>
      </c>
      <c r="AR733">
        <f t="shared" si="118"/>
        <v>0.44541112056407972</v>
      </c>
      <c r="AS733" s="9">
        <f t="shared" si="119"/>
        <v>-2.3975758488820391</v>
      </c>
      <c r="AT733" s="9">
        <f t="shared" si="120"/>
        <v>19.246387290483121</v>
      </c>
      <c r="AU733" s="9">
        <f t="shared" si="121"/>
        <v>4.2664421821949823</v>
      </c>
      <c r="AV733">
        <f t="shared" si="122"/>
        <v>0</v>
      </c>
      <c r="AW733">
        <f t="shared" si="123"/>
        <v>0.28059365081990151</v>
      </c>
      <c r="AX733">
        <v>7.5361278897574175</v>
      </c>
      <c r="AZ733">
        <f t="shared" si="124"/>
        <v>75.978978118026703</v>
      </c>
    </row>
    <row r="734" spans="1:52" x14ac:dyDescent="0.3">
      <c r="A734">
        <v>183</v>
      </c>
      <c r="B734" s="12">
        <v>3255.7164367951432</v>
      </c>
      <c r="C734" s="9">
        <v>0</v>
      </c>
      <c r="D734" s="9">
        <v>0.86878099630611305</v>
      </c>
      <c r="E734" s="9">
        <v>0.29397957036295896</v>
      </c>
      <c r="F734" s="9">
        <v>3.1727712467425868</v>
      </c>
      <c r="G734" s="12">
        <v>0</v>
      </c>
      <c r="H734" s="12">
        <v>118.06906552421499</v>
      </c>
      <c r="I734" s="12">
        <v>7.0841439314528989</v>
      </c>
      <c r="J734">
        <v>724.95236230809496</v>
      </c>
      <c r="K734">
        <v>92.894709658243642</v>
      </c>
      <c r="L734">
        <v>1.0551309417280906E-2</v>
      </c>
      <c r="M734">
        <v>0</v>
      </c>
      <c r="N734">
        <v>-1.8898054594638906E-3</v>
      </c>
      <c r="O734">
        <v>8.5780979743916793E-4</v>
      </c>
      <c r="P734">
        <v>-6.9015326638332064E-3</v>
      </c>
      <c r="Q734">
        <v>5.8771958018980341E-3</v>
      </c>
      <c r="R734">
        <v>0</v>
      </c>
      <c r="S734">
        <v>1.1951843825673183E-4</v>
      </c>
      <c r="T734">
        <v>733.09566228758399</v>
      </c>
      <c r="U734">
        <v>96.468672224425859</v>
      </c>
      <c r="V734">
        <v>725.73096714497331</v>
      </c>
      <c r="W734">
        <v>100.00417075674278</v>
      </c>
      <c r="X734">
        <v>1008.620374490446</v>
      </c>
      <c r="Y734">
        <v>797.92667897150909</v>
      </c>
      <c r="Z734">
        <v>9.5122613985590565</v>
      </c>
      <c r="AA734" s="12">
        <v>21.211381310484303</v>
      </c>
      <c r="AB734" s="12">
        <v>2.2613813104842997</v>
      </c>
      <c r="AC734" s="12">
        <v>1.1640812466016985</v>
      </c>
      <c r="AD734" s="12">
        <v>238.27706938570807</v>
      </c>
      <c r="AE734">
        <v>0.12282196393837141</v>
      </c>
      <c r="AF734">
        <v>0</v>
      </c>
      <c r="AG734">
        <v>16.037038528285034</v>
      </c>
      <c r="AH734">
        <v>-32.634380986870305</v>
      </c>
      <c r="AI734">
        <v>-3.6097855913267893</v>
      </c>
      <c r="AJ734">
        <v>1.5890697757332874</v>
      </c>
      <c r="AK734">
        <v>14.242038701244532</v>
      </c>
      <c r="AL734">
        <v>0</v>
      </c>
      <c r="AM734">
        <v>0</v>
      </c>
      <c r="AN734">
        <v>4.92657674313973</v>
      </c>
      <c r="AO734">
        <f t="shared" si="115"/>
        <v>7.6661692022854862</v>
      </c>
      <c r="AP734">
        <f t="shared" si="116"/>
        <v>0.45997015213712916</v>
      </c>
      <c r="AQ734">
        <f t="shared" si="117"/>
        <v>0</v>
      </c>
      <c r="AR734">
        <f t="shared" si="118"/>
        <v>0.4565051324320068</v>
      </c>
      <c r="AS734" s="9">
        <f t="shared" si="119"/>
        <v>-2.422907971085297</v>
      </c>
      <c r="AT734" s="9">
        <f t="shared" si="120"/>
        <v>19.557516363071709</v>
      </c>
      <c r="AU734" s="9">
        <f t="shared" si="121"/>
        <v>4.3753563226633503</v>
      </c>
      <c r="AV734">
        <f t="shared" si="122"/>
        <v>0</v>
      </c>
      <c r="AW734">
        <f t="shared" si="123"/>
        <v>0.2852721216485441</v>
      </c>
      <c r="AX734">
        <v>7.7243578741350358</v>
      </c>
      <c r="AZ734">
        <f t="shared" si="124"/>
        <v>72.195711826535785</v>
      </c>
    </row>
    <row r="735" spans="1:52" x14ac:dyDescent="0.3">
      <c r="A735">
        <v>183.25</v>
      </c>
      <c r="B735" s="12">
        <v>3270.3096589539455</v>
      </c>
      <c r="C735" s="9">
        <v>0</v>
      </c>
      <c r="D735" s="9">
        <v>0.87102930301442272</v>
      </c>
      <c r="E735" s="9">
        <v>0.29606639975058324</v>
      </c>
      <c r="F735" s="9">
        <v>3.1747033280167134</v>
      </c>
      <c r="G735" s="12">
        <v>0</v>
      </c>
      <c r="H735" s="12">
        <v>118.87169221176279</v>
      </c>
      <c r="I735" s="12">
        <v>7.1323015327057675</v>
      </c>
      <c r="J735">
        <v>721.10380026688551</v>
      </c>
      <c r="K735">
        <v>92.709684649969915</v>
      </c>
      <c r="L735">
        <v>1.0506348157133659E-2</v>
      </c>
      <c r="M735">
        <v>0</v>
      </c>
      <c r="N735">
        <v>-1.8847376590598688E-3</v>
      </c>
      <c r="O735">
        <v>8.6713338389543754E-4</v>
      </c>
      <c r="P735">
        <v>-6.8694392920518304E-3</v>
      </c>
      <c r="Q735">
        <v>5.8771958018980341E-3</v>
      </c>
      <c r="R735">
        <v>0</v>
      </c>
      <c r="S735">
        <v>1.1938829890528047E-4</v>
      </c>
      <c r="T735">
        <v>712.18041410747219</v>
      </c>
      <c r="U735">
        <v>95.459014296283385</v>
      </c>
      <c r="V735">
        <v>717.51349955762089</v>
      </c>
      <c r="W735">
        <v>99.612627592107003</v>
      </c>
      <c r="X735">
        <v>1009.4514176893548</v>
      </c>
      <c r="Y735">
        <v>795.22759325277684</v>
      </c>
      <c r="Z735">
        <v>9.517708720561755</v>
      </c>
      <c r="AA735" s="12">
        <v>21.227433844235254</v>
      </c>
      <c r="AB735" s="12">
        <v>2.2774338442352526</v>
      </c>
      <c r="AC735" s="12">
        <v>1.1673402543695244</v>
      </c>
      <c r="AD735" s="12">
        <v>236.99504489272758</v>
      </c>
      <c r="AE735">
        <v>0.12309523474668782</v>
      </c>
      <c r="AF735">
        <v>0</v>
      </c>
      <c r="AG735">
        <v>16.417315570563254</v>
      </c>
      <c r="AH735">
        <v>-31.669023908843826</v>
      </c>
      <c r="AI735">
        <v>-3.8857046847577976</v>
      </c>
      <c r="AJ735">
        <v>1.5805199543896005</v>
      </c>
      <c r="AK735">
        <v>14.252816915241425</v>
      </c>
      <c r="AL735">
        <v>0</v>
      </c>
      <c r="AM735">
        <v>0</v>
      </c>
      <c r="AN735">
        <v>4.9403693816875585</v>
      </c>
      <c r="AO735">
        <f t="shared" si="115"/>
        <v>7.4911879752246993</v>
      </c>
      <c r="AP735">
        <f t="shared" si="116"/>
        <v>0.44947127851348195</v>
      </c>
      <c r="AQ735">
        <f t="shared" si="117"/>
        <v>0</v>
      </c>
      <c r="AR735">
        <f t="shared" si="118"/>
        <v>0.44607028364122298</v>
      </c>
      <c r="AS735" s="9">
        <f t="shared" si="119"/>
        <v>-1.520292749235592</v>
      </c>
      <c r="AT735" s="9">
        <f t="shared" si="120"/>
        <v>19.117855254373762</v>
      </c>
      <c r="AU735" s="9">
        <f t="shared" si="121"/>
        <v>4.2779367071498084</v>
      </c>
      <c r="AV735">
        <f t="shared" si="122"/>
        <v>0</v>
      </c>
      <c r="AW735">
        <f t="shared" si="123"/>
        <v>0.18007421566966633</v>
      </c>
      <c r="AX735">
        <v>7.5483033958774657</v>
      </c>
      <c r="AZ735">
        <f t="shared" si="124"/>
        <v>77.714093695155952</v>
      </c>
    </row>
    <row r="736" spans="1:52" x14ac:dyDescent="0.3">
      <c r="A736">
        <v>183.5</v>
      </c>
      <c r="B736" s="12">
        <v>3284.9150296928137</v>
      </c>
      <c r="C736" s="9">
        <v>0</v>
      </c>
      <c r="D736" s="9">
        <v>0.87327223377109375</v>
      </c>
      <c r="E736" s="9">
        <v>0.29815902352036616</v>
      </c>
      <c r="F736" s="9">
        <v>3.1766349482981031</v>
      </c>
      <c r="G736" s="12">
        <v>0</v>
      </c>
      <c r="H736" s="12">
        <v>119.67654750783313</v>
      </c>
      <c r="I736" s="12">
        <v>7.1805928504699885</v>
      </c>
      <c r="J736">
        <v>717.59273746273811</v>
      </c>
      <c r="K736">
        <v>92.541186664256088</v>
      </c>
      <c r="L736">
        <v>1.0461548303519912E-2</v>
      </c>
      <c r="M736">
        <v>0</v>
      </c>
      <c r="N736">
        <v>-1.8804796351189164E-3</v>
      </c>
      <c r="O736">
        <v>8.7385455141608204E-4</v>
      </c>
      <c r="P736">
        <v>-6.8404755097795106E-3</v>
      </c>
      <c r="Q736">
        <v>5.8771958018980341E-3</v>
      </c>
      <c r="R736">
        <v>0</v>
      </c>
      <c r="S736">
        <v>1.1931126345100635E-4</v>
      </c>
      <c r="T736">
        <v>725.79381489533603</v>
      </c>
      <c r="U736">
        <v>96.11923661799409</v>
      </c>
      <c r="V736">
        <v>718.36417591387271</v>
      </c>
      <c r="W736">
        <v>99.624781534140084</v>
      </c>
      <c r="X736">
        <v>1008.3889410743934</v>
      </c>
      <c r="Y736">
        <v>792.29317439023816</v>
      </c>
      <c r="Z736">
        <v>9.5231686544090035</v>
      </c>
      <c r="AA736" s="12">
        <v>21.243530950156657</v>
      </c>
      <c r="AB736" s="12">
        <v>2.2935309501566574</v>
      </c>
      <c r="AC736" s="12">
        <v>1.17058154260433</v>
      </c>
      <c r="AD736" s="12">
        <v>235.70648045150756</v>
      </c>
      <c r="AE736">
        <v>0.12336615925014027</v>
      </c>
      <c r="AF736">
        <v>0</v>
      </c>
      <c r="AG736">
        <v>16.673752329284714</v>
      </c>
      <c r="AH736">
        <v>-32.239330970446566</v>
      </c>
      <c r="AI736">
        <v>-3.6964499238182724</v>
      </c>
      <c r="AJ736">
        <v>1.5719265181311042</v>
      </c>
      <c r="AK736">
        <v>14.263625056500821</v>
      </c>
      <c r="AL736">
        <v>0</v>
      </c>
      <c r="AM736">
        <v>0</v>
      </c>
      <c r="AN736">
        <v>4.9540870283570007</v>
      </c>
      <c r="AO736">
        <f t="shared" si="115"/>
        <v>7.6778403819000172</v>
      </c>
      <c r="AP736">
        <f t="shared" si="116"/>
        <v>0.46067042291400101</v>
      </c>
      <c r="AQ736">
        <f t="shared" si="117"/>
        <v>0</v>
      </c>
      <c r="AR736">
        <f t="shared" si="118"/>
        <v>0.45716934681537108</v>
      </c>
      <c r="AS736" s="9">
        <f t="shared" si="119"/>
        <v>-1.5432502257846197</v>
      </c>
      <c r="AT736" s="9">
        <f t="shared" si="120"/>
        <v>19.433584790549602</v>
      </c>
      <c r="AU736" s="9">
        <f t="shared" si="121"/>
        <v>4.387042131507954</v>
      </c>
      <c r="AV736">
        <f t="shared" si="122"/>
        <v>0</v>
      </c>
      <c r="AW736">
        <f t="shared" si="123"/>
        <v>0.18388554761384596</v>
      </c>
      <c r="AX736">
        <v>7.7366385135713909</v>
      </c>
      <c r="AZ736">
        <f t="shared" si="124"/>
        <v>73.92899847636545</v>
      </c>
    </row>
    <row r="737" spans="1:52" x14ac:dyDescent="0.3">
      <c r="A737">
        <v>183.75</v>
      </c>
      <c r="B737" s="12">
        <v>3299.5322698280406</v>
      </c>
      <c r="C737" s="9">
        <v>0</v>
      </c>
      <c r="D737" s="9">
        <v>0.87550973674177046</v>
      </c>
      <c r="E737" s="9">
        <v>0.30025740983466931</v>
      </c>
      <c r="F737" s="9">
        <v>3.1785660693968811</v>
      </c>
      <c r="G737" s="12">
        <v>0</v>
      </c>
      <c r="H737" s="12">
        <v>120.48361916718051</v>
      </c>
      <c r="I737" s="12">
        <v>7.2290171500308302</v>
      </c>
      <c r="J737">
        <v>713.80583117787</v>
      </c>
      <c r="K737">
        <v>92.357758855514135</v>
      </c>
      <c r="L737">
        <v>1.0416890946054951E-2</v>
      </c>
      <c r="M737">
        <v>0</v>
      </c>
      <c r="N737">
        <v>-1.8754500702774252E-3</v>
      </c>
      <c r="O737">
        <v>8.8299579101028378E-4</v>
      </c>
      <c r="P737">
        <v>-6.8088813956732434E-3</v>
      </c>
      <c r="Q737">
        <v>5.8771958018980341E-3</v>
      </c>
      <c r="R737">
        <v>0</v>
      </c>
      <c r="S737">
        <v>1.1918217476839081E-4</v>
      </c>
      <c r="T737">
        <v>704.81266156100617</v>
      </c>
      <c r="U737">
        <v>95.098587843172254</v>
      </c>
      <c r="V737">
        <v>710.20722863878689</v>
      </c>
      <c r="W737">
        <v>99.233115068365862</v>
      </c>
      <c r="X737">
        <v>1009.1720684810381</v>
      </c>
      <c r="Y737">
        <v>789.62865938369816</v>
      </c>
      <c r="Z737">
        <v>9.528641095109375</v>
      </c>
      <c r="AA737" s="12">
        <v>21.259672383343609</v>
      </c>
      <c r="AB737" s="12">
        <v>2.3096723833436101</v>
      </c>
      <c r="AC737" s="12">
        <v>1.1738050213548139</v>
      </c>
      <c r="AD737" s="12">
        <v>234.41137470700281</v>
      </c>
      <c r="AE737">
        <v>0.12363473207413733</v>
      </c>
      <c r="AF737">
        <v>0</v>
      </c>
      <c r="AG737">
        <v>17.054981031781065</v>
      </c>
      <c r="AH737">
        <v>-31.273230518564532</v>
      </c>
      <c r="AI737">
        <v>-3.9710715372455638</v>
      </c>
      <c r="AJ737">
        <v>1.5632894579210019</v>
      </c>
      <c r="AK737">
        <v>14.274462960585291</v>
      </c>
      <c r="AL737">
        <v>0</v>
      </c>
      <c r="AM737">
        <v>0</v>
      </c>
      <c r="AN737">
        <v>4.9677293024598601</v>
      </c>
      <c r="AO737">
        <f t="shared" si="115"/>
        <v>7.5044114785431049</v>
      </c>
      <c r="AP737">
        <f t="shared" si="116"/>
        <v>0.45026468871258629</v>
      </c>
      <c r="AQ737">
        <f t="shared" si="117"/>
        <v>0</v>
      </c>
      <c r="AR737">
        <f t="shared" si="118"/>
        <v>0.446827798930301</v>
      </c>
      <c r="AS737" s="9">
        <f t="shared" si="119"/>
        <v>-0.63832508265886245</v>
      </c>
      <c r="AT737" s="9">
        <f t="shared" si="120"/>
        <v>18.994481505514763</v>
      </c>
      <c r="AU737" s="9">
        <f t="shared" si="121"/>
        <v>4.2904106165433804</v>
      </c>
      <c r="AV737">
        <f t="shared" si="122"/>
        <v>0</v>
      </c>
      <c r="AW737">
        <f t="shared" si="123"/>
        <v>7.6511237390952044E-2</v>
      </c>
      <c r="AX737">
        <v>7.5621335701283074</v>
      </c>
      <c r="AZ737">
        <f t="shared" si="124"/>
        <v>79.421430744911277</v>
      </c>
    </row>
    <row r="738" spans="1:52" x14ac:dyDescent="0.3">
      <c r="A738">
        <v>184</v>
      </c>
      <c r="B738" s="12">
        <v>3314.1610990345753</v>
      </c>
      <c r="C738" s="9">
        <v>0</v>
      </c>
      <c r="D738" s="9">
        <v>0.87774176016330629</v>
      </c>
      <c r="E738" s="9">
        <v>0.30236152669502037</v>
      </c>
      <c r="F738" s="9">
        <v>3.1804966531341492</v>
      </c>
      <c r="G738" s="12">
        <v>0</v>
      </c>
      <c r="H738" s="12">
        <v>121.29289488270014</v>
      </c>
      <c r="I738" s="12">
        <v>7.2775736929620081</v>
      </c>
      <c r="J738">
        <v>710.35338197389251</v>
      </c>
      <c r="K738">
        <v>92.190837220223841</v>
      </c>
      <c r="L738">
        <v>1.0372393393148696E-2</v>
      </c>
      <c r="M738">
        <v>0</v>
      </c>
      <c r="N738">
        <v>-1.8712276670858009E-3</v>
      </c>
      <c r="O738">
        <v>8.8968889129079987E-4</v>
      </c>
      <c r="P738">
        <v>-6.7803921409767846E-3</v>
      </c>
      <c r="Q738">
        <v>5.8771958018980341E-3</v>
      </c>
      <c r="R738">
        <v>0</v>
      </c>
      <c r="S738">
        <v>1.1910614619699983E-4</v>
      </c>
      <c r="T738">
        <v>718.61062209192426</v>
      </c>
      <c r="U738">
        <v>95.773012484234471</v>
      </c>
      <c r="V738">
        <v>711.11655698027755</v>
      </c>
      <c r="W738">
        <v>99.248495617996753</v>
      </c>
      <c r="X738">
        <v>1008.1531368530557</v>
      </c>
      <c r="Y738">
        <v>786.75099527615384</v>
      </c>
      <c r="Z738">
        <v>9.5341259373459426</v>
      </c>
      <c r="AA738" s="12">
        <v>21.275857897654003</v>
      </c>
      <c r="AB738" s="12">
        <v>2.3258578976540027</v>
      </c>
      <c r="AC738" s="12">
        <v>1.1770106006516217</v>
      </c>
      <c r="AD738" s="12">
        <v>233.10972645446782</v>
      </c>
      <c r="AE738">
        <v>0.12390094788934025</v>
      </c>
      <c r="AF738">
        <v>0</v>
      </c>
      <c r="AG738">
        <v>17.315997795128194</v>
      </c>
      <c r="AH738">
        <v>-31.850566341124043</v>
      </c>
      <c r="AI738">
        <v>-3.781721914793815</v>
      </c>
      <c r="AJ738">
        <v>1.5546087657248462</v>
      </c>
      <c r="AK738">
        <v>14.285330462226696</v>
      </c>
      <c r="AL738">
        <v>0</v>
      </c>
      <c r="AM738">
        <v>0</v>
      </c>
      <c r="AN738">
        <v>4.9812958232315383</v>
      </c>
      <c r="AO738">
        <f t="shared" si="115"/>
        <v>7.691156837771663</v>
      </c>
      <c r="AP738">
        <f t="shared" si="116"/>
        <v>0.46146941026629978</v>
      </c>
      <c r="AQ738">
        <f t="shared" si="117"/>
        <v>0</v>
      </c>
      <c r="AR738">
        <f t="shared" si="118"/>
        <v>0.45793182821554757</v>
      </c>
      <c r="AS738" s="9">
        <f t="shared" si="119"/>
        <v>-0.65904489632862562</v>
      </c>
      <c r="AT738" s="9">
        <f t="shared" si="120"/>
        <v>19.31475130111431</v>
      </c>
      <c r="AU738" s="9">
        <f t="shared" si="121"/>
        <v>4.3997074737116648</v>
      </c>
      <c r="AV738">
        <f t="shared" si="122"/>
        <v>0</v>
      </c>
      <c r="AW738">
        <f t="shared" si="123"/>
        <v>7.9461286164022898E-2</v>
      </c>
      <c r="AX738">
        <v>7.7505720098614583</v>
      </c>
      <c r="AZ738">
        <f t="shared" si="124"/>
        <v>75.634438295876294</v>
      </c>
    </row>
    <row r="739" spans="1:52" x14ac:dyDescent="0.3">
      <c r="A739">
        <v>184.25</v>
      </c>
      <c r="B739" s="12">
        <v>3328.8012358504666</v>
      </c>
      <c r="C739" s="9">
        <v>0</v>
      </c>
      <c r="D739" s="9">
        <v>0.87996825234546705</v>
      </c>
      <c r="E739" s="9">
        <v>0.30447134194208425</v>
      </c>
      <c r="F739" s="9">
        <v>3.1824266613429564</v>
      </c>
      <c r="G739" s="12">
        <v>0</v>
      </c>
      <c r="H739" s="12">
        <v>122.10436228541701</v>
      </c>
      <c r="I739" s="12">
        <v>7.3262617371250203</v>
      </c>
      <c r="J739">
        <v>706.62700879538772</v>
      </c>
      <c r="K739">
        <v>92.008991468435511</v>
      </c>
      <c r="L739">
        <v>1.0328036770125027E-2</v>
      </c>
      <c r="M739">
        <v>0</v>
      </c>
      <c r="N739">
        <v>-1.8662360301772672E-3</v>
      </c>
      <c r="O739">
        <v>8.9865918787052003E-4</v>
      </c>
      <c r="P739">
        <v>-6.7492881509812891E-3</v>
      </c>
      <c r="Q739">
        <v>5.8771958018980341E-3</v>
      </c>
      <c r="R739">
        <v>0</v>
      </c>
      <c r="S739">
        <v>1.1897809625618482E-4</v>
      </c>
      <c r="T739">
        <v>697.56351865880458</v>
      </c>
      <c r="U739">
        <v>94.741286841344333</v>
      </c>
      <c r="V739">
        <v>703.01945086658054</v>
      </c>
      <c r="W739">
        <v>98.856706002763872</v>
      </c>
      <c r="X739">
        <v>1008.8925726398666</v>
      </c>
      <c r="Y739">
        <v>784.12172434604577</v>
      </c>
      <c r="Z739">
        <v>9.5396230754767295</v>
      </c>
      <c r="AA739" s="12">
        <v>21.292087245708345</v>
      </c>
      <c r="AB739" s="12">
        <v>2.3420872457083401</v>
      </c>
      <c r="AC739" s="12">
        <v>1.1801981905114158</v>
      </c>
      <c r="AD739" s="12">
        <v>231.80153459483645</v>
      </c>
      <c r="AE739">
        <v>0.12416480141181685</v>
      </c>
      <c r="AF739">
        <v>0</v>
      </c>
      <c r="AG739">
        <v>17.698308047424849</v>
      </c>
      <c r="AH739">
        <v>-30.883744646830028</v>
      </c>
      <c r="AI739">
        <v>-4.0551136739732607</v>
      </c>
      <c r="AJ739">
        <v>1.5458844342129645</v>
      </c>
      <c r="AK739">
        <v>14.296227395326081</v>
      </c>
      <c r="AL739">
        <v>0</v>
      </c>
      <c r="AM739">
        <v>0</v>
      </c>
      <c r="AN739">
        <v>4.9947862098482583</v>
      </c>
      <c r="AO739">
        <f t="shared" si="115"/>
        <v>7.4895084571473642</v>
      </c>
      <c r="AP739">
        <f t="shared" si="116"/>
        <v>0.44937050742884183</v>
      </c>
      <c r="AQ739">
        <f t="shared" si="117"/>
        <v>0</v>
      </c>
      <c r="AR739">
        <f t="shared" si="118"/>
        <v>0.4459110058039743</v>
      </c>
      <c r="AS739" s="9">
        <f t="shared" si="119"/>
        <v>0.25039259229421762</v>
      </c>
      <c r="AT739" s="9">
        <f t="shared" si="120"/>
        <v>18.87652640735163</v>
      </c>
      <c r="AU739" s="9">
        <f t="shared" si="121"/>
        <v>4.2868252621068663</v>
      </c>
      <c r="AV739">
        <f t="shared" si="122"/>
        <v>0</v>
      </c>
      <c r="AW739">
        <f t="shared" si="123"/>
        <v>3.0367191207587067E-2</v>
      </c>
      <c r="AX739">
        <v>7.547614147161104</v>
      </c>
      <c r="AZ739">
        <f t="shared" si="124"/>
        <v>81.102273479465225</v>
      </c>
    </row>
    <row r="740" spans="1:52" x14ac:dyDescent="0.3">
      <c r="A740">
        <v>184.5</v>
      </c>
      <c r="B740" s="12">
        <v>3343.4523976814276</v>
      </c>
      <c r="C740" s="9">
        <v>0</v>
      </c>
      <c r="D740" s="9">
        <v>0.88218916167263206</v>
      </c>
      <c r="E740" s="9">
        <v>0.30658682325565811</v>
      </c>
      <c r="F740" s="9">
        <v>3.1843560558692641</v>
      </c>
      <c r="G740" s="12">
        <v>0</v>
      </c>
      <c r="H740" s="12">
        <v>122.91800894448387</v>
      </c>
      <c r="I740" s="12">
        <v>7.3750805366690324</v>
      </c>
      <c r="J740">
        <v>703.2320712264742</v>
      </c>
      <c r="K740">
        <v>91.843630287685585</v>
      </c>
      <c r="L740">
        <v>1.0283838346658599E-2</v>
      </c>
      <c r="M740">
        <v>0</v>
      </c>
      <c r="N740">
        <v>-1.8620488828245847E-3</v>
      </c>
      <c r="O740">
        <v>9.0532088824859201E-4</v>
      </c>
      <c r="P740">
        <v>-6.72126443392805E-3</v>
      </c>
      <c r="Q740">
        <v>5.8771958018980341E-3</v>
      </c>
      <c r="R740">
        <v>0</v>
      </c>
      <c r="S740">
        <v>1.1890305905391177E-4</v>
      </c>
      <c r="T740">
        <v>711.54394888021216</v>
      </c>
      <c r="U740">
        <v>95.429967758167493</v>
      </c>
      <c r="V740">
        <v>703.98594547562197</v>
      </c>
      <c r="W740">
        <v>98.875288944542717</v>
      </c>
      <c r="X740">
        <v>1007.9129321366187</v>
      </c>
      <c r="Y740">
        <v>781.29920120043982</v>
      </c>
      <c r="Z740">
        <v>9.5451324035405776</v>
      </c>
      <c r="AA740" s="12">
        <v>21.308360178889679</v>
      </c>
      <c r="AB740" s="12">
        <v>2.3583601788896775</v>
      </c>
      <c r="AC740" s="12">
        <v>1.1833677009468542</v>
      </c>
      <c r="AD740" s="12">
        <v>230.48679886508438</v>
      </c>
      <c r="AE740">
        <v>0.12442628740316031</v>
      </c>
      <c r="AF740">
        <v>0</v>
      </c>
      <c r="AG740">
        <v>17.963680241007733</v>
      </c>
      <c r="AH740">
        <v>-31.467973833847871</v>
      </c>
      <c r="AI740">
        <v>-3.8656627862408923</v>
      </c>
      <c r="AJ740">
        <v>1.537116461631248</v>
      </c>
      <c r="AK740">
        <v>14.307153592953616</v>
      </c>
      <c r="AL740">
        <v>0</v>
      </c>
      <c r="AM740">
        <v>0</v>
      </c>
      <c r="AN740">
        <v>5.0082000814692931</v>
      </c>
      <c r="AO740">
        <f t="shared" si="115"/>
        <v>7.6785768916848767</v>
      </c>
      <c r="AP740">
        <f t="shared" si="116"/>
        <v>0.46071461350109261</v>
      </c>
      <c r="AQ740">
        <f t="shared" si="117"/>
        <v>0</v>
      </c>
      <c r="AR740">
        <f t="shared" si="118"/>
        <v>0.45715284329121908</v>
      </c>
      <c r="AS740" s="9">
        <f t="shared" si="119"/>
        <v>0.23161098040096637</v>
      </c>
      <c r="AT740" s="9">
        <f t="shared" si="120"/>
        <v>19.201257498001617</v>
      </c>
      <c r="AU740" s="9">
        <f t="shared" si="121"/>
        <v>4.397581986113952</v>
      </c>
      <c r="AV740">
        <f t="shared" si="122"/>
        <v>0</v>
      </c>
      <c r="AW740">
        <f t="shared" si="123"/>
        <v>2.8253367209460107E-2</v>
      </c>
      <c r="AX740">
        <v>7.7384022363773175</v>
      </c>
      <c r="AZ740">
        <f t="shared" si="124"/>
        <v>77.31325572481785</v>
      </c>
    </row>
    <row r="741" spans="1:52" x14ac:dyDescent="0.3">
      <c r="A741">
        <v>184.75</v>
      </c>
      <c r="B741" s="12">
        <v>3358.1143008054532</v>
      </c>
      <c r="C741" s="9">
        <v>0</v>
      </c>
      <c r="D741" s="9">
        <v>0.88440443660549883</v>
      </c>
      <c r="E741" s="9">
        <v>0.30870793815465075</v>
      </c>
      <c r="F741" s="9">
        <v>3.186284798572915</v>
      </c>
      <c r="G741" s="12">
        <v>0</v>
      </c>
      <c r="H741" s="12">
        <v>123.73382236717336</v>
      </c>
      <c r="I741" s="12">
        <v>7.4240293420304013</v>
      </c>
      <c r="J741">
        <v>699.56513179241881</v>
      </c>
      <c r="K741">
        <v>91.663351747905494</v>
      </c>
      <c r="L741">
        <v>1.0239779295644123E-2</v>
      </c>
      <c r="M741">
        <v>0</v>
      </c>
      <c r="N741">
        <v>-1.8570948667361244E-3</v>
      </c>
      <c r="O741">
        <v>9.1412979652903497E-4</v>
      </c>
      <c r="P741">
        <v>-6.6906416323514808E-3</v>
      </c>
      <c r="Q741">
        <v>5.8771958018980341E-3</v>
      </c>
      <c r="R741">
        <v>0</v>
      </c>
      <c r="S741">
        <v>1.187760361294354E-4</v>
      </c>
      <c r="T741">
        <v>690.43081053585422</v>
      </c>
      <c r="U741">
        <v>94.387077482167854</v>
      </c>
      <c r="V741">
        <v>695.94799780407561</v>
      </c>
      <c r="W741">
        <v>98.483375908896505</v>
      </c>
      <c r="X741">
        <v>1008.6118971707066</v>
      </c>
      <c r="Y741">
        <v>778.70558864684926</v>
      </c>
      <c r="Z741">
        <v>9.5506538152555631</v>
      </c>
      <c r="AA741" s="12">
        <v>21.324676447343467</v>
      </c>
      <c r="AB741" s="12">
        <v>2.3746764473434672</v>
      </c>
      <c r="AC741" s="12">
        <v>1.1865190419598086</v>
      </c>
      <c r="AD741" s="12">
        <v>229.16551847848692</v>
      </c>
      <c r="AE741">
        <v>0.12468540067064104</v>
      </c>
      <c r="AF741">
        <v>0</v>
      </c>
      <c r="AG741">
        <v>18.34715187178756</v>
      </c>
      <c r="AH741">
        <v>-30.500451227590062</v>
      </c>
      <c r="AI741">
        <v>-4.1378795421386823</v>
      </c>
      <c r="AJ741">
        <v>1.5283048427330295</v>
      </c>
      <c r="AK741">
        <v>14.318108887348512</v>
      </c>
      <c r="AL741">
        <v>0</v>
      </c>
      <c r="AM741">
        <v>0</v>
      </c>
      <c r="AN741">
        <v>5.0215370572082687</v>
      </c>
      <c r="AO741">
        <f t="shared" si="115"/>
        <v>7.3992224736344738</v>
      </c>
      <c r="AP741">
        <f t="shared" si="116"/>
        <v>0.44395334841806844</v>
      </c>
      <c r="AQ741">
        <f t="shared" si="117"/>
        <v>0</v>
      </c>
      <c r="AR741">
        <f t="shared" si="118"/>
        <v>0.4405068678596043</v>
      </c>
      <c r="AS741" s="9">
        <f t="shared" si="119"/>
        <v>1.1490889514586655</v>
      </c>
      <c r="AT741" s="9">
        <f t="shared" si="120"/>
        <v>18.764432232329042</v>
      </c>
      <c r="AU741" s="9">
        <f t="shared" si="121"/>
        <v>4.2400447408645077</v>
      </c>
      <c r="AV741">
        <f t="shared" si="122"/>
        <v>0</v>
      </c>
      <c r="AW741">
        <f t="shared" si="123"/>
        <v>0.14098667872923362</v>
      </c>
      <c r="AX741">
        <v>7.4571132314495365</v>
      </c>
      <c r="AZ741">
        <f t="shared" si="124"/>
        <v>82.757590842773652</v>
      </c>
    </row>
    <row r="742" spans="1:52" x14ac:dyDescent="0.3">
      <c r="A742">
        <v>185</v>
      </c>
      <c r="B742" s="12">
        <v>3372.7866603775619</v>
      </c>
      <c r="C742" s="9">
        <v>0</v>
      </c>
      <c r="D742" s="9">
        <v>0.88661402568278969</v>
      </c>
      <c r="E742" s="9">
        <v>0.31083465399709109</v>
      </c>
      <c r="F742" s="9">
        <v>3.188212851328597</v>
      </c>
      <c r="G742" s="12">
        <v>0</v>
      </c>
      <c r="H742" s="12">
        <v>124.55178999888119</v>
      </c>
      <c r="I742" s="12">
        <v>7.4731073999328714</v>
      </c>
      <c r="J742">
        <v>696.22662826086594</v>
      </c>
      <c r="K742">
        <v>91.499535479584154</v>
      </c>
      <c r="L742">
        <v>1.0195876834884814E-2</v>
      </c>
      <c r="M742">
        <v>0</v>
      </c>
      <c r="N742">
        <v>-1.8529426147342381E-3</v>
      </c>
      <c r="O742">
        <v>9.2075824608623617E-4</v>
      </c>
      <c r="P742">
        <v>-6.6630746705373094E-3</v>
      </c>
      <c r="Q742">
        <v>5.8771958018980341E-3</v>
      </c>
      <c r="R742">
        <v>0</v>
      </c>
      <c r="S742">
        <v>1.1870197518722148E-4</v>
      </c>
      <c r="T742">
        <v>704.5917058566971</v>
      </c>
      <c r="U742">
        <v>95.090070749501024</v>
      </c>
      <c r="V742">
        <v>696.97021827779997</v>
      </c>
      <c r="W742">
        <v>98.505137722185623</v>
      </c>
      <c r="X742">
        <v>1007.6685008816064</v>
      </c>
      <c r="Y742">
        <v>775.93691598814723</v>
      </c>
      <c r="Z742">
        <v>9.556187204022887</v>
      </c>
      <c r="AA742" s="12">
        <v>21.341035799977622</v>
      </c>
      <c r="AB742" s="12">
        <v>2.3910357999776237</v>
      </c>
      <c r="AC742" s="12">
        <v>1.1896521235558646</v>
      </c>
      <c r="AD742" s="12">
        <v>227.83769368162942</v>
      </c>
      <c r="AE742">
        <v>0.12494213606734195</v>
      </c>
      <c r="AF742">
        <v>0</v>
      </c>
      <c r="AG742">
        <v>18.616716676206536</v>
      </c>
      <c r="AH742">
        <v>-31.091442531236563</v>
      </c>
      <c r="AI742">
        <v>-3.948334885517363</v>
      </c>
      <c r="AJ742">
        <v>1.5194495791627869</v>
      </c>
      <c r="AK742">
        <v>14.32909310991905</v>
      </c>
      <c r="AL742">
        <v>0</v>
      </c>
      <c r="AM742">
        <v>0</v>
      </c>
      <c r="AN742">
        <v>5.0347967561945284</v>
      </c>
      <c r="AO742">
        <f t="shared" si="115"/>
        <v>7.5881371634673211</v>
      </c>
      <c r="AP742">
        <f t="shared" si="116"/>
        <v>0.45528822980803924</v>
      </c>
      <c r="AQ742">
        <f t="shared" si="117"/>
        <v>0</v>
      </c>
      <c r="AR742">
        <f t="shared" si="118"/>
        <v>0.4517392033031068</v>
      </c>
      <c r="AS742" s="9">
        <f t="shared" si="119"/>
        <v>1.1323385324596242</v>
      </c>
      <c r="AT742" s="9">
        <f t="shared" si="120"/>
        <v>19.093600346987287</v>
      </c>
      <c r="AU742" s="9">
        <f t="shared" si="121"/>
        <v>4.3508195558338159</v>
      </c>
      <c r="AV742">
        <f t="shared" si="122"/>
        <v>0</v>
      </c>
      <c r="AW742">
        <f t="shared" si="123"/>
        <v>0.1397331970950039</v>
      </c>
      <c r="AX742">
        <v>7.6477523124720861</v>
      </c>
      <c r="AZ742">
        <f t="shared" si="124"/>
        <v>78.966697710347262</v>
      </c>
    </row>
    <row r="743" spans="1:52" x14ac:dyDescent="0.3">
      <c r="A743">
        <v>185.25</v>
      </c>
      <c r="B743" s="12">
        <v>3387.46919043461</v>
      </c>
      <c r="C743" s="9">
        <v>0</v>
      </c>
      <c r="D743" s="9">
        <v>0.88881787752295027</v>
      </c>
      <c r="E743" s="9">
        <v>0.31296693798012787</v>
      </c>
      <c r="F743" s="9">
        <v>3.1901401760268064</v>
      </c>
      <c r="G743" s="12">
        <v>0</v>
      </c>
      <c r="H743" s="12">
        <v>125.37189922312611</v>
      </c>
      <c r="I743" s="12">
        <v>7.5223139533875658</v>
      </c>
      <c r="J743">
        <v>692.61804568420212</v>
      </c>
      <c r="K743">
        <v>91.320809582217862</v>
      </c>
      <c r="L743">
        <v>1.0152112198785543E-2</v>
      </c>
      <c r="M743">
        <v>0</v>
      </c>
      <c r="N743">
        <v>-1.8480259121603654E-3</v>
      </c>
      <c r="O743">
        <v>9.2941421655643288E-4</v>
      </c>
      <c r="P743">
        <v>-6.6329243119540426E-3</v>
      </c>
      <c r="Q743">
        <v>5.8771958018980341E-3</v>
      </c>
      <c r="R743">
        <v>0</v>
      </c>
      <c r="S743">
        <v>1.1857596769372041E-4</v>
      </c>
      <c r="T743">
        <v>683.41240508030035</v>
      </c>
      <c r="U743">
        <v>94.035926140533832</v>
      </c>
      <c r="V743">
        <v>688.99073689770444</v>
      </c>
      <c r="W743">
        <v>98.113100265059643</v>
      </c>
      <c r="X743">
        <v>1008.3297460935785</v>
      </c>
      <c r="Y743">
        <v>773.37925493940531</v>
      </c>
      <c r="Z743">
        <v>9.5617324629311291</v>
      </c>
      <c r="AA743" s="12">
        <v>21.357437984462521</v>
      </c>
      <c r="AB743" s="12">
        <v>2.407437984462522</v>
      </c>
      <c r="AC743" s="12">
        <v>1.1927668557418025</v>
      </c>
      <c r="AD743" s="12">
        <v>226.50332460367559</v>
      </c>
      <c r="AE743">
        <v>0.12519648849228382</v>
      </c>
      <c r="AF743">
        <v>0</v>
      </c>
      <c r="AG743">
        <v>19.001408492619614</v>
      </c>
      <c r="AH743">
        <v>-30.123237431489805</v>
      </c>
      <c r="AI743">
        <v>-4.2194259020850442</v>
      </c>
      <c r="AJ743">
        <v>1.5105506717819128</v>
      </c>
      <c r="AK743">
        <v>14.340106091242593</v>
      </c>
      <c r="AL743">
        <v>0</v>
      </c>
      <c r="AM743">
        <v>0</v>
      </c>
      <c r="AN743">
        <v>5.0479787975624717</v>
      </c>
      <c r="AO743">
        <f t="shared" si="115"/>
        <v>7.3098666419798857</v>
      </c>
      <c r="AP743">
        <f t="shared" si="116"/>
        <v>0.4385919985187931</v>
      </c>
      <c r="AQ743">
        <f t="shared" si="117"/>
        <v>0</v>
      </c>
      <c r="AR743">
        <f t="shared" si="118"/>
        <v>0.43515920514125639</v>
      </c>
      <c r="AS743" s="9">
        <f t="shared" si="119"/>
        <v>2.0525025347966932</v>
      </c>
      <c r="AT743" s="9">
        <f t="shared" si="120"/>
        <v>18.657469476370611</v>
      </c>
      <c r="AU743" s="9">
        <f t="shared" si="121"/>
        <v>4.1936993502189859</v>
      </c>
      <c r="AV743">
        <f t="shared" si="122"/>
        <v>0</v>
      </c>
      <c r="AW743">
        <f t="shared" si="123"/>
        <v>0.25473667931199256</v>
      </c>
      <c r="AX743">
        <v>7.3675311967055972</v>
      </c>
      <c r="AZ743">
        <f t="shared" si="124"/>
        <v>84.388518041700877</v>
      </c>
    </row>
    <row r="744" spans="1:52" x14ac:dyDescent="0.3">
      <c r="A744">
        <v>185.5</v>
      </c>
      <c r="B744" s="12">
        <v>3402.1616039002301</v>
      </c>
      <c r="C744" s="9">
        <v>0</v>
      </c>
      <c r="D744" s="9">
        <v>0.89101594082585966</v>
      </c>
      <c r="E744" s="9">
        <v>0.31510475714004216</v>
      </c>
      <c r="F744" s="9">
        <v>3.1920667345748157</v>
      </c>
      <c r="G744" s="12">
        <v>0</v>
      </c>
      <c r="H744" s="12">
        <v>126.19413736155467</v>
      </c>
      <c r="I744" s="12">
        <v>7.5716482416932802</v>
      </c>
      <c r="J744">
        <v>689.33492242974762</v>
      </c>
      <c r="K744">
        <v>91.158523030439028</v>
      </c>
      <c r="L744">
        <v>1.0108502540418151E-2</v>
      </c>
      <c r="M744">
        <v>0</v>
      </c>
      <c r="N744">
        <v>-1.8439081995466147E-3</v>
      </c>
      <c r="O744">
        <v>9.3600825140100808E-4</v>
      </c>
      <c r="P744">
        <v>-6.6058055256868042E-3</v>
      </c>
      <c r="Q744">
        <v>5.8771958018980341E-3</v>
      </c>
      <c r="R744">
        <v>0</v>
      </c>
      <c r="S744">
        <v>1.1850286830393723E-4</v>
      </c>
      <c r="T744">
        <v>697.75184084340208</v>
      </c>
      <c r="U744">
        <v>94.753289750054762</v>
      </c>
      <c r="V744">
        <v>690.06728873360089</v>
      </c>
      <c r="W744">
        <v>98.13801819299448</v>
      </c>
      <c r="X744">
        <v>1007.4201438350152</v>
      </c>
      <c r="Y744">
        <v>770.66330737641567</v>
      </c>
      <c r="Z744">
        <v>9.5672894847539549</v>
      </c>
      <c r="AA744" s="12">
        <v>21.373882747231093</v>
      </c>
      <c r="AB744" s="12">
        <v>2.4238827472310933</v>
      </c>
      <c r="AC744" s="12">
        <v>1.1958631485307647</v>
      </c>
      <c r="AD744" s="12">
        <v>225.16241163211674</v>
      </c>
      <c r="AE744">
        <v>0.12544845289056283</v>
      </c>
      <c r="AF744">
        <v>0</v>
      </c>
      <c r="AG744">
        <v>19.275032007835264</v>
      </c>
      <c r="AH744">
        <v>-30.720863488659358</v>
      </c>
      <c r="AI744">
        <v>-4.0298009321407386</v>
      </c>
      <c r="AJ744">
        <v>1.5016081231745868</v>
      </c>
      <c r="AK744">
        <v>14.35114766106563</v>
      </c>
      <c r="AL744">
        <v>0</v>
      </c>
      <c r="AM744">
        <v>0</v>
      </c>
      <c r="AN744">
        <v>5.0610828004734234</v>
      </c>
      <c r="AO744">
        <f t="shared" si="115"/>
        <v>7.4986198417123315</v>
      </c>
      <c r="AP744">
        <f t="shared" si="116"/>
        <v>0.44991719050273987</v>
      </c>
      <c r="AQ744">
        <f t="shared" si="117"/>
        <v>0</v>
      </c>
      <c r="AR744">
        <f t="shared" si="118"/>
        <v>0.44638158677048834</v>
      </c>
      <c r="AS744" s="9">
        <f t="shared" si="119"/>
        <v>2.0377295738436616</v>
      </c>
      <c r="AT744" s="9">
        <f t="shared" si="120"/>
        <v>18.991025441911667</v>
      </c>
      <c r="AU744" s="9">
        <f t="shared" si="121"/>
        <v>4.3044880057069053</v>
      </c>
      <c r="AV744">
        <f t="shared" si="122"/>
        <v>0</v>
      </c>
      <c r="AW744">
        <f t="shared" si="123"/>
        <v>0.25434574039199292</v>
      </c>
      <c r="AX744">
        <v>7.5580133048049865</v>
      </c>
      <c r="AZ744">
        <f t="shared" si="124"/>
        <v>80.596018642814784</v>
      </c>
    </row>
    <row r="745" spans="1:52" x14ac:dyDescent="0.3">
      <c r="A745">
        <v>185.75</v>
      </c>
      <c r="B745" s="12">
        <v>3416.8636125898402</v>
      </c>
      <c r="C745" s="9">
        <v>0</v>
      </c>
      <c r="D745" s="9">
        <v>0.89320816437453188</v>
      </c>
      <c r="E745" s="9">
        <v>0.31724807835227103</v>
      </c>
      <c r="F745" s="9">
        <v>3.1939924888976279</v>
      </c>
      <c r="G745" s="12">
        <v>0</v>
      </c>
      <c r="H745" s="12">
        <v>127.01849167395041</v>
      </c>
      <c r="I745" s="12">
        <v>7.621109500437024</v>
      </c>
      <c r="J745">
        <v>685.78364181948803</v>
      </c>
      <c r="K745">
        <v>90.981335474840989</v>
      </c>
      <c r="L745">
        <v>1.0065029168563309E-2</v>
      </c>
      <c r="M745">
        <v>0</v>
      </c>
      <c r="N745">
        <v>-1.8390285031109708E-3</v>
      </c>
      <c r="O745">
        <v>9.4451877558376484E-4</v>
      </c>
      <c r="P745">
        <v>-6.5761190504995456E-3</v>
      </c>
      <c r="Q745">
        <v>5.8771958018980341E-3</v>
      </c>
      <c r="R745">
        <v>0</v>
      </c>
      <c r="S745">
        <v>1.1837786479081147E-4</v>
      </c>
      <c r="T745">
        <v>676.5062117430333</v>
      </c>
      <c r="U745">
        <v>93.687799335061811</v>
      </c>
      <c r="V745">
        <v>682.14557527531599</v>
      </c>
      <c r="W745">
        <v>97.745854715103803</v>
      </c>
      <c r="X745">
        <v>1008.0460104636306</v>
      </c>
      <c r="Y745">
        <v>768.14178610143267</v>
      </c>
      <c r="Z745">
        <v>9.5728581619572264</v>
      </c>
      <c r="AA745" s="12">
        <v>21.390369833479006</v>
      </c>
      <c r="AB745" s="12">
        <v>2.440369833479008</v>
      </c>
      <c r="AC745" s="12">
        <v>1.1989409119483592</v>
      </c>
      <c r="AD745" s="12">
        <v>223.81495574624893</v>
      </c>
      <c r="AE745">
        <v>0.12569802425349552</v>
      </c>
      <c r="AF745">
        <v>0</v>
      </c>
      <c r="AG745">
        <v>19.660984072616426</v>
      </c>
      <c r="AH745">
        <v>-29.751992608521029</v>
      </c>
      <c r="AI745">
        <v>-4.2998105413058338</v>
      </c>
      <c r="AJ745">
        <v>1.4926219398717344</v>
      </c>
      <c r="AK745">
        <v>14.36221764830392</v>
      </c>
      <c r="AL745">
        <v>0</v>
      </c>
      <c r="AM745">
        <v>0</v>
      </c>
      <c r="AN745">
        <v>5.0741083841414634</v>
      </c>
      <c r="AO745">
        <f t="shared" si="115"/>
        <v>7.2213826655620164</v>
      </c>
      <c r="AP745">
        <f t="shared" si="116"/>
        <v>0.43328295993372096</v>
      </c>
      <c r="AQ745">
        <f t="shared" si="117"/>
        <v>0</v>
      </c>
      <c r="AR745">
        <f t="shared" si="118"/>
        <v>0.42986453048963258</v>
      </c>
      <c r="AS745" s="9">
        <f t="shared" si="119"/>
        <v>2.9606392930991881</v>
      </c>
      <c r="AT745" s="9">
        <f t="shared" si="120"/>
        <v>18.555620743634886</v>
      </c>
      <c r="AU745" s="9">
        <f t="shared" si="121"/>
        <v>4.147756319438507</v>
      </c>
      <c r="AV745">
        <f t="shared" si="122"/>
        <v>0</v>
      </c>
      <c r="AW745">
        <f t="shared" si="123"/>
        <v>0.37163730377144999</v>
      </c>
      <c r="AX745">
        <v>7.278809564922307</v>
      </c>
      <c r="AZ745">
        <f t="shared" si="124"/>
        <v>85.99621082611668</v>
      </c>
    </row>
    <row r="746" spans="1:52" x14ac:dyDescent="0.3">
      <c r="A746">
        <v>186</v>
      </c>
      <c r="B746" s="12">
        <v>3431.5749272157436</v>
      </c>
      <c r="C746" s="9">
        <v>0</v>
      </c>
      <c r="D746" s="9">
        <v>0.89539449703682317</v>
      </c>
      <c r="E746" s="9">
        <v>0.31939686833143077</v>
      </c>
      <c r="F746" s="9">
        <v>3.195917400938951</v>
      </c>
      <c r="G746" s="12">
        <v>0</v>
      </c>
      <c r="H746" s="12">
        <v>127.8449493582426</v>
      </c>
      <c r="I746" s="12">
        <v>7.6706969614945555</v>
      </c>
      <c r="J746">
        <v>682.55486830128007</v>
      </c>
      <c r="K746">
        <v>90.820563778369262</v>
      </c>
      <c r="L746">
        <v>1.0021709159592071E-2</v>
      </c>
      <c r="M746">
        <v>0</v>
      </c>
      <c r="N746">
        <v>-1.8349449782783065E-3</v>
      </c>
      <c r="O746">
        <v>9.5107764474346981E-4</v>
      </c>
      <c r="P746">
        <v>-6.5494400571506012E-3</v>
      </c>
      <c r="Q746">
        <v>5.8771958018980341E-3</v>
      </c>
      <c r="R746">
        <v>0</v>
      </c>
      <c r="S746">
        <v>1.1830571262595934E-4</v>
      </c>
      <c r="T746">
        <v>691.02233957042165</v>
      </c>
      <c r="U746">
        <v>94.419593088541376</v>
      </c>
      <c r="V746">
        <v>683.27510833806218</v>
      </c>
      <c r="W746">
        <v>97.77390673875982</v>
      </c>
      <c r="X746">
        <v>1007.1681379861249</v>
      </c>
      <c r="Y746">
        <v>765.47754820605121</v>
      </c>
      <c r="Z746">
        <v>9.5784383866972451</v>
      </c>
      <c r="AA746" s="12">
        <v>21.406898987164848</v>
      </c>
      <c r="AB746" s="12">
        <v>2.4568989871648519</v>
      </c>
      <c r="AC746" s="12">
        <v>1.2020000560345645</v>
      </c>
      <c r="AD746" s="12">
        <v>222.46095794885255</v>
      </c>
      <c r="AE746">
        <v>0.12594519761873557</v>
      </c>
      <c r="AF746">
        <v>0</v>
      </c>
      <c r="AG746">
        <v>19.938550337724152</v>
      </c>
      <c r="AH746">
        <v>-30.356129761366073</v>
      </c>
      <c r="AI746">
        <v>-4.1101219933994519</v>
      </c>
      <c r="AJ746">
        <v>1.4835921285608979</v>
      </c>
      <c r="AK746">
        <v>14.373315881042595</v>
      </c>
      <c r="AL746">
        <v>0</v>
      </c>
      <c r="AM746">
        <v>0</v>
      </c>
      <c r="AN746">
        <v>5.087055167841493</v>
      </c>
      <c r="AO746">
        <f t="shared" si="115"/>
        <v>7.4099621182921922</v>
      </c>
      <c r="AP746">
        <f t="shared" si="116"/>
        <v>0.44459772709753154</v>
      </c>
      <c r="AQ746">
        <f t="shared" si="117"/>
        <v>0</v>
      </c>
      <c r="AR746">
        <f t="shared" si="118"/>
        <v>0.44107623823607706</v>
      </c>
      <c r="AS746" s="9">
        <f t="shared" si="119"/>
        <v>2.9478077140909877</v>
      </c>
      <c r="AT746" s="9">
        <f t="shared" si="120"/>
        <v>18.89351854381048</v>
      </c>
      <c r="AU746" s="9">
        <f t="shared" si="121"/>
        <v>4.2585519358693418</v>
      </c>
      <c r="AV746">
        <f t="shared" si="122"/>
        <v>0</v>
      </c>
      <c r="AW746">
        <f t="shared" si="123"/>
        <v>0.37211283544774992</v>
      </c>
      <c r="AX746">
        <v>7.4691221836081549</v>
      </c>
      <c r="AZ746">
        <f t="shared" si="124"/>
        <v>82.202439867989028</v>
      </c>
    </row>
    <row r="747" spans="1:52" x14ac:dyDescent="0.3">
      <c r="A747">
        <v>186.25</v>
      </c>
      <c r="B747" s="12">
        <v>3446.2952573923558</v>
      </c>
      <c r="C747" s="9">
        <v>0</v>
      </c>
      <c r="D747" s="9">
        <v>0.89757488776713468</v>
      </c>
      <c r="E747" s="9">
        <v>0.32155109363135104</v>
      </c>
      <c r="F747" s="9">
        <v>3.1978414326621443</v>
      </c>
      <c r="G747" s="12">
        <v>0</v>
      </c>
      <c r="H747" s="12">
        <v>128.67349755051961</v>
      </c>
      <c r="I747" s="12">
        <v>7.7204098530311773</v>
      </c>
      <c r="J747">
        <v>679.05985628073915</v>
      </c>
      <c r="K747">
        <v>90.644900526193339</v>
      </c>
      <c r="L747">
        <v>9.9785239086739915E-3</v>
      </c>
      <c r="M747">
        <v>0</v>
      </c>
      <c r="N747">
        <v>-1.8301019806143616E-3</v>
      </c>
      <c r="O747">
        <v>9.5944940465647328E-4</v>
      </c>
      <c r="P747">
        <v>-6.5202090871374603E-3</v>
      </c>
      <c r="Q747">
        <v>5.8771958018980341E-3</v>
      </c>
      <c r="R747">
        <v>0</v>
      </c>
      <c r="S747">
        <v>1.181817017698216E-4</v>
      </c>
      <c r="T747">
        <v>669.71018144355935</v>
      </c>
      <c r="U747">
        <v>93.342663752042824</v>
      </c>
      <c r="V747">
        <v>675.41046038701722</v>
      </c>
      <c r="W747">
        <v>97.381615129383988</v>
      </c>
      <c r="X747">
        <v>1007.7606294056898</v>
      </c>
      <c r="Y747">
        <v>762.99226920321451</v>
      </c>
      <c r="Z747">
        <v>9.5840300508265344</v>
      </c>
      <c r="AA747" s="12">
        <v>21.423469951010397</v>
      </c>
      <c r="AB747" s="12">
        <v>2.4734699510103919</v>
      </c>
      <c r="AC747" s="12">
        <v>1.205040490847735</v>
      </c>
      <c r="AD747" s="12">
        <v>221.10041963489616</v>
      </c>
      <c r="AE747">
        <v>0.1261899680704115</v>
      </c>
      <c r="AF747">
        <v>0</v>
      </c>
      <c r="AG747">
        <v>20.325787129961238</v>
      </c>
      <c r="AH747">
        <v>-29.386608278995514</v>
      </c>
      <c r="AI747">
        <v>-4.3790904408098639</v>
      </c>
      <c r="AJ747">
        <v>1.4745186985451229</v>
      </c>
      <c r="AK747">
        <v>14.384442186536363</v>
      </c>
      <c r="AL747">
        <v>0</v>
      </c>
      <c r="AM747">
        <v>0</v>
      </c>
      <c r="AN747">
        <v>5.0999227709261792</v>
      </c>
      <c r="AO747">
        <f t="shared" si="115"/>
        <v>7.1337128391248941</v>
      </c>
      <c r="AP747">
        <f t="shared" si="116"/>
        <v>0.42802277034749364</v>
      </c>
      <c r="AQ747">
        <f t="shared" si="117"/>
        <v>0</v>
      </c>
      <c r="AR747">
        <f t="shared" si="118"/>
        <v>0.42461939258443571</v>
      </c>
      <c r="AS747" s="9">
        <f t="shared" si="119"/>
        <v>3.8735067076305287</v>
      </c>
      <c r="AT747" s="9">
        <f t="shared" si="120"/>
        <v>18.458870020175418</v>
      </c>
      <c r="AU747" s="9">
        <f t="shared" si="121"/>
        <v>4.1021830934484038</v>
      </c>
      <c r="AV747">
        <f t="shared" si="122"/>
        <v>0</v>
      </c>
      <c r="AW747">
        <f t="shared" si="123"/>
        <v>0.49170814098647936</v>
      </c>
      <c r="AX747">
        <v>7.1908904435130188</v>
      </c>
      <c r="AZ747">
        <f t="shared" si="124"/>
        <v>87.581808816197281</v>
      </c>
    </row>
    <row r="748" spans="1:52" x14ac:dyDescent="0.3">
      <c r="A748">
        <v>186.5</v>
      </c>
      <c r="B748" s="12">
        <v>3461.0243116414949</v>
      </c>
      <c r="C748" s="9">
        <v>0</v>
      </c>
      <c r="D748" s="9">
        <v>0.89974928560811995</v>
      </c>
      <c r="E748" s="9">
        <v>0.32371072064511885</v>
      </c>
      <c r="F748" s="9">
        <v>3.1997645460511897</v>
      </c>
      <c r="G748" s="12">
        <v>0</v>
      </c>
      <c r="H748" s="12">
        <v>129.5041233250457</v>
      </c>
      <c r="I748" s="12">
        <v>7.7702473995027423</v>
      </c>
      <c r="J748">
        <v>675.88442457927476</v>
      </c>
      <c r="K748">
        <v>90.485629147620045</v>
      </c>
      <c r="L748">
        <v>9.935490404395491E-3</v>
      </c>
      <c r="M748">
        <v>0</v>
      </c>
      <c r="N748">
        <v>-1.826052296151591E-3</v>
      </c>
      <c r="O748">
        <v>9.6597264250460025E-4</v>
      </c>
      <c r="P748">
        <v>-6.4939616956873943E-3</v>
      </c>
      <c r="Q748">
        <v>5.8771958018980341E-3</v>
      </c>
      <c r="R748">
        <v>0</v>
      </c>
      <c r="S748">
        <v>1.1811048286222172E-4</v>
      </c>
      <c r="T748">
        <v>684.40122565268086</v>
      </c>
      <c r="U748">
        <v>94.088949158428193</v>
      </c>
      <c r="V748">
        <v>676.59166741045908</v>
      </c>
      <c r="W748">
        <v>97.412779941692349</v>
      </c>
      <c r="X748">
        <v>1006.9127093576158</v>
      </c>
      <c r="Y748">
        <v>760.37880932794485</v>
      </c>
      <c r="Z748">
        <v>9.5896330458938941</v>
      </c>
      <c r="AA748" s="12">
        <v>21.440082466500911</v>
      </c>
      <c r="AB748" s="12">
        <v>2.490082466500914</v>
      </c>
      <c r="AC748" s="12">
        <v>1.2080621264707361</v>
      </c>
      <c r="AD748" s="12">
        <v>219.73334250229593</v>
      </c>
      <c r="AE748">
        <v>0.12643233073926097</v>
      </c>
      <c r="AF748">
        <v>0</v>
      </c>
      <c r="AG748">
        <v>20.607193196060457</v>
      </c>
      <c r="AH748">
        <v>-29.997136399834105</v>
      </c>
      <c r="AI748">
        <v>-4.1893570958742883</v>
      </c>
      <c r="AJ748">
        <v>1.4654016611478118</v>
      </c>
      <c r="AK748">
        <v>14.395596391209681</v>
      </c>
      <c r="AL748">
        <v>0</v>
      </c>
      <c r="AM748">
        <v>0</v>
      </c>
      <c r="AN748">
        <v>5.1127108128519279</v>
      </c>
      <c r="AO748">
        <f t="shared" si="115"/>
        <v>7.3221033440057592</v>
      </c>
      <c r="AP748">
        <f t="shared" si="116"/>
        <v>0.43932620064034555</v>
      </c>
      <c r="AQ748">
        <f t="shared" si="117"/>
        <v>0</v>
      </c>
      <c r="AR748">
        <f t="shared" si="118"/>
        <v>0.43581953144130048</v>
      </c>
      <c r="AS748" s="9">
        <f t="shared" si="119"/>
        <v>3.8625928129783578</v>
      </c>
      <c r="AT748" s="9">
        <f t="shared" si="120"/>
        <v>18.801066361045233</v>
      </c>
      <c r="AU748" s="9">
        <f t="shared" si="121"/>
        <v>4.2129770515876688</v>
      </c>
      <c r="AV748">
        <f t="shared" si="122"/>
        <v>0</v>
      </c>
      <c r="AW748">
        <f t="shared" si="123"/>
        <v>0.49305522209156666</v>
      </c>
      <c r="AX748">
        <v>7.3810180837461656</v>
      </c>
      <c r="AZ748">
        <f t="shared" si="124"/>
        <v>83.787141917485769</v>
      </c>
    </row>
    <row r="749" spans="1:52" x14ac:dyDescent="0.3">
      <c r="A749">
        <v>186.75</v>
      </c>
      <c r="B749" s="12">
        <v>3475.7617973977717</v>
      </c>
      <c r="C749" s="9">
        <v>0</v>
      </c>
      <c r="D749" s="9">
        <v>0.90191763969238814</v>
      </c>
      <c r="E749" s="9">
        <v>0.32587571560512257</v>
      </c>
      <c r="F749" s="9">
        <v>3.2016867031116352</v>
      </c>
      <c r="G749" s="12">
        <v>0</v>
      </c>
      <c r="H749" s="12">
        <v>130.33681369427791</v>
      </c>
      <c r="I749" s="12">
        <v>7.8202088216566752</v>
      </c>
      <c r="J749">
        <v>672.44466882309302</v>
      </c>
      <c r="K749">
        <v>90.311476416748974</v>
      </c>
      <c r="L749">
        <v>9.8925901394440758E-3</v>
      </c>
      <c r="M749">
        <v>0</v>
      </c>
      <c r="N749">
        <v>-1.8212456900010071E-3</v>
      </c>
      <c r="O749">
        <v>9.7421164001846661E-4</v>
      </c>
      <c r="P749">
        <v>-6.465178029741568E-3</v>
      </c>
      <c r="Q749">
        <v>5.8771958018980341E-3</v>
      </c>
      <c r="R749">
        <v>0</v>
      </c>
      <c r="S749">
        <v>1.1798745346114416E-4</v>
      </c>
      <c r="T749">
        <v>663.0223062128365</v>
      </c>
      <c r="U749">
        <v>93.000486263095695</v>
      </c>
      <c r="V749">
        <v>668.78338027749464</v>
      </c>
      <c r="W749">
        <v>97.020357649792629</v>
      </c>
      <c r="X749">
        <v>1007.4735551299297</v>
      </c>
      <c r="Y749">
        <v>757.92980625574376</v>
      </c>
      <c r="Z749">
        <v>9.5952472631469661</v>
      </c>
      <c r="AA749" s="12">
        <v>21.456736273885561</v>
      </c>
      <c r="AB749" s="12">
        <v>2.5067362738855583</v>
      </c>
      <c r="AC749" s="12">
        <v>1.2110648730115905</v>
      </c>
      <c r="AD749" s="12">
        <v>218.35972846972069</v>
      </c>
      <c r="AE749">
        <v>0.12667228080274739</v>
      </c>
      <c r="AF749">
        <v>0</v>
      </c>
      <c r="AG749">
        <v>20.995726552620699</v>
      </c>
      <c r="AH749">
        <v>-29.026978112581592</v>
      </c>
      <c r="AI749">
        <v>-4.457321298912456</v>
      </c>
      <c r="AJ749">
        <v>1.4562410291645675</v>
      </c>
      <c r="AK749">
        <v>14.406778320657057</v>
      </c>
      <c r="AL749">
        <v>0</v>
      </c>
      <c r="AM749">
        <v>0</v>
      </c>
      <c r="AN749">
        <v>5.1254189131816101</v>
      </c>
      <c r="AO749">
        <f t="shared" si="115"/>
        <v>7.0468006645362768</v>
      </c>
      <c r="AP749">
        <f t="shared" si="116"/>
        <v>0.42280803987217658</v>
      </c>
      <c r="AQ749">
        <f t="shared" si="117"/>
        <v>0</v>
      </c>
      <c r="AR749">
        <f t="shared" si="118"/>
        <v>0.41942041256463486</v>
      </c>
      <c r="AS749" s="9">
        <f t="shared" si="119"/>
        <v>4.7911116075147104</v>
      </c>
      <c r="AT749" s="9">
        <f t="shared" si="120"/>
        <v>18.367202493221846</v>
      </c>
      <c r="AU749" s="9">
        <f t="shared" si="121"/>
        <v>4.0569476874200356</v>
      </c>
      <c r="AV749">
        <f t="shared" si="122"/>
        <v>0</v>
      </c>
      <c r="AW749">
        <f t="shared" si="123"/>
        <v>0.61496798094814464</v>
      </c>
      <c r="AX749">
        <v>7.1037171465358444</v>
      </c>
      <c r="AZ749">
        <f t="shared" si="124"/>
        <v>89.146425978249113</v>
      </c>
    </row>
    <row r="750" spans="1:52" x14ac:dyDescent="0.3">
      <c r="A750">
        <v>187</v>
      </c>
      <c r="B750" s="12">
        <v>3490.5074210141015</v>
      </c>
      <c r="C750" s="9">
        <v>0</v>
      </c>
      <c r="D750" s="9">
        <v>0.90407989924420595</v>
      </c>
      <c r="E750" s="9">
        <v>0.3280460445831147</v>
      </c>
      <c r="F750" s="9">
        <v>3.2036078658715681</v>
      </c>
      <c r="G750" s="12">
        <v>0</v>
      </c>
      <c r="H750" s="12">
        <v>131.17155560889026</v>
      </c>
      <c r="I750" s="12">
        <v>7.8702933365334156</v>
      </c>
      <c r="J750">
        <v>669.32159306476547</v>
      </c>
      <c r="K750">
        <v>90.15369113232714</v>
      </c>
      <c r="L750">
        <v>9.8498400044446342E-3</v>
      </c>
      <c r="M750">
        <v>0</v>
      </c>
      <c r="N750">
        <v>-1.8172295025519519E-3</v>
      </c>
      <c r="O750">
        <v>9.8069899364635693E-4</v>
      </c>
      <c r="P750">
        <v>-6.4393542355450388E-3</v>
      </c>
      <c r="Q750">
        <v>5.8771958018980341E-3</v>
      </c>
      <c r="R750">
        <v>0</v>
      </c>
      <c r="S750">
        <v>1.1791715418434119E-4</v>
      </c>
      <c r="T750">
        <v>677.88656220135738</v>
      </c>
      <c r="U750">
        <v>93.761326542665245</v>
      </c>
      <c r="V750">
        <v>670.0149953451479</v>
      </c>
      <c r="W750">
        <v>97.054614626636521</v>
      </c>
      <c r="X750">
        <v>1006.6540395762084</v>
      </c>
      <c r="Y750">
        <v>755.36626115955403</v>
      </c>
      <c r="Z750">
        <v>9.6008725935367476</v>
      </c>
      <c r="AA750" s="12">
        <v>21.473431112177806</v>
      </c>
      <c r="AB750" s="12">
        <v>2.5234311121778084</v>
      </c>
      <c r="AC750" s="12">
        <v>1.2140486406127142</v>
      </c>
      <c r="AD750" s="12">
        <v>216.97957997484272</v>
      </c>
      <c r="AE750">
        <v>0.12690981348520358</v>
      </c>
      <c r="AF750">
        <v>0</v>
      </c>
      <c r="AG750">
        <v>21.280879766850791</v>
      </c>
      <c r="AH750">
        <v>-29.643780516171152</v>
      </c>
      <c r="AI750">
        <v>-4.2675632907203074</v>
      </c>
      <c r="AJ750">
        <v>1.4470368188522265</v>
      </c>
      <c r="AK750">
        <v>14.417987799643306</v>
      </c>
      <c r="AL750">
        <v>0</v>
      </c>
      <c r="AM750">
        <v>0</v>
      </c>
      <c r="AN750">
        <v>5.1380466916236589</v>
      </c>
      <c r="AO750">
        <f t="shared" si="115"/>
        <v>7.2349849485843523</v>
      </c>
      <c r="AP750">
        <f t="shared" si="116"/>
        <v>0.4340990969150611</v>
      </c>
      <c r="AQ750">
        <f t="shared" si="117"/>
        <v>0</v>
      </c>
      <c r="AR750">
        <f t="shared" si="118"/>
        <v>0.43060796450464478</v>
      </c>
      <c r="AS750" s="9">
        <f t="shared" si="119"/>
        <v>4.7821011720497602</v>
      </c>
      <c r="AT750" s="9">
        <f t="shared" si="120"/>
        <v>18.713656577498426</v>
      </c>
      <c r="AU750" s="9">
        <f t="shared" si="121"/>
        <v>4.1677301224508625</v>
      </c>
      <c r="AV750">
        <f t="shared" si="122"/>
        <v>0</v>
      </c>
      <c r="AW750">
        <f t="shared" si="123"/>
        <v>0.6171925323083769</v>
      </c>
      <c r="AX750">
        <v>7.2936422250978818</v>
      </c>
      <c r="AZ750">
        <f t="shared" si="124"/>
        <v>85.351265814406133</v>
      </c>
    </row>
    <row r="751" spans="1:52" x14ac:dyDescent="0.3">
      <c r="A751">
        <v>187.25</v>
      </c>
      <c r="B751" s="12">
        <v>3505.2608877672751</v>
      </c>
      <c r="C751" s="9">
        <v>0</v>
      </c>
      <c r="D751" s="9">
        <v>0.90623601358120731</v>
      </c>
      <c r="E751" s="9">
        <v>0.33022167349026976</v>
      </c>
      <c r="F751" s="9">
        <v>3.2055279963825551</v>
      </c>
      <c r="G751" s="12">
        <v>0</v>
      </c>
      <c r="H751" s="12">
        <v>132.00833595779605</v>
      </c>
      <c r="I751" s="12">
        <v>7.9205001574677638</v>
      </c>
      <c r="J751">
        <v>665.93610185305442</v>
      </c>
      <c r="K751">
        <v>89.981035391267199</v>
      </c>
      <c r="L751">
        <v>9.80722159997445E-3</v>
      </c>
      <c r="M751">
        <v>0</v>
      </c>
      <c r="N751">
        <v>-1.8124589808781826E-3</v>
      </c>
      <c r="O751">
        <v>9.8881065261206781E-4</v>
      </c>
      <c r="P751">
        <v>-6.4110098455929304E-3</v>
      </c>
      <c r="Q751">
        <v>5.8771958018980341E-3</v>
      </c>
      <c r="R751">
        <v>0</v>
      </c>
      <c r="S751">
        <v>1.1779509515371932E-4</v>
      </c>
      <c r="T751">
        <v>656.44061880301683</v>
      </c>
      <c r="U751">
        <v>92.661233953692033</v>
      </c>
      <c r="V751">
        <v>662.26236265697048</v>
      </c>
      <c r="W751">
        <v>96.662058666298606</v>
      </c>
      <c r="X751">
        <v>1007.1847443265169</v>
      </c>
      <c r="Y751">
        <v>752.95351175337282</v>
      </c>
      <c r="Z751">
        <v>9.6065089277168703</v>
      </c>
      <c r="AA751" s="12">
        <v>21.490166719155926</v>
      </c>
      <c r="AB751" s="12">
        <v>2.5401667191559247</v>
      </c>
      <c r="AC751" s="12">
        <v>1.2170133394488492</v>
      </c>
      <c r="AD751" s="12">
        <v>215.59289943654684</v>
      </c>
      <c r="AE751">
        <v>0.12714492405795075</v>
      </c>
      <c r="AF751">
        <v>0</v>
      </c>
      <c r="AG751">
        <v>21.670711114205709</v>
      </c>
      <c r="AH751">
        <v>-28.672997905638134</v>
      </c>
      <c r="AI751">
        <v>-4.5345574548201171</v>
      </c>
      <c r="AJ751">
        <v>1.4377890463423313</v>
      </c>
      <c r="AK751">
        <v>14.429224652103896</v>
      </c>
      <c r="AL751">
        <v>0</v>
      </c>
      <c r="AM751">
        <v>0</v>
      </c>
      <c r="AN751">
        <v>5.1505937680233131</v>
      </c>
      <c r="AO751">
        <f t="shared" si="115"/>
        <v>6.9605909577189218</v>
      </c>
      <c r="AP751">
        <f t="shared" si="116"/>
        <v>0.4176354574631353</v>
      </c>
      <c r="AQ751">
        <f t="shared" si="117"/>
        <v>0</v>
      </c>
      <c r="AR751">
        <f t="shared" si="118"/>
        <v>0.41426429035150064</v>
      </c>
      <c r="AS751" s="9">
        <f t="shared" si="119"/>
        <v>5.7134596397019912</v>
      </c>
      <c r="AT751" s="9">
        <f t="shared" si="120"/>
        <v>18.28060448950923</v>
      </c>
      <c r="AU751" s="9">
        <f t="shared" si="121"/>
        <v>4.0120187506507285</v>
      </c>
      <c r="AV751">
        <f t="shared" si="122"/>
        <v>0</v>
      </c>
      <c r="AW751">
        <f t="shared" si="123"/>
        <v>0.74143473399787219</v>
      </c>
      <c r="AX751">
        <v>7.0172343031887747</v>
      </c>
      <c r="AZ751">
        <f t="shared" si="124"/>
        <v>90.691149096402341</v>
      </c>
    </row>
    <row r="752" spans="1:52" x14ac:dyDescent="0.3">
      <c r="A752">
        <v>187.5</v>
      </c>
      <c r="B752" s="12">
        <v>3520.0219018636562</v>
      </c>
      <c r="C752" s="9">
        <v>0</v>
      </c>
      <c r="D752" s="9">
        <v>0.90838593211609331</v>
      </c>
      <c r="E752" s="9">
        <v>0.33240256807725849</v>
      </c>
      <c r="F752" s="9">
        <v>3.2074470567206053</v>
      </c>
      <c r="G752" s="12">
        <v>0</v>
      </c>
      <c r="H752" s="12">
        <v>132.84714156817634</v>
      </c>
      <c r="I752" s="12">
        <v>7.97082849409058</v>
      </c>
      <c r="J752">
        <v>662.86441766935786</v>
      </c>
      <c r="K752">
        <v>89.824722282092637</v>
      </c>
      <c r="L752">
        <v>9.7647517092439972E-3</v>
      </c>
      <c r="M752">
        <v>0</v>
      </c>
      <c r="N752">
        <v>-1.8084759510546471E-3</v>
      </c>
      <c r="O752">
        <v>9.9526203574826048E-4</v>
      </c>
      <c r="P752">
        <v>-6.3856018254792824E-3</v>
      </c>
      <c r="Q752">
        <v>5.8771958018980341E-3</v>
      </c>
      <c r="R752">
        <v>0</v>
      </c>
      <c r="S752">
        <v>1.1772570220791118E-4</v>
      </c>
      <c r="T752">
        <v>671.47644393930034</v>
      </c>
      <c r="U752">
        <v>93.436693624925681</v>
      </c>
      <c r="V752">
        <v>663.54316012103004</v>
      </c>
      <c r="W752">
        <v>96.699387847114394</v>
      </c>
      <c r="X752">
        <v>1006.3922772919223</v>
      </c>
      <c r="Y752">
        <v>750.43907647374385</v>
      </c>
      <c r="Z752">
        <v>9.6121561560488544</v>
      </c>
      <c r="AA752" s="12">
        <v>21.506942831363524</v>
      </c>
      <c r="AB752" s="12">
        <v>2.5569428313635267</v>
      </c>
      <c r="AC752" s="12">
        <v>1.219958879737076</v>
      </c>
      <c r="AD752" s="12">
        <v>214.19968977863067</v>
      </c>
      <c r="AE752">
        <v>0.12737760783942265</v>
      </c>
      <c r="AF752">
        <v>0</v>
      </c>
      <c r="AG752">
        <v>21.959527450889301</v>
      </c>
      <c r="AH752">
        <v>-29.295960934805908</v>
      </c>
      <c r="AI752">
        <v>-4.3447958176356911</v>
      </c>
      <c r="AJ752">
        <v>1.4284977311336882</v>
      </c>
      <c r="AK752">
        <v>14.440488701145291</v>
      </c>
      <c r="AL752">
        <v>0</v>
      </c>
      <c r="AM752">
        <v>0</v>
      </c>
      <c r="AN752">
        <v>5.1630597624049956</v>
      </c>
      <c r="AO752">
        <f t="shared" si="115"/>
        <v>7.1485502402086523</v>
      </c>
      <c r="AP752">
        <f t="shared" si="116"/>
        <v>0.42891301441251911</v>
      </c>
      <c r="AQ752">
        <f t="shared" si="117"/>
        <v>0</v>
      </c>
      <c r="AR752">
        <f t="shared" si="118"/>
        <v>0.42543814793147544</v>
      </c>
      <c r="AS752" s="9">
        <f t="shared" si="119"/>
        <v>5.7063463107767092</v>
      </c>
      <c r="AT752" s="9">
        <f t="shared" si="120"/>
        <v>18.631277705029788</v>
      </c>
      <c r="AU752" s="9">
        <f t="shared" si="121"/>
        <v>4.1227788718947664</v>
      </c>
      <c r="AV752">
        <f t="shared" si="122"/>
        <v>0</v>
      </c>
      <c r="AW752">
        <f t="shared" si="123"/>
        <v>0.74454335906933899</v>
      </c>
      <c r="AX752">
        <v>7.2069377114275204</v>
      </c>
      <c r="AZ752">
        <f t="shared" si="124"/>
        <v>86.895916352713812</v>
      </c>
    </row>
    <row r="753" spans="1:52" x14ac:dyDescent="0.3">
      <c r="A753">
        <v>187.75</v>
      </c>
      <c r="B753" s="12">
        <v>3534.7901664449419</v>
      </c>
      <c r="C753" s="9">
        <v>0</v>
      </c>
      <c r="D753" s="9">
        <v>0.91052960435833519</v>
      </c>
      <c r="E753" s="9">
        <v>0.33458869393432344</v>
      </c>
      <c r="F753" s="9">
        <v>3.2093650089871169</v>
      </c>
      <c r="G753" s="12">
        <v>0</v>
      </c>
      <c r="H753" s="12">
        <v>133.68795920550903</v>
      </c>
      <c r="I753" s="12">
        <v>8.0212775523305417</v>
      </c>
      <c r="J753">
        <v>659.53221945724317</v>
      </c>
      <c r="K753">
        <v>89.653550244769178</v>
      </c>
      <c r="L753">
        <v>9.7224120500049999E-3</v>
      </c>
      <c r="M753">
        <v>0</v>
      </c>
      <c r="N753">
        <v>-1.8037412071674947E-3</v>
      </c>
      <c r="O753">
        <v>1.003251281620862E-3</v>
      </c>
      <c r="P753">
        <v>-6.3576888525563591E-3</v>
      </c>
      <c r="Q753">
        <v>5.8771958018980341E-3</v>
      </c>
      <c r="R753">
        <v>0</v>
      </c>
      <c r="S753">
        <v>1.1760460257771884E-4</v>
      </c>
      <c r="T753">
        <v>649.96319154694299</v>
      </c>
      <c r="U753">
        <v>92.324874083762552</v>
      </c>
      <c r="V753">
        <v>655.84547779132595</v>
      </c>
      <c r="W753">
        <v>96.306695015062985</v>
      </c>
      <c r="X753">
        <v>1006.8941567005014</v>
      </c>
      <c r="Y753">
        <v>748.06251207087757</v>
      </c>
      <c r="Z753">
        <v>9.6178141686028322</v>
      </c>
      <c r="AA753" s="12">
        <v>21.52375918411018</v>
      </c>
      <c r="AB753" s="12">
        <v>2.5737591841101803</v>
      </c>
      <c r="AC753" s="12">
        <v>1.2228851717369409</v>
      </c>
      <c r="AD753" s="12">
        <v>212.7999542513239</v>
      </c>
      <c r="AE753">
        <v>0.12760786019529324</v>
      </c>
      <c r="AF753">
        <v>0</v>
      </c>
      <c r="AG753">
        <v>22.350649404753501</v>
      </c>
      <c r="AH753">
        <v>-28.324565525625651</v>
      </c>
      <c r="AI753">
        <v>-4.6108517139775813</v>
      </c>
      <c r="AJ753">
        <v>1.4191628949020794</v>
      </c>
      <c r="AK753">
        <v>14.451779769045393</v>
      </c>
      <c r="AL753">
        <v>0</v>
      </c>
      <c r="AM753">
        <v>0</v>
      </c>
      <c r="AN753">
        <v>5.175444294972853</v>
      </c>
      <c r="AO753">
        <f t="shared" si="115"/>
        <v>6.8750300311929617</v>
      </c>
      <c r="AP753">
        <f t="shared" si="116"/>
        <v>0.4125018018715777</v>
      </c>
      <c r="AQ753">
        <f t="shared" si="117"/>
        <v>0</v>
      </c>
      <c r="AR753">
        <f t="shared" si="118"/>
        <v>0.4091478154689755</v>
      </c>
      <c r="AS753" s="9">
        <f t="shared" si="119"/>
        <v>6.6405551975794195</v>
      </c>
      <c r="AT753" s="9">
        <f t="shared" si="120"/>
        <v>18.1990634288934</v>
      </c>
      <c r="AU753" s="9">
        <f t="shared" si="121"/>
        <v>3.9673656746146584</v>
      </c>
      <c r="AV753">
        <f t="shared" si="122"/>
        <v>0</v>
      </c>
      <c r="AW753">
        <f t="shared" si="123"/>
        <v>0.87112540601737143</v>
      </c>
      <c r="AX753">
        <v>6.9313880425773613</v>
      </c>
      <c r="AZ753">
        <f t="shared" si="124"/>
        <v>92.217034279551626</v>
      </c>
    </row>
    <row r="754" spans="1:52" x14ac:dyDescent="0.3">
      <c r="A754">
        <v>188</v>
      </c>
      <c r="B754" s="12">
        <v>3549.5653835940593</v>
      </c>
      <c r="C754" s="9">
        <v>0</v>
      </c>
      <c r="D754" s="9">
        <v>0.91266697991587842</v>
      </c>
      <c r="E754" s="9">
        <v>0.33678001649137029</v>
      </c>
      <c r="F754" s="9">
        <v>3.2112818153098313</v>
      </c>
      <c r="G754" s="12">
        <v>0</v>
      </c>
      <c r="H754" s="12">
        <v>134.53077557360396</v>
      </c>
      <c r="I754" s="12">
        <v>8.0718465344162365</v>
      </c>
      <c r="J754">
        <v>656.51098341179022</v>
      </c>
      <c r="K754">
        <v>89.498695685456653</v>
      </c>
      <c r="L754">
        <v>9.6802192896666955E-3</v>
      </c>
      <c r="M754">
        <v>0</v>
      </c>
      <c r="N754">
        <v>-1.7997909993390049E-3</v>
      </c>
      <c r="O754">
        <v>1.0096667431403932E-3</v>
      </c>
      <c r="P754">
        <v>-6.3326889596338528E-3</v>
      </c>
      <c r="Q754">
        <v>5.8771958018980341E-3</v>
      </c>
      <c r="R754">
        <v>0</v>
      </c>
      <c r="S754">
        <v>1.175361029673069E-4</v>
      </c>
      <c r="T754">
        <v>665.16900882627579</v>
      </c>
      <c r="U754">
        <v>93.115019251738545</v>
      </c>
      <c r="V754">
        <v>657.17426948730611</v>
      </c>
      <c r="W754">
        <v>96.347077038127168</v>
      </c>
      <c r="X754">
        <v>1006.1275477108586</v>
      </c>
      <c r="Y754">
        <v>745.59643265302873</v>
      </c>
      <c r="Z754">
        <v>9.6234828551606544</v>
      </c>
      <c r="AA754" s="12">
        <v>21.54061551147208</v>
      </c>
      <c r="AB754" s="12">
        <v>2.590615511472079</v>
      </c>
      <c r="AC754" s="12">
        <v>1.2257921257572721</v>
      </c>
      <c r="AD754" s="12">
        <v>211.39369637962272</v>
      </c>
      <c r="AE754">
        <v>0.12783567653860439</v>
      </c>
      <c r="AF754">
        <v>0</v>
      </c>
      <c r="AG754">
        <v>22.643052363518553</v>
      </c>
      <c r="AH754">
        <v>-28.953578696740376</v>
      </c>
      <c r="AI754">
        <v>-4.421108158286132</v>
      </c>
      <c r="AJ754">
        <v>1.4097845611557043</v>
      </c>
      <c r="AK754">
        <v>14.463097677253963</v>
      </c>
      <c r="AL754">
        <v>0</v>
      </c>
      <c r="AM754">
        <v>0</v>
      </c>
      <c r="AN754">
        <v>5.1877469861395982</v>
      </c>
      <c r="AO754">
        <f t="shared" si="115"/>
        <v>7.062744316683939</v>
      </c>
      <c r="AP754">
        <f t="shared" si="116"/>
        <v>0.42376465900103633</v>
      </c>
      <c r="AQ754">
        <f t="shared" si="117"/>
        <v>0</v>
      </c>
      <c r="AR754">
        <f t="shared" si="118"/>
        <v>0.42030679927348008</v>
      </c>
      <c r="AS754" s="9">
        <f t="shared" si="119"/>
        <v>6.6353392411846857</v>
      </c>
      <c r="AT754" s="9">
        <f t="shared" si="120"/>
        <v>18.553919359819588</v>
      </c>
      <c r="AU754" s="9">
        <f t="shared" si="121"/>
        <v>4.0780919305194745</v>
      </c>
      <c r="AV754">
        <f t="shared" si="122"/>
        <v>0</v>
      </c>
      <c r="AW754">
        <f t="shared" si="123"/>
        <v>0.87512526587405381</v>
      </c>
      <c r="AX754">
        <v>7.1208494417518722</v>
      </c>
      <c r="AZ754">
        <f t="shared" si="124"/>
        <v>88.422163165722623</v>
      </c>
    </row>
    <row r="755" spans="1:52" x14ac:dyDescent="0.3">
      <c r="A755">
        <v>188.25</v>
      </c>
      <c r="B755" s="12">
        <v>3564.3472543411294</v>
      </c>
      <c r="C755" s="9">
        <v>0</v>
      </c>
      <c r="D755" s="9">
        <v>0.91479800849684167</v>
      </c>
      <c r="E755" s="9">
        <v>0.33897650101805676</v>
      </c>
      <c r="F755" s="9">
        <v>3.2131974378437778</v>
      </c>
      <c r="G755" s="12">
        <v>0</v>
      </c>
      <c r="H755" s="12">
        <v>135.37557731463721</v>
      </c>
      <c r="I755" s="12">
        <v>8.122534638878232</v>
      </c>
      <c r="J755">
        <v>653.2311264068054</v>
      </c>
      <c r="K755">
        <v>89.328994306046354</v>
      </c>
      <c r="L755">
        <v>9.6381552720133865E-3</v>
      </c>
      <c r="M755">
        <v>0</v>
      </c>
      <c r="N755">
        <v>-1.7950917270116798E-3</v>
      </c>
      <c r="O755">
        <v>1.0175380657469521E-3</v>
      </c>
      <c r="P755">
        <v>-6.3051997100498783E-3</v>
      </c>
      <c r="Q755">
        <v>5.8771958018980341E-3</v>
      </c>
      <c r="R755">
        <v>0</v>
      </c>
      <c r="S755">
        <v>1.1741595187936843E-4</v>
      </c>
      <c r="T755">
        <v>643.58813685634459</v>
      </c>
      <c r="U755">
        <v>91.99137418844623</v>
      </c>
      <c r="V755">
        <v>649.5308336250763</v>
      </c>
      <c r="W755">
        <v>95.954243771372205</v>
      </c>
      <c r="X755">
        <v>1006.601755038675</v>
      </c>
      <c r="Y755">
        <v>743.2559452209299</v>
      </c>
      <c r="Z755">
        <v>9.6291621052184517</v>
      </c>
      <c r="AA755" s="12">
        <v>21.557511546292744</v>
      </c>
      <c r="AB755" s="12">
        <v>2.6075115462927441</v>
      </c>
      <c r="AC755" s="12">
        <v>1.2286796521587617</v>
      </c>
      <c r="AD755" s="12">
        <v>209.98091991632126</v>
      </c>
      <c r="AE755">
        <v>0.12806105232988019</v>
      </c>
      <c r="AF755">
        <v>0</v>
      </c>
      <c r="AG755">
        <v>23.035449856958135</v>
      </c>
      <c r="AH755">
        <v>-27.981580927000621</v>
      </c>
      <c r="AI755">
        <v>-4.6862555797926797</v>
      </c>
      <c r="AJ755">
        <v>1.4003627549219468</v>
      </c>
      <c r="AK755">
        <v>14.474442246393105</v>
      </c>
      <c r="AL755">
        <v>0</v>
      </c>
      <c r="AM755">
        <v>0</v>
      </c>
      <c r="AN755">
        <v>5.1999674565374416</v>
      </c>
      <c r="AO755">
        <f t="shared" si="115"/>
        <v>6.7900654568879464</v>
      </c>
      <c r="AP755">
        <f t="shared" si="116"/>
        <v>0.40740392741327675</v>
      </c>
      <c r="AQ755">
        <f t="shared" si="117"/>
        <v>0</v>
      </c>
      <c r="AR755">
        <f t="shared" si="118"/>
        <v>0.40406785288264208</v>
      </c>
      <c r="AS755" s="9">
        <f t="shared" si="119"/>
        <v>7.5724014463281595</v>
      </c>
      <c r="AT755" s="9">
        <f t="shared" si="120"/>
        <v>18.122567825790732</v>
      </c>
      <c r="AU755" s="9">
        <f t="shared" si="121"/>
        <v>3.922958459365093</v>
      </c>
      <c r="AV755">
        <f t="shared" si="122"/>
        <v>0</v>
      </c>
      <c r="AW755">
        <f t="shared" si="123"/>
        <v>1.0040560861411161</v>
      </c>
      <c r="AX755">
        <v>6.8461257553513457</v>
      </c>
      <c r="AZ755">
        <f t="shared" si="124"/>
        <v>93.725111595853605</v>
      </c>
    </row>
    <row r="756" spans="1:52" x14ac:dyDescent="0.3">
      <c r="A756">
        <v>188.5</v>
      </c>
      <c r="B756" s="12">
        <v>3579.1354786695201</v>
      </c>
      <c r="C756" s="9">
        <v>0</v>
      </c>
      <c r="D756" s="9">
        <v>0.91692263991122247</v>
      </c>
      <c r="E756" s="9">
        <v>0.34117811262389758</v>
      </c>
      <c r="F756" s="9">
        <v>3.2151118387722231</v>
      </c>
      <c r="G756" s="12">
        <v>0</v>
      </c>
      <c r="H756" s="12">
        <v>136.22235100919139</v>
      </c>
      <c r="I756" s="12">
        <v>8.1733410605514827</v>
      </c>
      <c r="J756">
        <v>650.25941552524853</v>
      </c>
      <c r="K756">
        <v>89.175584958746697</v>
      </c>
      <c r="L756">
        <v>9.596236540699514E-3</v>
      </c>
      <c r="M756">
        <v>0</v>
      </c>
      <c r="N756">
        <v>-1.7911740093339813E-3</v>
      </c>
      <c r="O756">
        <v>1.0239177671831883E-3</v>
      </c>
      <c r="P756">
        <v>-6.2806004694882086E-3</v>
      </c>
      <c r="Q756">
        <v>5.8771958018980341E-3</v>
      </c>
      <c r="R756">
        <v>0</v>
      </c>
      <c r="S756">
        <v>1.1734833290697421E-4</v>
      </c>
      <c r="T756">
        <v>658.96242891250415</v>
      </c>
      <c r="U756">
        <v>92.796272299878808</v>
      </c>
      <c r="V756">
        <v>650.9064687844832</v>
      </c>
      <c r="W756">
        <v>95.997659879216542</v>
      </c>
      <c r="X756">
        <v>1005.8599595295974</v>
      </c>
      <c r="Y756">
        <v>740.8375133312353</v>
      </c>
      <c r="Z756">
        <v>9.6348518079889729</v>
      </c>
      <c r="AA756" s="12">
        <v>21.574447020183825</v>
      </c>
      <c r="AB756" s="12">
        <v>2.6244470201838275</v>
      </c>
      <c r="AC756" s="12">
        <v>1.2315476613598115</v>
      </c>
      <c r="AD756" s="12">
        <v>208.56162911677802</v>
      </c>
      <c r="AE756">
        <v>0.12828398307725841</v>
      </c>
      <c r="AF756">
        <v>0</v>
      </c>
      <c r="AG756">
        <v>23.331369702199037</v>
      </c>
      <c r="AH756">
        <v>-28.61653665429391</v>
      </c>
      <c r="AI756">
        <v>-4.496552227337606</v>
      </c>
      <c r="AJ756">
        <v>1.3908975045797929</v>
      </c>
      <c r="AK756">
        <v>14.485813296257804</v>
      </c>
      <c r="AL756">
        <v>0</v>
      </c>
      <c r="AM756">
        <v>0</v>
      </c>
      <c r="AN756">
        <v>5.2121053270428304</v>
      </c>
      <c r="AO756">
        <f t="shared" si="115"/>
        <v>6.9775138516377178</v>
      </c>
      <c r="AP756">
        <f t="shared" si="116"/>
        <v>0.41865083109826307</v>
      </c>
      <c r="AQ756">
        <f t="shared" si="117"/>
        <v>0</v>
      </c>
      <c r="AR756">
        <f t="shared" si="118"/>
        <v>0.41521073035340161</v>
      </c>
      <c r="AS756" s="9">
        <f t="shared" si="119"/>
        <v>7.5690890676303839</v>
      </c>
      <c r="AT756" s="9">
        <f t="shared" si="120"/>
        <v>18.481572077121488</v>
      </c>
      <c r="AU756" s="9">
        <f t="shared" si="121"/>
        <v>4.0336387169231864</v>
      </c>
      <c r="AV756">
        <f t="shared" si="122"/>
        <v>0</v>
      </c>
      <c r="AW756">
        <f t="shared" si="123"/>
        <v>1.0089548422573309</v>
      </c>
      <c r="AX756">
        <v>7.0353238956552939</v>
      </c>
      <c r="AZ756">
        <f t="shared" si="124"/>
        <v>89.931044546752105</v>
      </c>
    </row>
    <row r="757" spans="1:52" x14ac:dyDescent="0.3">
      <c r="A757">
        <v>188.75</v>
      </c>
      <c r="B757" s="12">
        <v>3593.9297555220301</v>
      </c>
      <c r="C757" s="9">
        <v>0</v>
      </c>
      <c r="D757" s="9">
        <v>0.91904082407259136</v>
      </c>
      <c r="E757" s="9">
        <v>0.34338481625837286</v>
      </c>
      <c r="F757" s="9">
        <v>3.2170249803076185</v>
      </c>
      <c r="G757" s="12">
        <v>0</v>
      </c>
      <c r="H757" s="12">
        <v>137.07108317629726</v>
      </c>
      <c r="I757" s="12">
        <v>8.2242649905778347</v>
      </c>
      <c r="J757">
        <v>647.03096728537946</v>
      </c>
      <c r="K757">
        <v>89.007341427242693</v>
      </c>
      <c r="L757">
        <v>9.5544450735485942E-3</v>
      </c>
      <c r="M757">
        <v>0</v>
      </c>
      <c r="N757">
        <v>-1.7865099029475389E-3</v>
      </c>
      <c r="O757">
        <v>1.0316752697405918E-3</v>
      </c>
      <c r="P757">
        <v>-6.2535274111993307E-3</v>
      </c>
      <c r="Q757">
        <v>5.8771958018980341E-3</v>
      </c>
      <c r="R757">
        <v>0</v>
      </c>
      <c r="S757">
        <v>1.1722911961470775E-4</v>
      </c>
      <c r="T757">
        <v>637.31360552801834</v>
      </c>
      <c r="U757">
        <v>91.660702028225444</v>
      </c>
      <c r="V757">
        <v>643.31657783691526</v>
      </c>
      <c r="W757">
        <v>95.604682364956204</v>
      </c>
      <c r="X757">
        <v>1006.3075042474475</v>
      </c>
      <c r="Y757">
        <v>738.53296042870261</v>
      </c>
      <c r="Z757">
        <v>9.6405518524041476</v>
      </c>
      <c r="AA757" s="12">
        <v>21.591421663525946</v>
      </c>
      <c r="AB757" s="12">
        <v>2.6414216635259451</v>
      </c>
      <c r="AC757" s="12">
        <v>1.2343960638387936</v>
      </c>
      <c r="AD757" s="12">
        <v>207.13582828801697</v>
      </c>
      <c r="AE757">
        <v>0.12850446433660045</v>
      </c>
      <c r="AF757">
        <v>0</v>
      </c>
      <c r="AG757">
        <v>23.725020698204659</v>
      </c>
      <c r="AH757">
        <v>-27.643946071282738</v>
      </c>
      <c r="AI757">
        <v>-4.7608191295893674</v>
      </c>
      <c r="AJ757">
        <v>1.3813888388527855</v>
      </c>
      <c r="AK757">
        <v>14.497210645816496</v>
      </c>
      <c r="AL757">
        <v>0</v>
      </c>
      <c r="AM757">
        <v>0</v>
      </c>
      <c r="AN757">
        <v>5.2241602187860146</v>
      </c>
      <c r="AO757">
        <f t="shared" si="115"/>
        <v>6.7056461967204308</v>
      </c>
      <c r="AP757">
        <f t="shared" si="116"/>
        <v>0.40233877180322586</v>
      </c>
      <c r="AQ757">
        <f t="shared" si="117"/>
        <v>0</v>
      </c>
      <c r="AR757">
        <f t="shared" si="118"/>
        <v>0.39902135072777001</v>
      </c>
      <c r="AS757" s="9">
        <f t="shared" si="119"/>
        <v>8.5090002895031649</v>
      </c>
      <c r="AT757" s="9">
        <f t="shared" si="120"/>
        <v>18.051107232095028</v>
      </c>
      <c r="AU757" s="9">
        <f t="shared" si="121"/>
        <v>3.8787677918015988</v>
      </c>
      <c r="AV757">
        <f t="shared" si="122"/>
        <v>0</v>
      </c>
      <c r="AW757">
        <f t="shared" si="123"/>
        <v>1.1402419271218254</v>
      </c>
      <c r="AX757">
        <v>6.7613962260784524</v>
      </c>
      <c r="AZ757">
        <f t="shared" si="124"/>
        <v>95.216382591787351</v>
      </c>
    </row>
    <row r="758" spans="1:52" x14ac:dyDescent="0.3">
      <c r="A758">
        <v>189</v>
      </c>
      <c r="B758" s="12">
        <v>3608.7297828071364</v>
      </c>
      <c r="C758" s="9">
        <v>0</v>
      </c>
      <c r="D758" s="9">
        <v>0.92115251099979645</v>
      </c>
      <c r="E758" s="9">
        <v>0.3455965767110441</v>
      </c>
      <c r="F758" s="9">
        <v>3.2189368246925394</v>
      </c>
      <c r="G758" s="12">
        <v>0</v>
      </c>
      <c r="H758" s="12">
        <v>137.9217602734785</v>
      </c>
      <c r="I758" s="12">
        <v>8.2753056164087102</v>
      </c>
      <c r="J758">
        <v>644.10787854140881</v>
      </c>
      <c r="K758">
        <v>88.855364232571674</v>
      </c>
      <c r="L758">
        <v>9.5127972832785793E-3</v>
      </c>
      <c r="M758">
        <v>0</v>
      </c>
      <c r="N758">
        <v>-1.7826243472393627E-3</v>
      </c>
      <c r="O758">
        <v>1.0380194704479552E-3</v>
      </c>
      <c r="P758">
        <v>-6.2293215156024829E-3</v>
      </c>
      <c r="Q758">
        <v>5.8771958018980341E-3</v>
      </c>
      <c r="R758">
        <v>0</v>
      </c>
      <c r="S758">
        <v>1.1716236886542375E-4</v>
      </c>
      <c r="T758">
        <v>652.85491229320121</v>
      </c>
      <c r="U758">
        <v>92.480421820850268</v>
      </c>
      <c r="V758">
        <v>644.73794121793958</v>
      </c>
      <c r="W758">
        <v>95.651114360708561</v>
      </c>
      <c r="X758">
        <v>1005.5896100317856</v>
      </c>
      <c r="Y758">
        <v>736.16150952359123</v>
      </c>
      <c r="Z758">
        <v>9.6462621271179572</v>
      </c>
      <c r="AA758" s="12">
        <v>21.608435205469569</v>
      </c>
      <c r="AB758" s="12">
        <v>2.6584352054695701</v>
      </c>
      <c r="AC758" s="12">
        <v>1.2372247701404124</v>
      </c>
      <c r="AD758" s="12">
        <v>205.70352227250464</v>
      </c>
      <c r="AE758">
        <v>0.12872249171162009</v>
      </c>
      <c r="AF758">
        <v>0</v>
      </c>
      <c r="AG758">
        <v>24.024394028202895</v>
      </c>
      <c r="AH758">
        <v>-28.284739551929242</v>
      </c>
      <c r="AI758">
        <v>-4.5711784152825832</v>
      </c>
      <c r="AJ758">
        <v>1.3718367900353337</v>
      </c>
      <c r="AK758">
        <v>14.508634113211643</v>
      </c>
      <c r="AL758">
        <v>0</v>
      </c>
      <c r="AM758">
        <v>0</v>
      </c>
      <c r="AN758">
        <v>5.2361317531779745</v>
      </c>
      <c r="AO758">
        <f t="shared" si="115"/>
        <v>6.8928070325751882</v>
      </c>
      <c r="AP758">
        <f t="shared" si="116"/>
        <v>0.41356842195451127</v>
      </c>
      <c r="AQ758">
        <f t="shared" si="117"/>
        <v>0</v>
      </c>
      <c r="AR758">
        <f t="shared" si="118"/>
        <v>0.41014684353070396</v>
      </c>
      <c r="AS758" s="9">
        <f t="shared" si="119"/>
        <v>8.5076032418336087</v>
      </c>
      <c r="AT758" s="9">
        <f t="shared" si="120"/>
        <v>18.414227362268633</v>
      </c>
      <c r="AU758" s="9">
        <f t="shared" si="121"/>
        <v>3.9893894056717407</v>
      </c>
      <c r="AV758">
        <f t="shared" si="122"/>
        <v>0</v>
      </c>
      <c r="AW758">
        <f t="shared" si="123"/>
        <v>1.1460477182440276</v>
      </c>
      <c r="AX758">
        <v>6.9503090716475944</v>
      </c>
      <c r="AZ758">
        <f t="shared" si="124"/>
        <v>91.423568305651656</v>
      </c>
    </row>
    <row r="759" spans="1:52" x14ac:dyDescent="0.3">
      <c r="A759">
        <v>189.25</v>
      </c>
      <c r="B759" s="12">
        <v>3623.5352574053422</v>
      </c>
      <c r="C759" s="9">
        <v>0</v>
      </c>
      <c r="D759" s="9">
        <v>0.92325765081865496</v>
      </c>
      <c r="E759" s="9">
        <v>0.34781335861168206</v>
      </c>
      <c r="F759" s="9">
        <v>3.2208473342006259</v>
      </c>
      <c r="G759" s="12">
        <v>0</v>
      </c>
      <c r="H759" s="12">
        <v>138.77436869680079</v>
      </c>
      <c r="I759" s="12">
        <v>8.3264621218080475</v>
      </c>
      <c r="J759">
        <v>640.92992557347918</v>
      </c>
      <c r="K759">
        <v>88.688565970042532</v>
      </c>
      <c r="L759">
        <v>9.4712752890883829E-3</v>
      </c>
      <c r="M759">
        <v>0</v>
      </c>
      <c r="N759">
        <v>-1.7779951019005935E-3</v>
      </c>
      <c r="O759">
        <v>1.0456669089585974E-3</v>
      </c>
      <c r="P759">
        <v>-6.2026572745976817E-3</v>
      </c>
      <c r="Q759">
        <v>5.8771958018980341E-3</v>
      </c>
      <c r="R759">
        <v>0</v>
      </c>
      <c r="S759">
        <v>1.1704408273230483E-4</v>
      </c>
      <c r="T759">
        <v>631.1377863832671</v>
      </c>
      <c r="U759">
        <v>91.332825620048368</v>
      </c>
      <c r="V759">
        <v>637.20089659065138</v>
      </c>
      <c r="W759">
        <v>95.25798856217483</v>
      </c>
      <c r="X759">
        <v>1006.0113713116414</v>
      </c>
      <c r="Y759">
        <v>733.89271789641327</v>
      </c>
      <c r="Z759">
        <v>9.651982520508918</v>
      </c>
      <c r="AA759" s="12">
        <v>21.625487373936014</v>
      </c>
      <c r="AB759" s="12">
        <v>2.6754873739360119</v>
      </c>
      <c r="AC759" s="12">
        <v>1.2400336908796443</v>
      </c>
      <c r="AD759" s="12">
        <v>204.26471615459593</v>
      </c>
      <c r="AE759">
        <v>0.12893806085400095</v>
      </c>
      <c r="AF759">
        <v>0</v>
      </c>
      <c r="AG759">
        <v>24.419269963268956</v>
      </c>
      <c r="AH759">
        <v>-27.311564905414539</v>
      </c>
      <c r="AI759">
        <v>-4.8345910652880946</v>
      </c>
      <c r="AJ759">
        <v>1.3622413920350005</v>
      </c>
      <c r="AK759">
        <v>14.520083515760417</v>
      </c>
      <c r="AL759">
        <v>0</v>
      </c>
      <c r="AM759">
        <v>0</v>
      </c>
      <c r="AN759">
        <v>5.2480195519270918</v>
      </c>
      <c r="AO759">
        <f t="shared" si="115"/>
        <v>6.6217225514192517</v>
      </c>
      <c r="AP759">
        <f t="shared" si="116"/>
        <v>0.39730335308515508</v>
      </c>
      <c r="AQ759">
        <f t="shared" si="117"/>
        <v>0</v>
      </c>
      <c r="AR759">
        <f t="shared" si="118"/>
        <v>0.39400533722023084</v>
      </c>
      <c r="AS759" s="9">
        <f t="shared" si="119"/>
        <v>9.4503523847698752</v>
      </c>
      <c r="AT759" s="9">
        <f t="shared" si="120"/>
        <v>17.98467221606278</v>
      </c>
      <c r="AU759" s="9">
        <f t="shared" si="121"/>
        <v>3.8347650193174996</v>
      </c>
      <c r="AV759">
        <f t="shared" si="122"/>
        <v>0</v>
      </c>
      <c r="AW759">
        <f t="shared" si="123"/>
        <v>1.2796971323989301</v>
      </c>
      <c r="AX759">
        <v>6.6771495823873641</v>
      </c>
      <c r="AZ759">
        <f t="shared" si="124"/>
        <v>96.691821305761891</v>
      </c>
    </row>
    <row r="760" spans="1:52" x14ac:dyDescent="0.3">
      <c r="A760">
        <v>189.5</v>
      </c>
      <c r="B760" s="12">
        <v>3638.3458751756407</v>
      </c>
      <c r="C760" s="9">
        <v>0</v>
      </c>
      <c r="D760" s="9">
        <v>0.92535619376365807</v>
      </c>
      <c r="E760" s="9">
        <v>0.35003512643039725</v>
      </c>
      <c r="F760" s="9">
        <v>3.2227564711375312</v>
      </c>
      <c r="G760" s="12">
        <v>0</v>
      </c>
      <c r="H760" s="12">
        <v>139.62889478092202</v>
      </c>
      <c r="I760" s="12">
        <v>8.3777336868553203</v>
      </c>
      <c r="J760">
        <v>638.05457540828195</v>
      </c>
      <c r="K760">
        <v>88.538008139395629</v>
      </c>
      <c r="L760">
        <v>9.4298953662443515E-3</v>
      </c>
      <c r="M760">
        <v>0</v>
      </c>
      <c r="N760">
        <v>-1.7741413835767753E-3</v>
      </c>
      <c r="O760">
        <v>1.0519759557273208E-3</v>
      </c>
      <c r="P760">
        <v>-6.1788375796998918E-3</v>
      </c>
      <c r="Q760">
        <v>5.8771958018980341E-3</v>
      </c>
      <c r="R760">
        <v>0</v>
      </c>
      <c r="S760">
        <v>1.1697818806208651E-4</v>
      </c>
      <c r="T760">
        <v>646.84470245940997</v>
      </c>
      <c r="U760">
        <v>92.167437053662468</v>
      </c>
      <c r="V760">
        <v>638.66690716238088</v>
      </c>
      <c r="W760">
        <v>95.307418781138267</v>
      </c>
      <c r="X760">
        <v>1005.3165886308079</v>
      </c>
      <c r="Y760">
        <v>731.56762036495491</v>
      </c>
      <c r="Z760">
        <v>9.6577129206817602</v>
      </c>
      <c r="AA760" s="12">
        <v>21.642577895618437</v>
      </c>
      <c r="AB760" s="12">
        <v>2.6925778956184403</v>
      </c>
      <c r="AC760" s="12">
        <v>1.2428227367459039</v>
      </c>
      <c r="AD760" s="12">
        <v>202.81941537325906</v>
      </c>
      <c r="AE760">
        <v>0.12915116746350375</v>
      </c>
      <c r="AF760">
        <v>0</v>
      </c>
      <c r="AG760">
        <v>24.722039467582519</v>
      </c>
      <c r="AH760">
        <v>-27.958093992947457</v>
      </c>
      <c r="AI760">
        <v>-4.6450356601287011</v>
      </c>
      <c r="AJ760">
        <v>1.3526026811242648</v>
      </c>
      <c r="AK760">
        <v>14.531558669955359</v>
      </c>
      <c r="AL760">
        <v>0</v>
      </c>
      <c r="AM760">
        <v>0</v>
      </c>
      <c r="AN760">
        <v>5.259823237056783</v>
      </c>
      <c r="AO760">
        <f t="shared" si="115"/>
        <v>6.8085734741624115</v>
      </c>
      <c r="AP760">
        <f t="shared" si="116"/>
        <v>0.40851440844974468</v>
      </c>
      <c r="AQ760">
        <f t="shared" si="117"/>
        <v>0</v>
      </c>
      <c r="AR760">
        <f t="shared" si="118"/>
        <v>0.40511212649491118</v>
      </c>
      <c r="AS760" s="9">
        <f t="shared" si="119"/>
        <v>9.4508877904437174</v>
      </c>
      <c r="AT760" s="9">
        <f t="shared" si="120"/>
        <v>18.351877679360349</v>
      </c>
      <c r="AU760" s="9">
        <f t="shared" si="121"/>
        <v>3.9453148807697653</v>
      </c>
      <c r="AV760">
        <f t="shared" si="122"/>
        <v>0</v>
      </c>
      <c r="AW760">
        <f t="shared" si="123"/>
        <v>1.2864185775437338</v>
      </c>
      <c r="AX760">
        <v>6.865754400514148</v>
      </c>
      <c r="AZ760">
        <f t="shared" si="124"/>
        <v>92.900713202574025</v>
      </c>
    </row>
    <row r="761" spans="1:52" x14ac:dyDescent="0.3">
      <c r="A761">
        <v>189.75</v>
      </c>
      <c r="B761" s="12">
        <v>3653.1613309620557</v>
      </c>
      <c r="C761" s="9">
        <v>0</v>
      </c>
      <c r="D761" s="9">
        <v>0.92744809017965679</v>
      </c>
      <c r="E761" s="9">
        <v>0.3522618444777823</v>
      </c>
      <c r="F761" s="9">
        <v>3.2246641978418484</v>
      </c>
      <c r="G761" s="12">
        <v>0</v>
      </c>
      <c r="H761" s="12">
        <v>140.48532479914704</v>
      </c>
      <c r="I761" s="12">
        <v>8.4291194879488227</v>
      </c>
      <c r="J761">
        <v>634.92622277830935</v>
      </c>
      <c r="K761">
        <v>88.372642793556338</v>
      </c>
      <c r="L761">
        <v>9.3886397820129447E-3</v>
      </c>
      <c r="M761">
        <v>0</v>
      </c>
      <c r="N761">
        <v>-1.7695466952412093E-3</v>
      </c>
      <c r="O761">
        <v>1.0595167699494969E-3</v>
      </c>
      <c r="P761">
        <v>-6.1525749365102861E-3</v>
      </c>
      <c r="Q761">
        <v>5.8771958018980341E-3</v>
      </c>
      <c r="R761">
        <v>0</v>
      </c>
      <c r="S761">
        <v>1.1686081856099114E-4</v>
      </c>
      <c r="T761">
        <v>625.05890553319875</v>
      </c>
      <c r="U761">
        <v>91.007713249411211</v>
      </c>
      <c r="V761">
        <v>631.18201385134319</v>
      </c>
      <c r="W761">
        <v>94.914140465489027</v>
      </c>
      <c r="X761">
        <v>1005.7133240948089</v>
      </c>
      <c r="Y761">
        <v>729.3343882943833</v>
      </c>
      <c r="Z761">
        <v>9.6634532154719519</v>
      </c>
      <c r="AA761" s="12">
        <v>21.659706495982942</v>
      </c>
      <c r="AB761" s="12">
        <v>2.7097064959829407</v>
      </c>
      <c r="AC761" s="12">
        <v>1.245591818506693</v>
      </c>
      <c r="AD761" s="12">
        <v>201.36762566101612</v>
      </c>
      <c r="AE761">
        <v>0.12936180728809732</v>
      </c>
      <c r="AF761">
        <v>0</v>
      </c>
      <c r="AG761">
        <v>25.118105426600088</v>
      </c>
      <c r="AH761">
        <v>-26.984343323767213</v>
      </c>
      <c r="AI761">
        <v>-4.907618722152006</v>
      </c>
      <c r="AJ761">
        <v>1.3429206955333168</v>
      </c>
      <c r="AK761">
        <v>14.543059391465128</v>
      </c>
      <c r="AL761">
        <v>0</v>
      </c>
      <c r="AM761">
        <v>0</v>
      </c>
      <c r="AN761">
        <v>5.2715424309209409</v>
      </c>
      <c r="AO761">
        <f t="shared" si="115"/>
        <v>6.5382461545833008</v>
      </c>
      <c r="AP761">
        <f t="shared" si="116"/>
        <v>0.39229476927499801</v>
      </c>
      <c r="AQ761">
        <f t="shared" si="117"/>
        <v>0</v>
      </c>
      <c r="AR761">
        <f t="shared" si="118"/>
        <v>0.38901692025999368</v>
      </c>
      <c r="AS761" s="9">
        <f t="shared" si="119"/>
        <v>10.396457076471052</v>
      </c>
      <c r="AT761" s="9">
        <f t="shared" si="120"/>
        <v>17.923254324819112</v>
      </c>
      <c r="AU761" s="9">
        <f t="shared" si="121"/>
        <v>3.7909221495633072</v>
      </c>
      <c r="AV761">
        <f t="shared" si="122"/>
        <v>0</v>
      </c>
      <c r="AW761">
        <f t="shared" si="123"/>
        <v>1.4224349322647947</v>
      </c>
      <c r="AX761">
        <v>6.5933372897023936</v>
      </c>
      <c r="AZ761">
        <f t="shared" si="124"/>
        <v>98.152374443040117</v>
      </c>
    </row>
    <row r="762" spans="1:52" x14ac:dyDescent="0.3">
      <c r="A762">
        <v>190</v>
      </c>
      <c r="B762" s="12">
        <v>3667.9813186002793</v>
      </c>
      <c r="C762" s="9">
        <v>0</v>
      </c>
      <c r="D762" s="9">
        <v>0.92953329052356315</v>
      </c>
      <c r="E762" s="9">
        <v>0.35449347690506061</v>
      </c>
      <c r="F762" s="9">
        <v>3.2265704766860517</v>
      </c>
      <c r="G762" s="12">
        <v>0</v>
      </c>
      <c r="H762" s="12">
        <v>141.34364496348485</v>
      </c>
      <c r="I762" s="12">
        <v>8.4806186978090921</v>
      </c>
      <c r="J762">
        <v>632.09774663416101</v>
      </c>
      <c r="K762">
        <v>88.22349180172796</v>
      </c>
      <c r="L762">
        <v>9.347524668259867E-3</v>
      </c>
      <c r="M762">
        <v>0</v>
      </c>
      <c r="N762">
        <v>-1.7657244932513124E-3</v>
      </c>
      <c r="O762">
        <v>1.0657910912330684E-3</v>
      </c>
      <c r="P762">
        <v>-6.129134457010286E-3</v>
      </c>
      <c r="Q762">
        <v>5.8771958018980341E-3</v>
      </c>
      <c r="R762">
        <v>0</v>
      </c>
      <c r="S762">
        <v>1.1679576808579869E-4</v>
      </c>
      <c r="T762">
        <v>640.93007771639304</v>
      </c>
      <c r="U762">
        <v>91.857287441593598</v>
      </c>
      <c r="V762">
        <v>632.69162351402247</v>
      </c>
      <c r="W762">
        <v>94.966551746812854</v>
      </c>
      <c r="X762">
        <v>1005.0409795688211</v>
      </c>
      <c r="Y762">
        <v>727.05505363475595</v>
      </c>
      <c r="Z762">
        <v>9.6692032924465909</v>
      </c>
      <c r="AA762" s="12">
        <v>21.676872899269704</v>
      </c>
      <c r="AB762" s="12">
        <v>2.7268728992697042</v>
      </c>
      <c r="AC762" s="12">
        <v>1.2483408470131874</v>
      </c>
      <c r="AD762" s="12">
        <v>199.90935298523246</v>
      </c>
      <c r="AE762">
        <v>0.12956997612406274</v>
      </c>
      <c r="AF762">
        <v>0</v>
      </c>
      <c r="AG762">
        <v>25.424219871388829</v>
      </c>
      <c r="AH762">
        <v>-27.636508409095992</v>
      </c>
      <c r="AI762">
        <v>-4.7181715060366747</v>
      </c>
      <c r="AJ762">
        <v>1.3331954750585155</v>
      </c>
      <c r="AK762">
        <v>14.554585495135255</v>
      </c>
      <c r="AL762">
        <v>0</v>
      </c>
      <c r="AM762">
        <v>0</v>
      </c>
      <c r="AN762">
        <v>5.2831767562275811</v>
      </c>
      <c r="AO762">
        <f t="shared" si="115"/>
        <v>6.7247641506375446</v>
      </c>
      <c r="AP762">
        <f t="shared" si="116"/>
        <v>0.40348584903825269</v>
      </c>
      <c r="AQ762">
        <f t="shared" si="117"/>
        <v>0</v>
      </c>
      <c r="AR762">
        <f t="shared" si="118"/>
        <v>0.40010364819912891</v>
      </c>
      <c r="AS762" s="9">
        <f t="shared" si="119"/>
        <v>10.398947496599563</v>
      </c>
      <c r="AT762" s="9">
        <f t="shared" si="120"/>
        <v>18.294516438733439</v>
      </c>
      <c r="AU762" s="9">
        <f t="shared" si="121"/>
        <v>3.901386699976281</v>
      </c>
      <c r="AV762">
        <f t="shared" si="122"/>
        <v>0</v>
      </c>
      <c r="AW762">
        <f t="shared" si="123"/>
        <v>1.4300811666740005</v>
      </c>
      <c r="AX762">
        <v>6.7816106779200851</v>
      </c>
      <c r="AZ762">
        <f t="shared" si="124"/>
        <v>94.363430120733483</v>
      </c>
    </row>
    <row r="763" spans="1:52" x14ac:dyDescent="0.3">
      <c r="A763">
        <v>190.25</v>
      </c>
      <c r="B763" s="12">
        <v>3682.8055309244064</v>
      </c>
      <c r="C763" s="9">
        <v>0</v>
      </c>
      <c r="D763" s="9">
        <v>0.93161174536604063</v>
      </c>
      <c r="E763" s="9">
        <v>0.35672998770424441</v>
      </c>
      <c r="F763" s="9">
        <v>3.2284752700774306</v>
      </c>
      <c r="G763" s="12">
        <v>0</v>
      </c>
      <c r="H763" s="12">
        <v>142.2038414247094</v>
      </c>
      <c r="I763" s="12">
        <v>8.5322304854825628</v>
      </c>
      <c r="J763">
        <v>629.01811758566669</v>
      </c>
      <c r="K763">
        <v>88.059547242618919</v>
      </c>
      <c r="L763">
        <v>9.3065324464410622E-3</v>
      </c>
      <c r="M763">
        <v>0</v>
      </c>
      <c r="N763">
        <v>-1.7611640588411791E-3</v>
      </c>
      <c r="O763">
        <v>1.0732284285200693E-3</v>
      </c>
      <c r="P763">
        <v>-6.1032663433025908E-3</v>
      </c>
      <c r="Q763">
        <v>5.8771958018980341E-3</v>
      </c>
      <c r="R763">
        <v>0</v>
      </c>
      <c r="S763">
        <v>1.166793047985091E-4</v>
      </c>
      <c r="T763">
        <v>619.07522564934482</v>
      </c>
      <c r="U763">
        <v>90.685333482944543</v>
      </c>
      <c r="V763">
        <v>625.25819065030043</v>
      </c>
      <c r="W763">
        <v>94.573116509855424</v>
      </c>
      <c r="X763">
        <v>1005.4133299067601</v>
      </c>
      <c r="Y763">
        <v>724.85715219722874</v>
      </c>
      <c r="Z763">
        <v>9.6749630389079808</v>
      </c>
      <c r="AA763" s="12">
        <v>21.694076828494186</v>
      </c>
      <c r="AB763" s="12">
        <v>2.7440768284941877</v>
      </c>
      <c r="AC763" s="12">
        <v>1.2510697332049525</v>
      </c>
      <c r="AD763" s="12">
        <v>198.44460390272982</v>
      </c>
      <c r="AE763">
        <v>0.12977566981611366</v>
      </c>
      <c r="AF763">
        <v>0</v>
      </c>
      <c r="AG763">
        <v>25.821434512161556</v>
      </c>
      <c r="AH763">
        <v>-26.662189130413861</v>
      </c>
      <c r="AI763">
        <v>-4.9799480773464158</v>
      </c>
      <c r="AJ763">
        <v>1.3234270634273055</v>
      </c>
      <c r="AK763">
        <v>14.566136794988955</v>
      </c>
      <c r="AL763">
        <v>0</v>
      </c>
      <c r="AM763">
        <v>0</v>
      </c>
      <c r="AN763">
        <v>5.2947258360587979</v>
      </c>
      <c r="AO763">
        <f t="shared" si="115"/>
        <v>6.4551699741620094</v>
      </c>
      <c r="AP763">
        <f t="shared" si="116"/>
        <v>0.38731019844972053</v>
      </c>
      <c r="AQ763">
        <f t="shared" si="117"/>
        <v>0</v>
      </c>
      <c r="AR763">
        <f t="shared" si="118"/>
        <v>0.3840532874766811</v>
      </c>
      <c r="AS763" s="9">
        <f t="shared" si="119"/>
        <v>11.347312302095649</v>
      </c>
      <c r="AT763" s="9">
        <f t="shared" si="120"/>
        <v>17.866846043883431</v>
      </c>
      <c r="AU763" s="9">
        <f t="shared" si="121"/>
        <v>3.7472118545931612</v>
      </c>
      <c r="AV763">
        <f t="shared" si="122"/>
        <v>0</v>
      </c>
      <c r="AW763">
        <f t="shared" si="123"/>
        <v>1.568467556213351</v>
      </c>
      <c r="AX763">
        <v>6.5099121534564892</v>
      </c>
      <c r="AZ763">
        <f t="shared" si="124"/>
        <v>99.598961546928308</v>
      </c>
    </row>
    <row r="764" spans="1:52" x14ac:dyDescent="0.3">
      <c r="A764">
        <v>190.5</v>
      </c>
      <c r="B764" s="12">
        <v>3697.6336597737823</v>
      </c>
      <c r="C764" s="9">
        <v>0</v>
      </c>
      <c r="D764" s="9">
        <v>0.93368340539319472</v>
      </c>
      <c r="E764" s="9">
        <v>0.35897134070829695</v>
      </c>
      <c r="F764" s="9">
        <v>3.230378540459018</v>
      </c>
      <c r="G764" s="12">
        <v>0</v>
      </c>
      <c r="H764" s="12">
        <v>143.06590027242189</v>
      </c>
      <c r="I764" s="12">
        <v>8.583954016345313</v>
      </c>
      <c r="J764">
        <v>626.23566945339041</v>
      </c>
      <c r="K764">
        <v>87.911790820730971</v>
      </c>
      <c r="L764">
        <v>9.2656790996436828E-3</v>
      </c>
      <c r="M764">
        <v>0</v>
      </c>
      <c r="N764">
        <v>-1.757373055613537E-3</v>
      </c>
      <c r="O764">
        <v>1.079468532767238E-3</v>
      </c>
      <c r="P764">
        <v>-6.0801982488316378E-3</v>
      </c>
      <c r="Q764">
        <v>5.8771958018980341E-3</v>
      </c>
      <c r="R764">
        <v>0</v>
      </c>
      <c r="S764">
        <v>1.1661508688420206E-4</v>
      </c>
      <c r="T764">
        <v>635.10935058405232</v>
      </c>
      <c r="U764">
        <v>91.549942648277181</v>
      </c>
      <c r="V764">
        <v>626.81038301090587</v>
      </c>
      <c r="W764">
        <v>94.628492169307208</v>
      </c>
      <c r="X764">
        <v>1004.7628640984352</v>
      </c>
      <c r="Y764">
        <v>722.62302615087299</v>
      </c>
      <c r="Z764">
        <v>9.6807323418964533</v>
      </c>
      <c r="AA764" s="12">
        <v>21.711318005448433</v>
      </c>
      <c r="AB764" s="12">
        <v>2.7613180054484379</v>
      </c>
      <c r="AC764" s="12">
        <v>1.2537783881130748</v>
      </c>
      <c r="AD764" s="12">
        <v>196.97338491866441</v>
      </c>
      <c r="AE764">
        <v>0.12997888425749959</v>
      </c>
      <c r="AF764">
        <v>0</v>
      </c>
      <c r="AG764">
        <v>26.130848953131192</v>
      </c>
      <c r="AH764">
        <v>-27.319893029372665</v>
      </c>
      <c r="AI764">
        <v>-4.7906321569983561</v>
      </c>
      <c r="AJ764">
        <v>1.3136155040225732</v>
      </c>
      <c r="AK764">
        <v>14.577713104227996</v>
      </c>
      <c r="AL764">
        <v>0</v>
      </c>
      <c r="AM764">
        <v>0</v>
      </c>
      <c r="AN764">
        <v>5.3061892938840165</v>
      </c>
      <c r="AO764">
        <f t="shared" si="115"/>
        <v>6.641331331971946</v>
      </c>
      <c r="AP764">
        <f t="shared" si="116"/>
        <v>0.39847987991831674</v>
      </c>
      <c r="AQ764">
        <f t="shared" si="117"/>
        <v>0</v>
      </c>
      <c r="AR764">
        <f t="shared" si="118"/>
        <v>0.39511855501837401</v>
      </c>
      <c r="AS764" s="9">
        <f t="shared" si="119"/>
        <v>11.351786057758499</v>
      </c>
      <c r="AT764" s="9">
        <f t="shared" si="120"/>
        <v>18.242137982902364</v>
      </c>
      <c r="AU764" s="9">
        <f t="shared" si="121"/>
        <v>3.857577061120264</v>
      </c>
      <c r="AV764">
        <f t="shared" si="122"/>
        <v>0</v>
      </c>
      <c r="AW764">
        <f t="shared" si="123"/>
        <v>1.577048302661693</v>
      </c>
      <c r="AX764">
        <v>6.6978300007674143</v>
      </c>
      <c r="AZ764">
        <f t="shared" si="124"/>
        <v>95.812643139967122</v>
      </c>
    </row>
    <row r="765" spans="1:52" x14ac:dyDescent="0.3">
      <c r="A765">
        <v>190.75</v>
      </c>
      <c r="B765" s="12">
        <v>3712.4653959999218</v>
      </c>
      <c r="C765" s="9">
        <v>0</v>
      </c>
      <c r="D765" s="9">
        <v>0.93574822140825997</v>
      </c>
      <c r="E765" s="9">
        <v>0.36121749959130894</v>
      </c>
      <c r="F765" s="9">
        <v>3.2322802503105224</v>
      </c>
      <c r="G765" s="12">
        <v>0</v>
      </c>
      <c r="H765" s="12">
        <v>143.92980753511881</v>
      </c>
      <c r="I765" s="12">
        <v>8.6357884521071284</v>
      </c>
      <c r="J765">
        <v>623.20390503334693</v>
      </c>
      <c r="K765">
        <v>87.749255136501063</v>
      </c>
      <c r="L765">
        <v>9.2249472090457849E-3</v>
      </c>
      <c r="M765">
        <v>0</v>
      </c>
      <c r="N765">
        <v>-1.7528465731309426E-3</v>
      </c>
      <c r="O765">
        <v>1.0868052651684279E-3</v>
      </c>
      <c r="P765">
        <v>-6.0547177440839891E-3</v>
      </c>
      <c r="Q765">
        <v>5.8771958018980341E-3</v>
      </c>
      <c r="R765">
        <v>0</v>
      </c>
      <c r="S765">
        <v>1.1649951950102791E-4</v>
      </c>
      <c r="T765">
        <v>613.18504523277318</v>
      </c>
      <c r="U765">
        <v>90.365655180899466</v>
      </c>
      <c r="V765">
        <v>619.42772433517018</v>
      </c>
      <c r="W765">
        <v>94.234895457754476</v>
      </c>
      <c r="X765">
        <v>1005.111353455425</v>
      </c>
      <c r="Y765">
        <v>720.4601993668598</v>
      </c>
      <c r="Z765">
        <v>9.6865110881915992</v>
      </c>
      <c r="AA765" s="12">
        <v>21.728596150702373</v>
      </c>
      <c r="AB765" s="12">
        <v>2.7785961507023735</v>
      </c>
      <c r="AC765" s="12">
        <v>1.2564667228664284</v>
      </c>
      <c r="AD765" s="12">
        <v>195.49570328029688</v>
      </c>
      <c r="AE765">
        <v>0.13017961539013179</v>
      </c>
      <c r="AF765">
        <v>0</v>
      </c>
      <c r="AG765">
        <v>26.52916415275379</v>
      </c>
      <c r="AH765">
        <v>-26.34501200138514</v>
      </c>
      <c r="AI765">
        <v>-5.0516237515844802</v>
      </c>
      <c r="AJ765">
        <v>1.3037608451763001</v>
      </c>
      <c r="AK765">
        <v>14.58931423523358</v>
      </c>
      <c r="AL765">
        <v>0</v>
      </c>
      <c r="AM765">
        <v>0</v>
      </c>
      <c r="AN765">
        <v>5.3175667535865152</v>
      </c>
      <c r="AO765">
        <f t="shared" si="115"/>
        <v>6.3724483195152644</v>
      </c>
      <c r="AP765">
        <f t="shared" si="116"/>
        <v>0.38234689917091585</v>
      </c>
      <c r="AQ765">
        <f t="shared" si="117"/>
        <v>0</v>
      </c>
      <c r="AR765">
        <f t="shared" si="118"/>
        <v>0.37911170660743027</v>
      </c>
      <c r="AS765" s="9">
        <f t="shared" si="119"/>
        <v>12.302914441817663</v>
      </c>
      <c r="AT765" s="9">
        <f t="shared" si="120"/>
        <v>17.815440750642956</v>
      </c>
      <c r="AU765" s="9">
        <f t="shared" si="121"/>
        <v>3.7036074783547517</v>
      </c>
      <c r="AV765">
        <f t="shared" si="122"/>
        <v>0</v>
      </c>
      <c r="AW765">
        <f t="shared" si="123"/>
        <v>1.7178061969273708</v>
      </c>
      <c r="AX765">
        <v>6.4268283269251647</v>
      </c>
      <c r="AZ765">
        <f t="shared" si="124"/>
        <v>101.03247503168961</v>
      </c>
    </row>
    <row r="766" spans="1:52" x14ac:dyDescent="0.3">
      <c r="A766">
        <v>191</v>
      </c>
      <c r="B766" s="12">
        <v>3727.3004294735265</v>
      </c>
      <c r="C766" s="9">
        <v>0</v>
      </c>
      <c r="D766" s="9">
        <v>0.93780614433329235</v>
      </c>
      <c r="E766" s="9">
        <v>0.36346842786867828</v>
      </c>
      <c r="F766" s="9">
        <v>3.234180362149254</v>
      </c>
      <c r="G766" s="12">
        <v>0</v>
      </c>
      <c r="H766" s="12">
        <v>144.79554918026088</v>
      </c>
      <c r="I766" s="12">
        <v>8.6877329508156524</v>
      </c>
      <c r="J766">
        <v>620.46665701281813</v>
      </c>
      <c r="K766">
        <v>87.602881265217434</v>
      </c>
      <c r="L766">
        <v>9.1843526040883711E-3</v>
      </c>
      <c r="M766">
        <v>0</v>
      </c>
      <c r="N766">
        <v>-1.7490864545218379E-3</v>
      </c>
      <c r="O766">
        <v>1.0930117435236219E-3</v>
      </c>
      <c r="P766">
        <v>-6.0320153553028635E-3</v>
      </c>
      <c r="Q766">
        <v>5.8771958018980341E-3</v>
      </c>
      <c r="R766">
        <v>0</v>
      </c>
      <c r="S766">
        <v>1.1643612275391696E-4</v>
      </c>
      <c r="T766">
        <v>629.38086718851537</v>
      </c>
      <c r="U766">
        <v>91.245372573361863</v>
      </c>
      <c r="V766">
        <v>621.02151353675731</v>
      </c>
      <c r="W766">
        <v>94.29321926161424</v>
      </c>
      <c r="X766">
        <v>1004.482322421387</v>
      </c>
      <c r="Y766">
        <v>718.2707641032431</v>
      </c>
      <c r="Z766">
        <v>9.6922991643176069</v>
      </c>
      <c r="AA766" s="12">
        <v>21.745910983605214</v>
      </c>
      <c r="AB766" s="12">
        <v>2.7959109836052165</v>
      </c>
      <c r="AC766" s="12">
        <v>1.2591346486945469</v>
      </c>
      <c r="AD766" s="12">
        <v>194.01156620435836</v>
      </c>
      <c r="AE766">
        <v>0.13037785920468115</v>
      </c>
      <c r="AF766">
        <v>0</v>
      </c>
      <c r="AG766">
        <v>26.841840419807092</v>
      </c>
      <c r="AH766">
        <v>-27.008159848440805</v>
      </c>
      <c r="AI766">
        <v>-4.8624625283242899</v>
      </c>
      <c r="AJ766">
        <v>1.2938631350168661</v>
      </c>
      <c r="AK766">
        <v>14.600939999567276</v>
      </c>
      <c r="AL766">
        <v>0</v>
      </c>
      <c r="AM766">
        <v>0</v>
      </c>
      <c r="AN766">
        <v>5.3288578394755817</v>
      </c>
      <c r="AO766">
        <f t="shared" si="115"/>
        <v>6.5582285241056004</v>
      </c>
      <c r="AP766">
        <f t="shared" si="116"/>
        <v>0.39349371144633599</v>
      </c>
      <c r="AQ766">
        <f t="shared" si="117"/>
        <v>0</v>
      </c>
      <c r="AR766">
        <f t="shared" si="118"/>
        <v>0.39015406715191814</v>
      </c>
      <c r="AS766" s="9">
        <f t="shared" si="119"/>
        <v>12.309406237304609</v>
      </c>
      <c r="AT766" s="9">
        <f t="shared" si="120"/>
        <v>18.19473757256582</v>
      </c>
      <c r="AU766" s="9">
        <f t="shared" si="121"/>
        <v>3.813858770615556</v>
      </c>
      <c r="AV766">
        <f t="shared" si="122"/>
        <v>0</v>
      </c>
      <c r="AW766">
        <f t="shared" si="123"/>
        <v>1.7273318815533711</v>
      </c>
      <c r="AX766">
        <v>6.6143657076338949</v>
      </c>
      <c r="AZ766">
        <f t="shared" si="124"/>
        <v>97.249250566485784</v>
      </c>
    </row>
    <row r="767" spans="1:52" x14ac:dyDescent="0.3">
      <c r="A767">
        <v>191.25</v>
      </c>
      <c r="B767" s="12">
        <v>3742.1384490916198</v>
      </c>
      <c r="C767" s="9">
        <v>0</v>
      </c>
      <c r="D767" s="9">
        <v>0.9398571252108513</v>
      </c>
      <c r="E767" s="9">
        <v>0.36572408889730113</v>
      </c>
      <c r="F767" s="9">
        <v>3.2360788385310473</v>
      </c>
      <c r="G767" s="12">
        <v>0</v>
      </c>
      <c r="H767" s="12">
        <v>145.66311111434658</v>
      </c>
      <c r="I767" s="12">
        <v>8.7397866668607946</v>
      </c>
      <c r="J767">
        <v>617.48191570494214</v>
      </c>
      <c r="K767">
        <v>87.441742758002817</v>
      </c>
      <c r="L767">
        <v>9.1438780307172372E-3</v>
      </c>
      <c r="M767">
        <v>0</v>
      </c>
      <c r="N767">
        <v>-1.7445936231553262E-3</v>
      </c>
      <c r="O767">
        <v>1.1002504778459187E-3</v>
      </c>
      <c r="P767">
        <v>-6.0069156835541289E-3</v>
      </c>
      <c r="Q767">
        <v>5.8771958018980341E-3</v>
      </c>
      <c r="R767">
        <v>0</v>
      </c>
      <c r="S767">
        <v>1.1632144107338551E-4</v>
      </c>
      <c r="T767">
        <v>607.38669788602465</v>
      </c>
      <c r="U767">
        <v>90.048647509561306</v>
      </c>
      <c r="V767">
        <v>613.68894781376446</v>
      </c>
      <c r="W767">
        <v>93.899456393254525</v>
      </c>
      <c r="X767">
        <v>1004.8073538801607</v>
      </c>
      <c r="Y767">
        <v>716.14272780355282</v>
      </c>
      <c r="Z767">
        <v>9.6980964565431922</v>
      </c>
      <c r="AA767" s="12">
        <v>21.763262222286933</v>
      </c>
      <c r="AB767" s="12">
        <v>2.8132622222869315</v>
      </c>
      <c r="AC767" s="12">
        <v>1.2617820769342469</v>
      </c>
      <c r="AD767" s="12">
        <v>192.52098158627669</v>
      </c>
      <c r="AE767">
        <v>0.13057361174069526</v>
      </c>
      <c r="AF767">
        <v>0</v>
      </c>
      <c r="AG767">
        <v>27.241200573726871</v>
      </c>
      <c r="AH767">
        <v>-26.03272344710599</v>
      </c>
      <c r="AI767">
        <v>-5.1226889994894185</v>
      </c>
      <c r="AJ767">
        <v>1.2839224261988795</v>
      </c>
      <c r="AK767">
        <v>14.612590207972017</v>
      </c>
      <c r="AL767">
        <v>0</v>
      </c>
      <c r="AM767">
        <v>0</v>
      </c>
      <c r="AN767">
        <v>5.3400621763145377</v>
      </c>
      <c r="AO767">
        <f t="shared" si="115"/>
        <v>6.2900368671017759</v>
      </c>
      <c r="AP767">
        <f t="shared" si="116"/>
        <v>0.37740221202610652</v>
      </c>
      <c r="AQ767">
        <f t="shared" si="117"/>
        <v>0</v>
      </c>
      <c r="AR767">
        <f t="shared" si="118"/>
        <v>0.37418952698328944</v>
      </c>
      <c r="AS767" s="9">
        <f t="shared" si="119"/>
        <v>13.263258081999437</v>
      </c>
      <c r="AT767" s="9">
        <f t="shared" si="120"/>
        <v>17.769032658676384</v>
      </c>
      <c r="AU767" s="9">
        <f t="shared" si="121"/>
        <v>3.6600830551419463</v>
      </c>
      <c r="AV767">
        <f t="shared" si="122"/>
        <v>0</v>
      </c>
      <c r="AW767">
        <f t="shared" si="123"/>
        <v>1.8704609612610781</v>
      </c>
      <c r="AX767">
        <v>6.3440413378431719</v>
      </c>
      <c r="AZ767">
        <f t="shared" si="124"/>
        <v>102.45377998978836</v>
      </c>
    </row>
    <row r="768" spans="1:52" x14ac:dyDescent="0.3">
      <c r="A768">
        <v>191.5</v>
      </c>
      <c r="B768" s="12">
        <v>3756.9791427847567</v>
      </c>
      <c r="C768" s="9">
        <v>0</v>
      </c>
      <c r="D768" s="9">
        <v>0.94190111520568454</v>
      </c>
      <c r="E768" s="9">
        <v>0.36798444587577028</v>
      </c>
      <c r="F768" s="9">
        <v>3.2379756420511878</v>
      </c>
      <c r="G768" s="12">
        <v>0</v>
      </c>
      <c r="H768" s="12">
        <v>146.53247918298857</v>
      </c>
      <c r="I768" s="12">
        <v>8.7919487509793139</v>
      </c>
      <c r="J768">
        <v>614.78905757790642</v>
      </c>
      <c r="K768">
        <v>87.296739660998355</v>
      </c>
      <c r="L768">
        <v>9.1035391603246311E-3</v>
      </c>
      <c r="M768">
        <v>0</v>
      </c>
      <c r="N768">
        <v>-1.7408640784015673E-3</v>
      </c>
      <c r="O768">
        <v>1.1064240121059731E-3</v>
      </c>
      <c r="P768">
        <v>-5.9845724683691773E-3</v>
      </c>
      <c r="Q768">
        <v>5.8771958018980341E-3</v>
      </c>
      <c r="R768">
        <v>0</v>
      </c>
      <c r="S768">
        <v>1.1625885433135413E-4</v>
      </c>
      <c r="T768">
        <v>623.74300664886414</v>
      </c>
      <c r="U768">
        <v>90.943547367779729</v>
      </c>
      <c r="V768">
        <v>615.32337741711899</v>
      </c>
      <c r="W768">
        <v>93.960712533348442</v>
      </c>
      <c r="X768">
        <v>1004.1994356440691</v>
      </c>
      <c r="Y768">
        <v>713.99750339414868</v>
      </c>
      <c r="Z768">
        <v>9.7039028508870278</v>
      </c>
      <c r="AA768" s="12">
        <v>21.780649583659766</v>
      </c>
      <c r="AB768" s="12">
        <v>2.8306495836597643</v>
      </c>
      <c r="AC768" s="12">
        <v>1.2644089190323375</v>
      </c>
      <c r="AD768" s="12">
        <v>191.02395736844838</v>
      </c>
      <c r="AE768">
        <v>0.13076686908670143</v>
      </c>
      <c r="AF768">
        <v>0</v>
      </c>
      <c r="AG768">
        <v>27.557108113644372</v>
      </c>
      <c r="AH768">
        <v>-26.701222594842847</v>
      </c>
      <c r="AI768">
        <v>-4.9337062988514848</v>
      </c>
      <c r="AJ768">
        <v>1.2739387716901824</v>
      </c>
      <c r="AK768">
        <v>14.624264670373107</v>
      </c>
      <c r="AL768">
        <v>0</v>
      </c>
      <c r="AM768">
        <v>0</v>
      </c>
      <c r="AN768">
        <v>5.3511793893322146</v>
      </c>
      <c r="AO768">
        <f t="shared" si="115"/>
        <v>6.4754104056355111</v>
      </c>
      <c r="AP768">
        <f t="shared" si="116"/>
        <v>0.38852462433813068</v>
      </c>
      <c r="AQ768">
        <f t="shared" si="117"/>
        <v>0</v>
      </c>
      <c r="AR768">
        <f t="shared" si="118"/>
        <v>0.38520747481616274</v>
      </c>
      <c r="AS768" s="9">
        <f t="shared" si="119"/>
        <v>13.271810029184866</v>
      </c>
      <c r="AT768" s="9">
        <f t="shared" si="120"/>
        <v>18.15231137453172</v>
      </c>
      <c r="AU768" s="9">
        <f t="shared" si="121"/>
        <v>3.7702052097545979</v>
      </c>
      <c r="AV768">
        <f t="shared" si="122"/>
        <v>0</v>
      </c>
      <c r="AW768">
        <f t="shared" si="123"/>
        <v>1.8809428904073342</v>
      </c>
      <c r="AX768">
        <v>6.5311723156084449</v>
      </c>
      <c r="AZ768">
        <f t="shared" si="124"/>
        <v>98.674125977029689</v>
      </c>
    </row>
    <row r="769" spans="1:52" x14ac:dyDescent="0.3">
      <c r="A769">
        <v>191.75</v>
      </c>
      <c r="B769" s="12">
        <v>3771.822197524325</v>
      </c>
      <c r="C769" s="9">
        <v>0</v>
      </c>
      <c r="D769" s="9">
        <v>0.94393806560640958</v>
      </c>
      <c r="E769" s="9">
        <v>0.37024946184457619</v>
      </c>
      <c r="F769" s="9">
        <v>3.2398707353453258</v>
      </c>
      <c r="G769" s="12">
        <v>0</v>
      </c>
      <c r="H769" s="12">
        <v>147.40363917099083</v>
      </c>
      <c r="I769" s="12">
        <v>8.8442183502594496</v>
      </c>
      <c r="J769">
        <v>611.85051494305412</v>
      </c>
      <c r="K769">
        <v>87.1369868428838</v>
      </c>
      <c r="L769">
        <v>9.0633189127290216E-3</v>
      </c>
      <c r="M769">
        <v>0</v>
      </c>
      <c r="N769">
        <v>-1.7364045986274358E-3</v>
      </c>
      <c r="O769">
        <v>1.1135763530002499E-3</v>
      </c>
      <c r="P769">
        <v>-5.9598469950440736E-3</v>
      </c>
      <c r="Q769">
        <v>5.8771958018980341E-3</v>
      </c>
      <c r="R769">
        <v>0</v>
      </c>
      <c r="S769">
        <v>1.1614504825994168E-4</v>
      </c>
      <c r="T769">
        <v>601.67855159086685</v>
      </c>
      <c r="U769">
        <v>89.734279953603448</v>
      </c>
      <c r="V769">
        <v>608.04022879835861</v>
      </c>
      <c r="W769">
        <v>93.566778715431553</v>
      </c>
      <c r="X769">
        <v>1004.501280266104</v>
      </c>
      <c r="Y769">
        <v>711.90394240993658</v>
      </c>
      <c r="Z769">
        <v>9.7097182331180001</v>
      </c>
      <c r="AA769" s="12">
        <v>21.798072783419819</v>
      </c>
      <c r="AB769" s="12">
        <v>2.8480727834198167</v>
      </c>
      <c r="AC769" s="12">
        <v>1.2670150865510155</v>
      </c>
      <c r="AD769" s="12">
        <v>189.52050195356261</v>
      </c>
      <c r="AE769">
        <v>0.13095762738031591</v>
      </c>
      <c r="AF769">
        <v>0</v>
      </c>
      <c r="AG769">
        <v>27.957448952638497</v>
      </c>
      <c r="AH769">
        <v>-25.725236775151263</v>
      </c>
      <c r="AI769">
        <v>-5.1931856805788987</v>
      </c>
      <c r="AJ769">
        <v>1.2639122275283092</v>
      </c>
      <c r="AK769">
        <v>14.635963195879295</v>
      </c>
      <c r="AL769">
        <v>0</v>
      </c>
      <c r="AM769">
        <v>0</v>
      </c>
      <c r="AN769">
        <v>5.36220910424578</v>
      </c>
      <c r="AO769">
        <f t="shared" si="115"/>
        <v>6.2078927155732853</v>
      </c>
      <c r="AP769">
        <f t="shared" si="116"/>
        <v>0.3724735629343971</v>
      </c>
      <c r="AQ769">
        <f t="shared" si="117"/>
        <v>0</v>
      </c>
      <c r="AR769">
        <f t="shared" si="118"/>
        <v>0.36928418276495051</v>
      </c>
      <c r="AS769" s="9">
        <f t="shared" si="119"/>
        <v>14.228335637676054</v>
      </c>
      <c r="AT769" s="9">
        <f t="shared" si="120"/>
        <v>17.727616747199548</v>
      </c>
      <c r="AU769" s="9">
        <f t="shared" si="121"/>
        <v>3.6166133453785405</v>
      </c>
      <c r="AV769">
        <f t="shared" si="122"/>
        <v>0</v>
      </c>
      <c r="AW769">
        <f t="shared" si="123"/>
        <v>2.0264407995690097</v>
      </c>
      <c r="AX769">
        <v>6.2615081446795555</v>
      </c>
      <c r="AZ769">
        <f t="shared" si="124"/>
        <v>103.86371361157796</v>
      </c>
    </row>
    <row r="770" spans="1:52" x14ac:dyDescent="0.3">
      <c r="A770">
        <v>192</v>
      </c>
      <c r="B770" s="12">
        <v>3786.6672993299694</v>
      </c>
      <c r="C770" s="9">
        <v>0</v>
      </c>
      <c r="D770" s="9">
        <v>0.9459679278271933</v>
      </c>
      <c r="E770" s="9">
        <v>0.37251909968632929</v>
      </c>
      <c r="F770" s="9">
        <v>3.2417640810904014</v>
      </c>
      <c r="G770" s="12">
        <v>0</v>
      </c>
      <c r="H770" s="12">
        <v>148.27657680243433</v>
      </c>
      <c r="I770" s="12">
        <v>8.8965946081460601</v>
      </c>
      <c r="J770">
        <v>609.20125437293336</v>
      </c>
      <c r="K770">
        <v>86.993343000882021</v>
      </c>
      <c r="L770">
        <v>9.0232328194919144E-3</v>
      </c>
      <c r="M770">
        <v>0</v>
      </c>
      <c r="N770">
        <v>-1.7327053220714723E-3</v>
      </c>
      <c r="O770">
        <v>1.1197628887977533E-3</v>
      </c>
      <c r="P770">
        <v>-5.937856571001608E-3</v>
      </c>
      <c r="Q770">
        <v>5.8771958018980341E-3</v>
      </c>
      <c r="R770">
        <v>0</v>
      </c>
      <c r="S770">
        <v>1.1608326071141287E-4</v>
      </c>
      <c r="T770">
        <v>618.19418076104193</v>
      </c>
      <c r="U770">
        <v>90.644437463074837</v>
      </c>
      <c r="V770">
        <v>609.71437071404807</v>
      </c>
      <c r="W770">
        <v>93.630951785307673</v>
      </c>
      <c r="X770">
        <v>1003.9142880506764</v>
      </c>
      <c r="Y770">
        <v>709.8024905211621</v>
      </c>
      <c r="Z770">
        <v>9.715542488759711</v>
      </c>
      <c r="AA770" s="12">
        <v>21.815531536048688</v>
      </c>
      <c r="AB770" s="12">
        <v>2.8655315360486866</v>
      </c>
      <c r="AC770" s="12">
        <v>1.2696004911714167</v>
      </c>
      <c r="AD770" s="12">
        <v>188.01062403316564</v>
      </c>
      <c r="AE770">
        <v>0.13114588280834516</v>
      </c>
      <c r="AF770">
        <v>0</v>
      </c>
      <c r="AG770">
        <v>28.2765661423255</v>
      </c>
      <c r="AH770">
        <v>-26.398996711923811</v>
      </c>
      <c r="AI770">
        <v>-5.0044059903557008</v>
      </c>
      <c r="AJ770">
        <v>1.253842851677182</v>
      </c>
      <c r="AK770">
        <v>14.647685592783871</v>
      </c>
      <c r="AL770">
        <v>0</v>
      </c>
      <c r="AM770">
        <v>0</v>
      </c>
      <c r="AN770">
        <v>5.3731509472757732</v>
      </c>
      <c r="AO770">
        <f t="shared" si="115"/>
        <v>6.3928327426094969</v>
      </c>
      <c r="AP770">
        <f t="shared" si="116"/>
        <v>0.38356996455656978</v>
      </c>
      <c r="AQ770">
        <f t="shared" si="117"/>
        <v>0</v>
      </c>
      <c r="AR770">
        <f t="shared" si="118"/>
        <v>0.38027613313670644</v>
      </c>
      <c r="AS770" s="9">
        <f t="shared" si="119"/>
        <v>14.238998806123364</v>
      </c>
      <c r="AT770" s="9">
        <f t="shared" si="120"/>
        <v>18.114856456134156</v>
      </c>
      <c r="AU770" s="9">
        <f t="shared" si="121"/>
        <v>3.7265902880614101</v>
      </c>
      <c r="AV770">
        <f t="shared" si="122"/>
        <v>0</v>
      </c>
      <c r="AW770">
        <f t="shared" si="123"/>
        <v>2.0378914186837469</v>
      </c>
      <c r="AX770">
        <v>6.4482054350155398</v>
      </c>
      <c r="AZ770">
        <f t="shared" si="124"/>
        <v>100.08811980711403</v>
      </c>
    </row>
    <row r="771" spans="1:52" x14ac:dyDescent="0.3">
      <c r="A771">
        <v>192.25</v>
      </c>
      <c r="B771" s="12">
        <v>3801.5141332770781</v>
      </c>
      <c r="C771" s="9">
        <v>0</v>
      </c>
      <c r="D771" s="9">
        <v>0.94799065340943178</v>
      </c>
      <c r="E771" s="9">
        <v>0.37479332212597882</v>
      </c>
      <c r="F771" s="9">
        <v>3.2436556420055496</v>
      </c>
      <c r="G771" s="12">
        <v>0</v>
      </c>
      <c r="H771" s="12">
        <v>149.15127774076109</v>
      </c>
      <c r="I771" s="12">
        <v>8.9490766644456645</v>
      </c>
      <c r="J771">
        <v>606.30810629437497</v>
      </c>
      <c r="K771">
        <v>86.834964709634903</v>
      </c>
      <c r="L771">
        <v>8.9832640180765155E-3</v>
      </c>
      <c r="M771">
        <v>0</v>
      </c>
      <c r="N771">
        <v>-1.7282789061248863E-3</v>
      </c>
      <c r="O771">
        <v>1.1269219685297882E-3</v>
      </c>
      <c r="P771">
        <v>-5.913498835299162E-3</v>
      </c>
      <c r="Q771">
        <v>5.8771958018980341E-3</v>
      </c>
      <c r="R771">
        <v>0</v>
      </c>
      <c r="S771">
        <v>1.1597032101060898E-4</v>
      </c>
      <c r="T771">
        <v>596.05900966999297</v>
      </c>
      <c r="U771">
        <v>89.422522421290921</v>
      </c>
      <c r="V771">
        <v>602.4799690551539</v>
      </c>
      <c r="W771">
        <v>93.236842131385572</v>
      </c>
      <c r="X771">
        <v>1004.193064468692</v>
      </c>
      <c r="Y771">
        <v>707.74305610526278</v>
      </c>
      <c r="Z771">
        <v>9.7213755030930074</v>
      </c>
      <c r="AA771" s="12">
        <v>21.833025554815219</v>
      </c>
      <c r="AB771" s="12">
        <v>2.8830255548152217</v>
      </c>
      <c r="AC771" s="12">
        <v>1.2721650447024011</v>
      </c>
      <c r="AD771" s="12">
        <v>186.49433277083853</v>
      </c>
      <c r="AE771">
        <v>0.1313316316069022</v>
      </c>
      <c r="AF771">
        <v>0</v>
      </c>
      <c r="AG771">
        <v>28.677812557328544</v>
      </c>
      <c r="AH771">
        <v>-25.422467124901313</v>
      </c>
      <c r="AI771">
        <v>-5.2631543525054445</v>
      </c>
      <c r="AJ771">
        <v>1.2437307052487223</v>
      </c>
      <c r="AK771">
        <v>14.659431668565842</v>
      </c>
      <c r="AL771">
        <v>0</v>
      </c>
      <c r="AM771">
        <v>0</v>
      </c>
      <c r="AN771">
        <v>5.3840045451832808</v>
      </c>
      <c r="AO771">
        <f t="shared" ref="AO771:AO834" si="125">AX771*COS(AE771)</f>
        <v>6.1259743571967373</v>
      </c>
      <c r="AP771">
        <f t="shared" ref="AP771:AP834" si="126">AO771*f_tip</f>
        <v>0.36755846143180421</v>
      </c>
      <c r="AQ771">
        <f t="shared" ref="AQ771:AQ834" si="127">IF(uhel_zkoseni_lamely=0,0,IF(uhel_zkoseni_lamely&gt;0,AP771*SIN(AE771),-AP771*SIN(AE771)))</f>
        <v>0</v>
      </c>
      <c r="AR771">
        <f t="shared" ref="AR771:AR834" si="128">AP771*COS(AE771)</f>
        <v>0.36439319120107622</v>
      </c>
      <c r="AS771" s="9">
        <f t="shared" ref="AS771:AS834" si="129">(-AR771*sirka_lamely+AG771*(sirka_lamely-0.5*AB771)-(AL771+AN771)*sirka_lamely*0.5+AH771*(sirka_lamely-AB771)*0.5)/(sirka_lamely-AB771)</f>
        <v>15.198136367124119</v>
      </c>
      <c r="AT771" s="9">
        <f t="shared" ref="AT771:AT834" si="130">-AG771-AH771+AR771+AS771+AL771+AN771</f>
        <v>17.691188671081246</v>
      </c>
      <c r="AU771" s="9">
        <f t="shared" ref="AU771:AU834" si="131">AP771*Z771</f>
        <v>3.5731738229176973</v>
      </c>
      <c r="AV771">
        <f t="shared" ref="AV771:AV834" si="132">AK771-AJ771+AI771-AM771-AQ771+IF(AC771&gt;0,-(ABS(AS771)+ABS(AT771))*f_side,(ABS(AS771)+ABS(AT771))*f_side)-AX771</f>
        <v>0</v>
      </c>
      <c r="AW771">
        <f t="shared" ref="AW771:AW834" si="133">(ABS(AS771)*AB771*(sirka_lamely-AB771)/sirka_lamely)/(delka_rotoru*tloustka_lamely^2/6)</f>
        <v>2.1857533448867472</v>
      </c>
      <c r="AX771">
        <v>6.179187108519355</v>
      </c>
      <c r="AZ771">
        <f t="shared" ref="AZ771:AZ834" si="134">Y771-V771</f>
        <v>105.26308705010888</v>
      </c>
    </row>
    <row r="772" spans="1:52" x14ac:dyDescent="0.3">
      <c r="A772">
        <v>192.5</v>
      </c>
      <c r="B772" s="12">
        <v>3816.3623835043886</v>
      </c>
      <c r="C772" s="9">
        <v>0</v>
      </c>
      <c r="D772" s="9">
        <v>0.95000619402341946</v>
      </c>
      <c r="E772" s="9">
        <v>0.37707209173104345</v>
      </c>
      <c r="F772" s="9">
        <v>3.2455453808530232</v>
      </c>
      <c r="G772" s="12">
        <v>0</v>
      </c>
      <c r="H772" s="12">
        <v>150.02772758886286</v>
      </c>
      <c r="I772" s="12">
        <v>9.0016636553317717</v>
      </c>
      <c r="J772">
        <v>603.70167675111088</v>
      </c>
      <c r="K772">
        <v>86.692669133981497</v>
      </c>
      <c r="L772">
        <v>8.9434278864261429E-3</v>
      </c>
      <c r="M772">
        <v>0</v>
      </c>
      <c r="N772">
        <v>-1.7246096212838037E-3</v>
      </c>
      <c r="O772">
        <v>1.1331492388715024E-3</v>
      </c>
      <c r="P772">
        <v>-5.8918550482570291E-3</v>
      </c>
      <c r="Q772">
        <v>5.8771958018980341E-3</v>
      </c>
      <c r="R772">
        <v>0</v>
      </c>
      <c r="S772">
        <v>1.1590932392711312E-4</v>
      </c>
      <c r="T772">
        <v>612.73283905213077</v>
      </c>
      <c r="U772">
        <v>90.348013860392655</v>
      </c>
      <c r="V772">
        <v>604.19292257248082</v>
      </c>
      <c r="W772">
        <v>93.303917106087738</v>
      </c>
      <c r="X772">
        <v>1003.6269701433245</v>
      </c>
      <c r="Y772">
        <v>705.68499208686683</v>
      </c>
      <c r="Z772">
        <v>9.727217161158201</v>
      </c>
      <c r="AA772" s="12">
        <v>21.850554551777257</v>
      </c>
      <c r="AB772" s="12">
        <v>2.9005545517772573</v>
      </c>
      <c r="AC772" s="12">
        <v>1.2747086590792276</v>
      </c>
      <c r="AD772" s="12">
        <v>184.97163748046202</v>
      </c>
      <c r="AE772">
        <v>0.13151487006149498</v>
      </c>
      <c r="AF772">
        <v>0</v>
      </c>
      <c r="AG772">
        <v>29.000128252991004</v>
      </c>
      <c r="AH772">
        <v>-26.101399567366133</v>
      </c>
      <c r="AI772">
        <v>-5.0746034757193001</v>
      </c>
      <c r="AJ772">
        <v>1.2335758503572014</v>
      </c>
      <c r="AK772">
        <v>14.671201229891109</v>
      </c>
      <c r="AL772">
        <v>0</v>
      </c>
      <c r="AM772">
        <v>0</v>
      </c>
      <c r="AN772">
        <v>5.3947695252643291</v>
      </c>
      <c r="AO772">
        <f t="shared" si="125"/>
        <v>6.310451924098416</v>
      </c>
      <c r="AP772">
        <f t="shared" si="126"/>
        <v>0.37862711544590494</v>
      </c>
      <c r="AQ772">
        <f t="shared" si="127"/>
        <v>0</v>
      </c>
      <c r="AR772">
        <f t="shared" si="128"/>
        <v>0.37535743448554959</v>
      </c>
      <c r="AS772" s="9">
        <f t="shared" si="129"/>
        <v>15.21097254821021</v>
      </c>
      <c r="AT772" s="9">
        <f t="shared" si="130"/>
        <v>18.082370822335218</v>
      </c>
      <c r="AU772" s="9">
        <f t="shared" si="131"/>
        <v>3.6829881750452338</v>
      </c>
      <c r="AV772">
        <f t="shared" si="132"/>
        <v>0</v>
      </c>
      <c r="AW772">
        <f t="shared" si="133"/>
        <v>2.1981865383492072</v>
      </c>
      <c r="AX772">
        <v>6.3654213015818844</v>
      </c>
      <c r="AZ772">
        <f t="shared" si="134"/>
        <v>101.492069514386</v>
      </c>
    </row>
    <row r="773" spans="1:52" x14ac:dyDescent="0.3">
      <c r="A773">
        <v>192.75</v>
      </c>
      <c r="B773" s="12">
        <v>3831.2117332216676</v>
      </c>
      <c r="C773" s="9">
        <v>0</v>
      </c>
      <c r="D773" s="9">
        <v>0.95201450147002864</v>
      </c>
      <c r="E773" s="9">
        <v>0.37935537091185445</v>
      </c>
      <c r="F773" s="9">
        <v>3.2474332604390947</v>
      </c>
      <c r="G773" s="12">
        <v>0</v>
      </c>
      <c r="H773" s="12">
        <v>150.9059118891748</v>
      </c>
      <c r="I773" s="12">
        <v>9.054354713350488</v>
      </c>
      <c r="J773">
        <v>600.85314304943597</v>
      </c>
      <c r="K773">
        <v>86.535654668790528</v>
      </c>
      <c r="L773">
        <v>8.903707735043247E-3</v>
      </c>
      <c r="M773">
        <v>0</v>
      </c>
      <c r="N773">
        <v>-1.7202160049486711E-3</v>
      </c>
      <c r="O773">
        <v>1.1403113357247273E-3</v>
      </c>
      <c r="P773">
        <v>-5.8678587994028001E-3</v>
      </c>
      <c r="Q773">
        <v>5.8771958018980341E-3</v>
      </c>
      <c r="R773">
        <v>0</v>
      </c>
      <c r="S773">
        <v>1.1579724306742342E-4</v>
      </c>
      <c r="T773">
        <v>590.52651608736232</v>
      </c>
      <c r="U773">
        <v>89.113345562446</v>
      </c>
      <c r="V773">
        <v>597.00660407644193</v>
      </c>
      <c r="W773">
        <v>92.909626671740284</v>
      </c>
      <c r="X773">
        <v>1003.8826088314377</v>
      </c>
      <c r="Y773">
        <v>703.65929564145461</v>
      </c>
      <c r="Z773">
        <v>9.733067347758638</v>
      </c>
      <c r="AA773" s="12">
        <v>21.868118237783495</v>
      </c>
      <c r="AB773" s="12">
        <v>2.9181182377834958</v>
      </c>
      <c r="AC773" s="12">
        <v>1.2772312463736621</v>
      </c>
      <c r="AD773" s="12">
        <v>183.44254803014675</v>
      </c>
      <c r="AE773">
        <v>0.13169559450713963</v>
      </c>
      <c r="AF773">
        <v>0</v>
      </c>
      <c r="AG773">
        <v>29.402190861564964</v>
      </c>
      <c r="AH773">
        <v>-25.124331685813846</v>
      </c>
      <c r="AI773">
        <v>-5.3326345782506346</v>
      </c>
      <c r="AJ773">
        <v>1.2233783528130489</v>
      </c>
      <c r="AK773">
        <v>14.682994082613703</v>
      </c>
      <c r="AL773">
        <v>0</v>
      </c>
      <c r="AM773">
        <v>0</v>
      </c>
      <c r="AN773">
        <v>5.4054455153926648</v>
      </c>
      <c r="AO773">
        <f t="shared" si="125"/>
        <v>6.0442415079371097</v>
      </c>
      <c r="AP773">
        <f t="shared" si="126"/>
        <v>0.36265449047622655</v>
      </c>
      <c r="AQ773">
        <f t="shared" si="127"/>
        <v>0</v>
      </c>
      <c r="AR773">
        <f t="shared" si="128"/>
        <v>0.35951414248097591</v>
      </c>
      <c r="AS773" s="9">
        <f t="shared" si="129"/>
        <v>16.172644168939918</v>
      </c>
      <c r="AT773" s="9">
        <f t="shared" si="130"/>
        <v>17.659744651062439</v>
      </c>
      <c r="AU773" s="9">
        <f t="shared" si="131"/>
        <v>3.5297405797722066</v>
      </c>
      <c r="AV773">
        <f t="shared" si="132"/>
        <v>0</v>
      </c>
      <c r="AW773">
        <f t="shared" si="133"/>
        <v>2.3484045675689309</v>
      </c>
      <c r="AX773">
        <v>6.0970378223498738</v>
      </c>
      <c r="AZ773">
        <f t="shared" si="134"/>
        <v>106.65269156501267</v>
      </c>
    </row>
    <row r="774" spans="1:52" x14ac:dyDescent="0.3">
      <c r="A774">
        <v>193</v>
      </c>
      <c r="B774" s="12">
        <v>3846.0618647175133</v>
      </c>
      <c r="C774" s="9">
        <v>0</v>
      </c>
      <c r="D774" s="9">
        <v>0.9540155276823753</v>
      </c>
      <c r="E774" s="9">
        <v>0.38164312192180089</v>
      </c>
      <c r="F774" s="9">
        <v>3.2493192436149663</v>
      </c>
      <c r="G774" s="12">
        <v>0</v>
      </c>
      <c r="H774" s="12">
        <v>151.78581612376956</v>
      </c>
      <c r="I774" s="12">
        <v>9.1071489674261752</v>
      </c>
      <c r="J774">
        <v>598.28879552989838</v>
      </c>
      <c r="K774">
        <v>86.394696643907992</v>
      </c>
      <c r="L774">
        <v>8.8641187713917116E-3</v>
      </c>
      <c r="M774">
        <v>0</v>
      </c>
      <c r="N774">
        <v>-1.7165764421071829E-3</v>
      </c>
      <c r="O774">
        <v>1.1465795910194133E-3</v>
      </c>
      <c r="P774">
        <v>-5.8465556425743963E-3</v>
      </c>
      <c r="Q774">
        <v>5.8771958018980341E-3</v>
      </c>
      <c r="R774">
        <v>0</v>
      </c>
      <c r="S774">
        <v>1.1573702820097102E-4</v>
      </c>
      <c r="T774">
        <v>607.35746653668855</v>
      </c>
      <c r="U774">
        <v>90.054248043930102</v>
      </c>
      <c r="V774">
        <v>598.75749578895716</v>
      </c>
      <c r="W774">
        <v>92.97958893231413</v>
      </c>
      <c r="X774">
        <v>1003.3375832642762</v>
      </c>
      <c r="Y774">
        <v>701.6442928995308</v>
      </c>
      <c r="Z774">
        <v>9.7389259474632333</v>
      </c>
      <c r="AA774" s="12">
        <v>21.885716322475393</v>
      </c>
      <c r="AB774" s="12">
        <v>2.9357163224753915</v>
      </c>
      <c r="AC774" s="12">
        <v>1.279732718794657</v>
      </c>
      <c r="AD774" s="12">
        <v>181.90707447352941</v>
      </c>
      <c r="AE774">
        <v>0.13187380132845283</v>
      </c>
      <c r="AF774">
        <v>0</v>
      </c>
      <c r="AG774">
        <v>29.727708438767078</v>
      </c>
      <c r="AH774">
        <v>-25.808350349064952</v>
      </c>
      <c r="AI774">
        <v>-5.1443398555286821</v>
      </c>
      <c r="AJ774">
        <v>1.2131382796639678</v>
      </c>
      <c r="AK774">
        <v>14.694810031777084</v>
      </c>
      <c r="AL774">
        <v>0</v>
      </c>
      <c r="AM774">
        <v>0</v>
      </c>
      <c r="AN774">
        <v>5.4160321440226298</v>
      </c>
      <c r="AO774">
        <f t="shared" si="125"/>
        <v>6.2282250437691147</v>
      </c>
      <c r="AP774">
        <f t="shared" si="126"/>
        <v>0.37369350262614687</v>
      </c>
      <c r="AQ774">
        <f t="shared" si="127"/>
        <v>0</v>
      </c>
      <c r="AR774">
        <f t="shared" si="128"/>
        <v>0.3704488133022103</v>
      </c>
      <c r="AS774" s="9">
        <f t="shared" si="129"/>
        <v>16.187730544015697</v>
      </c>
      <c r="AT774" s="9">
        <f t="shared" si="130"/>
        <v>18.054853411638412</v>
      </c>
      <c r="AU774" s="9">
        <f t="shared" si="131"/>
        <v>3.6393733491242015</v>
      </c>
      <c r="AV774">
        <f t="shared" si="132"/>
        <v>0</v>
      </c>
      <c r="AW774">
        <f t="shared" si="133"/>
        <v>2.3618363927721058</v>
      </c>
      <c r="AX774">
        <v>6.2827768592451871</v>
      </c>
      <c r="AZ774">
        <f t="shared" si="134"/>
        <v>102.88679711057364</v>
      </c>
    </row>
    <row r="775" spans="1:52" x14ac:dyDescent="0.3">
      <c r="A775">
        <v>193.25</v>
      </c>
      <c r="B775" s="12">
        <v>3860.9124593672282</v>
      </c>
      <c r="C775" s="9">
        <v>0</v>
      </c>
      <c r="D775" s="9">
        <v>0.9560092247274895</v>
      </c>
      <c r="E775" s="9">
        <v>0.38393530685758964</v>
      </c>
      <c r="F775" s="9">
        <v>3.2512032932776749</v>
      </c>
      <c r="G775" s="12">
        <v>0</v>
      </c>
      <c r="H775" s="12">
        <v>152.66742571445755</v>
      </c>
      <c r="I775" s="12">
        <v>9.1600455428674525</v>
      </c>
      <c r="J775">
        <v>595.48411127581414</v>
      </c>
      <c r="K775">
        <v>86.239035491036702</v>
      </c>
      <c r="L775">
        <v>8.8246444837739458E-3</v>
      </c>
      <c r="M775">
        <v>0</v>
      </c>
      <c r="N775">
        <v>-1.7122153609310914E-3</v>
      </c>
      <c r="O775">
        <v>1.1537432461113883E-3</v>
      </c>
      <c r="P775">
        <v>-5.8229147546631603E-3</v>
      </c>
      <c r="Q775">
        <v>5.8771958018980341E-3</v>
      </c>
      <c r="R775">
        <v>0</v>
      </c>
      <c r="S775">
        <v>1.1562579865145169E-4</v>
      </c>
      <c r="T775">
        <v>585.07954900071468</v>
      </c>
      <c r="U775">
        <v>88.806720444846349</v>
      </c>
      <c r="V775">
        <v>591.61860464047288</v>
      </c>
      <c r="W775">
        <v>92.585112808215399</v>
      </c>
      <c r="X775">
        <v>1003.569761064427</v>
      </c>
      <c r="Y775">
        <v>699.65188286610373</v>
      </c>
      <c r="Z775">
        <v>9.7447928446091368</v>
      </c>
      <c r="AA775" s="12">
        <v>21.903348514289149</v>
      </c>
      <c r="AB775" s="12">
        <v>2.9533485142891509</v>
      </c>
      <c r="AC775" s="12">
        <v>1.2822129886965845</v>
      </c>
      <c r="AD775" s="12">
        <v>180.36522726817708</v>
      </c>
      <c r="AE775">
        <v>0.1320494869597566</v>
      </c>
      <c r="AF775">
        <v>0</v>
      </c>
      <c r="AG775">
        <v>30.130478687648061</v>
      </c>
      <c r="AH775">
        <v>-24.830749413389981</v>
      </c>
      <c r="AI775">
        <v>-5.4016639112815428</v>
      </c>
      <c r="AJ775">
        <v>1.2028557006514733</v>
      </c>
      <c r="AK775">
        <v>14.706648881615457</v>
      </c>
      <c r="AL775">
        <v>0</v>
      </c>
      <c r="AM775">
        <v>0</v>
      </c>
      <c r="AN775">
        <v>5.426529040224005</v>
      </c>
      <c r="AO775">
        <f t="shared" si="125"/>
        <v>5.9626561853214071</v>
      </c>
      <c r="AP775">
        <f t="shared" si="126"/>
        <v>0.35775937111928441</v>
      </c>
      <c r="AQ775">
        <f t="shared" si="127"/>
        <v>0</v>
      </c>
      <c r="AR775">
        <f t="shared" si="128"/>
        <v>0.35464476380604415</v>
      </c>
      <c r="AS775" s="9">
        <f t="shared" si="129"/>
        <v>17.151836657264916</v>
      </c>
      <c r="AT775" s="9">
        <f t="shared" si="130"/>
        <v>17.633281187036886</v>
      </c>
      <c r="AU775" s="9">
        <f t="shared" si="131"/>
        <v>3.4862909597750673</v>
      </c>
      <c r="AV775">
        <f t="shared" si="132"/>
        <v>0</v>
      </c>
      <c r="AW775">
        <f t="shared" si="133"/>
        <v>2.5143985994932234</v>
      </c>
      <c r="AX775">
        <v>6.0150221990243358</v>
      </c>
      <c r="AZ775">
        <f t="shared" si="134"/>
        <v>108.03327822563085</v>
      </c>
    </row>
    <row r="776" spans="1:52" x14ac:dyDescent="0.3">
      <c r="A776">
        <v>193.5</v>
      </c>
      <c r="B776" s="12">
        <v>3875.763197640787</v>
      </c>
      <c r="C776" s="9">
        <v>0</v>
      </c>
      <c r="D776" s="9">
        <v>0.95799554480797666</v>
      </c>
      <c r="E776" s="9">
        <v>0.38623188765950867</v>
      </c>
      <c r="F776" s="9">
        <v>3.2530853723709914</v>
      </c>
      <c r="G776" s="12">
        <v>0</v>
      </c>
      <c r="H776" s="12">
        <v>153.55072602288794</v>
      </c>
      <c r="I776" s="12">
        <v>9.2130435613732775</v>
      </c>
      <c r="J776">
        <v>592.96111228399957</v>
      </c>
      <c r="K776">
        <v>86.099404515588503</v>
      </c>
      <c r="L776">
        <v>8.785299906502753E-3</v>
      </c>
      <c r="M776">
        <v>0</v>
      </c>
      <c r="N776">
        <v>-1.708605252375886E-3</v>
      </c>
      <c r="O776">
        <v>1.1600530340673911E-3</v>
      </c>
      <c r="P776">
        <v>-5.8019463491078655E-3</v>
      </c>
      <c r="Q776">
        <v>5.8771958018980341E-3</v>
      </c>
      <c r="R776">
        <v>0</v>
      </c>
      <c r="S776">
        <v>1.15566357887639E-4</v>
      </c>
      <c r="T776">
        <v>602.06657948088844</v>
      </c>
      <c r="U776">
        <v>89.763111814117906</v>
      </c>
      <c r="V776">
        <v>593.4065877584103</v>
      </c>
      <c r="W776">
        <v>92.657948134568414</v>
      </c>
      <c r="X776">
        <v>1003.0462268673753</v>
      </c>
      <c r="Y776">
        <v>697.67968514024176</v>
      </c>
      <c r="Z776">
        <v>9.7506679233054978</v>
      </c>
      <c r="AA776" s="12">
        <v>21.92101452045776</v>
      </c>
      <c r="AB776" s="12">
        <v>2.9710145204577589</v>
      </c>
      <c r="AC776" s="12">
        <v>1.2846719685808852</v>
      </c>
      <c r="AD776" s="12">
        <v>178.81701716521073</v>
      </c>
      <c r="AE776">
        <v>0.13222264788517424</v>
      </c>
      <c r="AF776">
        <v>0</v>
      </c>
      <c r="AG776">
        <v>30.459220751269825</v>
      </c>
      <c r="AH776">
        <v>-25.519769877609416</v>
      </c>
      <c r="AI776">
        <v>-5.2136548690915738</v>
      </c>
      <c r="AJ776">
        <v>1.1925306874747905</v>
      </c>
      <c r="AK776">
        <v>14.718510435555153</v>
      </c>
      <c r="AL776">
        <v>0</v>
      </c>
      <c r="AM776">
        <v>0</v>
      </c>
      <c r="AN776">
        <v>5.4369358336889881</v>
      </c>
      <c r="AO776">
        <f t="shared" si="125"/>
        <v>6.1461105015479163</v>
      </c>
      <c r="AP776">
        <f t="shared" si="126"/>
        <v>0.36876663009287497</v>
      </c>
      <c r="AQ776">
        <f t="shared" si="127"/>
        <v>0</v>
      </c>
      <c r="AR776">
        <f t="shared" si="128"/>
        <v>0.36554778184653891</v>
      </c>
      <c r="AS776" s="9">
        <f t="shared" si="129"/>
        <v>17.16927122350117</v>
      </c>
      <c r="AT776" s="9">
        <f t="shared" si="130"/>
        <v>18.032303965376286</v>
      </c>
      <c r="AU776" s="9">
        <f t="shared" si="131"/>
        <v>3.5957209512320598</v>
      </c>
      <c r="AV776">
        <f t="shared" si="132"/>
        <v>0</v>
      </c>
      <c r="AW776">
        <f t="shared" si="133"/>
        <v>2.5288481639974933</v>
      </c>
      <c r="AX776">
        <v>6.2002303676561459</v>
      </c>
      <c r="AZ776">
        <f t="shared" si="134"/>
        <v>104.27309738183146</v>
      </c>
    </row>
    <row r="777" spans="1:52" x14ac:dyDescent="0.3">
      <c r="A777">
        <v>193.75</v>
      </c>
      <c r="B777" s="12">
        <v>3890.6137591109218</v>
      </c>
      <c r="C777" s="9">
        <v>0</v>
      </c>
      <c r="D777" s="9">
        <v>0.95997444026368639</v>
      </c>
      <c r="E777" s="9">
        <v>0.38853282611170215</v>
      </c>
      <c r="F777" s="9">
        <v>3.25496544388632</v>
      </c>
      <c r="G777" s="12">
        <v>0</v>
      </c>
      <c r="H777" s="12">
        <v>154.43570235065465</v>
      </c>
      <c r="I777" s="12">
        <v>9.2661421410392801</v>
      </c>
      <c r="J777">
        <v>590.19952769185556</v>
      </c>
      <c r="K777">
        <v>85.945086351962516</v>
      </c>
      <c r="L777">
        <v>8.7460687086195164E-3</v>
      </c>
      <c r="M777">
        <v>0</v>
      </c>
      <c r="N777">
        <v>-1.7042764423537522E-3</v>
      </c>
      <c r="O777">
        <v>1.1672163184582942E-3</v>
      </c>
      <c r="P777">
        <v>-5.7786548204004536E-3</v>
      </c>
      <c r="Q777">
        <v>5.8771958018980341E-3</v>
      </c>
      <c r="R777">
        <v>0</v>
      </c>
      <c r="S777">
        <v>1.1545597215829391E-4</v>
      </c>
      <c r="T777">
        <v>579.71661876958251</v>
      </c>
      <c r="U777">
        <v>88.502618509505339</v>
      </c>
      <c r="V777">
        <v>586.31447601577656</v>
      </c>
      <c r="W777">
        <v>92.263281446189865</v>
      </c>
      <c r="X777">
        <v>1003.2542274293608</v>
      </c>
      <c r="Y777">
        <v>695.72001123369273</v>
      </c>
      <c r="Z777">
        <v>9.7565510674350442</v>
      </c>
      <c r="AA777" s="12">
        <v>21.938714047013097</v>
      </c>
      <c r="AB777" s="12">
        <v>2.9887140470130968</v>
      </c>
      <c r="AC777" s="12">
        <v>1.2871095711042373</v>
      </c>
      <c r="AD777" s="12">
        <v>177.2624554981625</v>
      </c>
      <c r="AE777">
        <v>0.1323932806387329</v>
      </c>
      <c r="AF777">
        <v>0</v>
      </c>
      <c r="AG777">
        <v>30.862559582256466</v>
      </c>
      <c r="AH777">
        <v>-24.541640937468824</v>
      </c>
      <c r="AI777">
        <v>-5.4702767608958087</v>
      </c>
      <c r="AJ777">
        <v>1.182163315717246</v>
      </c>
      <c r="AK777">
        <v>14.730394496216032</v>
      </c>
      <c r="AL777">
        <v>0</v>
      </c>
      <c r="AM777">
        <v>0</v>
      </c>
      <c r="AN777">
        <v>5.4472521547667681</v>
      </c>
      <c r="AO777">
        <f t="shared" si="125"/>
        <v>5.8811843243654458</v>
      </c>
      <c r="AP777">
        <f t="shared" si="126"/>
        <v>0.35287105946192676</v>
      </c>
      <c r="AQ777">
        <f t="shared" si="127"/>
        <v>0</v>
      </c>
      <c r="AR777">
        <f t="shared" si="128"/>
        <v>0.34978301544556772</v>
      </c>
      <c r="AS777" s="9">
        <f t="shared" si="129"/>
        <v>18.135677714604785</v>
      </c>
      <c r="AT777" s="9">
        <f t="shared" si="130"/>
        <v>17.611794240029479</v>
      </c>
      <c r="AU777" s="9">
        <f t="shared" si="131"/>
        <v>3.4428045118601966</v>
      </c>
      <c r="AV777">
        <f t="shared" si="132"/>
        <v>0</v>
      </c>
      <c r="AW777">
        <f t="shared" si="133"/>
        <v>2.6837365860684472</v>
      </c>
      <c r="AX777">
        <v>5.9331061023249241</v>
      </c>
      <c r="AZ777">
        <f t="shared" si="134"/>
        <v>109.40553521791617</v>
      </c>
    </row>
    <row r="778" spans="1:52" x14ac:dyDescent="0.3">
      <c r="A778">
        <v>194</v>
      </c>
      <c r="B778" s="12">
        <v>3905.4638224612822</v>
      </c>
      <c r="C778" s="9">
        <v>0</v>
      </c>
      <c r="D778" s="9">
        <v>0.96194586357336354</v>
      </c>
      <c r="E778" s="9">
        <v>0.39083808384245505</v>
      </c>
      <c r="F778" s="9">
        <v>3.2568434708635969</v>
      </c>
      <c r="G778" s="12">
        <v>0</v>
      </c>
      <c r="H778" s="12">
        <v>155.32233993940579</v>
      </c>
      <c r="I778" s="12">
        <v>9.3193403963643462</v>
      </c>
      <c r="J778">
        <v>587.71715889349127</v>
      </c>
      <c r="K778">
        <v>85.806772133927723</v>
      </c>
      <c r="L778">
        <v>8.706965749038174E-3</v>
      </c>
      <c r="M778">
        <v>0</v>
      </c>
      <c r="N778">
        <v>-1.7006955223745242E-3</v>
      </c>
      <c r="O778">
        <v>1.1735686653150902E-3</v>
      </c>
      <c r="P778">
        <v>-5.7580154120076372E-3</v>
      </c>
      <c r="Q778">
        <v>5.8771958018980341E-3</v>
      </c>
      <c r="R778">
        <v>0</v>
      </c>
      <c r="S778">
        <v>1.1539729751157625E-4</v>
      </c>
      <c r="T778">
        <v>596.85872468538014</v>
      </c>
      <c r="U778">
        <v>89.474577307570257</v>
      </c>
      <c r="V778">
        <v>588.13872914409706</v>
      </c>
      <c r="W778">
        <v>92.338975981345982</v>
      </c>
      <c r="X778">
        <v>1002.7530028854023</v>
      </c>
      <c r="Y778">
        <v>693.79046952056808</v>
      </c>
      <c r="Z778">
        <v>9.7624421606585727</v>
      </c>
      <c r="AA778" s="12">
        <v>21.956446798788114</v>
      </c>
      <c r="AB778" s="12">
        <v>3.0064467987881156</v>
      </c>
      <c r="AC778" s="12">
        <v>1.2895257090796228</v>
      </c>
      <c r="AD778" s="12">
        <v>175.70155358882226</v>
      </c>
      <c r="AE778">
        <v>0.13256138180444554</v>
      </c>
      <c r="AF778">
        <v>0</v>
      </c>
      <c r="AG778">
        <v>31.194579613795121</v>
      </c>
      <c r="AH778">
        <v>-25.23558056988265</v>
      </c>
      <c r="AI778">
        <v>-5.2825870188235511</v>
      </c>
      <c r="AJ778">
        <v>1.1717536608838559</v>
      </c>
      <c r="AK778">
        <v>14.742300865412956</v>
      </c>
      <c r="AL778">
        <v>0</v>
      </c>
      <c r="AM778">
        <v>0</v>
      </c>
      <c r="AN778">
        <v>5.4574776344680354</v>
      </c>
      <c r="AO778">
        <f t="shared" si="125"/>
        <v>6.0640678545561135</v>
      </c>
      <c r="AP778">
        <f t="shared" si="126"/>
        <v>0.36384407127336682</v>
      </c>
      <c r="AQ778">
        <f t="shared" si="127"/>
        <v>0</v>
      </c>
      <c r="AR778">
        <f t="shared" si="128"/>
        <v>0.36065192129348611</v>
      </c>
      <c r="AS778" s="9">
        <f t="shared" si="129"/>
        <v>18.155592521040116</v>
      </c>
      <c r="AT778" s="9">
        <f t="shared" si="130"/>
        <v>18.014723032889165</v>
      </c>
      <c r="AU778" s="9">
        <f t="shared" si="131"/>
        <v>3.5520067013047791</v>
      </c>
      <c r="AV778">
        <f t="shared" si="132"/>
        <v>0</v>
      </c>
      <c r="AW778">
        <f t="shared" si="133"/>
        <v>2.6992281178497888</v>
      </c>
      <c r="AX778">
        <v>6.1177412524697878</v>
      </c>
      <c r="AZ778">
        <f t="shared" si="134"/>
        <v>105.65174037647103</v>
      </c>
    </row>
    <row r="779" spans="1:52" x14ac:dyDescent="0.3">
      <c r="A779">
        <v>194.25</v>
      </c>
      <c r="B779" s="12">
        <v>3920.313065494679</v>
      </c>
      <c r="C779" s="9">
        <v>0</v>
      </c>
      <c r="D779" s="9">
        <v>0.96390976735631073</v>
      </c>
      <c r="E779" s="9">
        <v>0.39314762232447986</v>
      </c>
      <c r="F779" s="9">
        <v>3.2587194163921804</v>
      </c>
      <c r="G779" s="12">
        <v>0</v>
      </c>
      <c r="H779" s="12">
        <v>156.2106239709538</v>
      </c>
      <c r="I779" s="12">
        <v>9.3726374382572271</v>
      </c>
      <c r="J779">
        <v>584.99793903516843</v>
      </c>
      <c r="K779">
        <v>85.653786824465669</v>
      </c>
      <c r="L779">
        <v>8.6679748799576954E-3</v>
      </c>
      <c r="M779">
        <v>0</v>
      </c>
      <c r="N779">
        <v>-1.6963987200975695E-3</v>
      </c>
      <c r="O779">
        <v>1.1807289194702209E-3</v>
      </c>
      <c r="P779">
        <v>-5.7350673624633249E-3</v>
      </c>
      <c r="Q779">
        <v>5.8771958018980341E-3</v>
      </c>
      <c r="R779">
        <v>0</v>
      </c>
      <c r="S779">
        <v>1.1528774815788183E-4</v>
      </c>
      <c r="T779">
        <v>574.43626701294932</v>
      </c>
      <c r="U779">
        <v>88.201011579680937</v>
      </c>
      <c r="V779">
        <v>581.09275648017353</v>
      </c>
      <c r="W779">
        <v>91.944113879890494</v>
      </c>
      <c r="X779">
        <v>1002.9355089793966</v>
      </c>
      <c r="Y779">
        <v>691.86282917230847</v>
      </c>
      <c r="Z779">
        <v>9.7683410864161857</v>
      </c>
      <c r="AA779" s="12">
        <v>21.974212479419077</v>
      </c>
      <c r="AB779" s="12">
        <v>3.0242124794190759</v>
      </c>
      <c r="AC779" s="12">
        <v>1.2919202954834001</v>
      </c>
      <c r="AD779" s="12">
        <v>174.13432328033193</v>
      </c>
      <c r="AE779">
        <v>0.13272694801642304</v>
      </c>
      <c r="AF779">
        <v>0</v>
      </c>
      <c r="AG779">
        <v>31.598300366085439</v>
      </c>
      <c r="AH779">
        <v>-24.256928515769896</v>
      </c>
      <c r="AI779">
        <v>-5.5385036346067462</v>
      </c>
      <c r="AJ779">
        <v>1.1613018019565338</v>
      </c>
      <c r="AK779">
        <v>14.754229344157292</v>
      </c>
      <c r="AL779">
        <v>0</v>
      </c>
      <c r="AM779">
        <v>0</v>
      </c>
      <c r="AN779">
        <v>5.4676119044949143</v>
      </c>
      <c r="AO779">
        <f t="shared" si="125"/>
        <v>5.7997969389421549</v>
      </c>
      <c r="AP779">
        <f t="shared" si="126"/>
        <v>0.34798781633652925</v>
      </c>
      <c r="AQ779">
        <f t="shared" si="127"/>
        <v>0</v>
      </c>
      <c r="AR779">
        <f t="shared" si="128"/>
        <v>0.34492715973520832</v>
      </c>
      <c r="AS779" s="9">
        <f t="shared" si="129"/>
        <v>19.124111291026722</v>
      </c>
      <c r="AT779" s="9">
        <f t="shared" si="130"/>
        <v>17.595278504941302</v>
      </c>
      <c r="AU779" s="9">
        <f t="shared" si="131"/>
        <v>3.3992636838923684</v>
      </c>
      <c r="AV779">
        <f t="shared" si="132"/>
        <v>0</v>
      </c>
      <c r="AW779">
        <f t="shared" si="133"/>
        <v>2.8564156634682294</v>
      </c>
      <c r="AX779">
        <v>5.8512605198359342</v>
      </c>
      <c r="AZ779">
        <f t="shared" si="134"/>
        <v>110.77007269213493</v>
      </c>
    </row>
    <row r="780" spans="1:52" x14ac:dyDescent="0.3">
      <c r="A780">
        <v>194.5</v>
      </c>
      <c r="B780" s="12">
        <v>3935.1611651414592</v>
      </c>
      <c r="C780" s="9">
        <v>0</v>
      </c>
      <c r="D780" s="9">
        <v>0.96586610437404152</v>
      </c>
      <c r="E780" s="9">
        <v>0.39546140287522402</v>
      </c>
      <c r="F780" s="9">
        <v>3.2605932436117366</v>
      </c>
      <c r="G780" s="12">
        <v>0</v>
      </c>
      <c r="H780" s="12">
        <v>157.10053956739384</v>
      </c>
      <c r="I780" s="12">
        <v>9.4260323740436309</v>
      </c>
      <c r="J780">
        <v>582.55549691410681</v>
      </c>
      <c r="K780">
        <v>85.516779276095178</v>
      </c>
      <c r="L780">
        <v>8.629110783170503E-3</v>
      </c>
      <c r="M780">
        <v>0</v>
      </c>
      <c r="N780">
        <v>-1.6928467249679594E-3</v>
      </c>
      <c r="O780">
        <v>1.1871257083373768E-3</v>
      </c>
      <c r="P780">
        <v>-5.7147513189501368E-3</v>
      </c>
      <c r="Q780">
        <v>5.8771958018980341E-3</v>
      </c>
      <c r="R780">
        <v>0</v>
      </c>
      <c r="S780">
        <v>1.1522983176570383E-4</v>
      </c>
      <c r="T780">
        <v>591.73247861042432</v>
      </c>
      <c r="U780">
        <v>89.188617004678747</v>
      </c>
      <c r="V780">
        <v>582.95248255031868</v>
      </c>
      <c r="W780">
        <v>92.022654100693217</v>
      </c>
      <c r="X780">
        <v>1002.4581103818256</v>
      </c>
      <c r="Y780">
        <v>689.97597940049945</v>
      </c>
      <c r="Z780">
        <v>9.77424772793246</v>
      </c>
      <c r="AA780" s="12">
        <v>21.992010791347873</v>
      </c>
      <c r="AB780" s="12">
        <v>3.0420107913478733</v>
      </c>
      <c r="AC780" s="12">
        <v>1.2942932434618593</v>
      </c>
      <c r="AD780" s="12">
        <v>172.56077697241159</v>
      </c>
      <c r="AE780">
        <v>0.13288997595895347</v>
      </c>
      <c r="AF780">
        <v>0</v>
      </c>
      <c r="AG780">
        <v>31.933707037099385</v>
      </c>
      <c r="AH780">
        <v>-24.955706396142968</v>
      </c>
      <c r="AI780">
        <v>-5.3511748425090389</v>
      </c>
      <c r="AJ780">
        <v>1.1508078216290132</v>
      </c>
      <c r="AK780">
        <v>14.766179732658461</v>
      </c>
      <c r="AL780">
        <v>0</v>
      </c>
      <c r="AM780">
        <v>0</v>
      </c>
      <c r="AN780">
        <v>5.4776545972687094</v>
      </c>
      <c r="AO780">
        <f t="shared" si="125"/>
        <v>5.9820560301650376</v>
      </c>
      <c r="AP780">
        <f t="shared" si="126"/>
        <v>0.35892336180990225</v>
      </c>
      <c r="AQ780">
        <f t="shared" si="127"/>
        <v>0</v>
      </c>
      <c r="AR780">
        <f t="shared" si="128"/>
        <v>0.35575877542468892</v>
      </c>
      <c r="AS780" s="9">
        <f t="shared" si="129"/>
        <v>19.146700012360007</v>
      </c>
      <c r="AT780" s="9">
        <f t="shared" si="130"/>
        <v>18.002112744096991</v>
      </c>
      <c r="AU780" s="9">
        <f t="shared" si="131"/>
        <v>3.5082058536723175</v>
      </c>
      <c r="AV780">
        <f t="shared" si="132"/>
        <v>0</v>
      </c>
      <c r="AW780">
        <f t="shared" si="133"/>
        <v>2.8729828189443625</v>
      </c>
      <c r="AX780">
        <v>6.0352683031329919</v>
      </c>
      <c r="AZ780">
        <f t="shared" si="134"/>
        <v>107.02349685018078</v>
      </c>
    </row>
    <row r="781" spans="1:52" x14ac:dyDescent="0.3">
      <c r="A781">
        <v>194.75</v>
      </c>
      <c r="B781" s="12">
        <v>3950.0077974679384</v>
      </c>
      <c r="C781" s="9">
        <v>0</v>
      </c>
      <c r="D781" s="9">
        <v>0.96781482753192738</v>
      </c>
      <c r="E781" s="9">
        <v>0.39777938665717244</v>
      </c>
      <c r="F781" s="9">
        <v>3.2624649157131369</v>
      </c>
      <c r="G781" s="12">
        <v>0</v>
      </c>
      <c r="H781" s="12">
        <v>157.99207179122016</v>
      </c>
      <c r="I781" s="12">
        <v>9.4795243074732092</v>
      </c>
      <c r="J781">
        <v>579.87792144169248</v>
      </c>
      <c r="K781">
        <v>85.365116871171836</v>
      </c>
      <c r="L781">
        <v>8.5903574957295042E-3</v>
      </c>
      <c r="M781">
        <v>0</v>
      </c>
      <c r="N781">
        <v>-1.6885816677785596E-3</v>
      </c>
      <c r="O781">
        <v>1.1942787648421016E-3</v>
      </c>
      <c r="P781">
        <v>-5.6921409878504803E-3</v>
      </c>
      <c r="Q781">
        <v>5.8771958018980341E-3</v>
      </c>
      <c r="R781">
        <v>0</v>
      </c>
      <c r="S781">
        <v>1.1512111139392917E-4</v>
      </c>
      <c r="T781">
        <v>569.23706572223875</v>
      </c>
      <c r="U781">
        <v>87.901871869176944</v>
      </c>
      <c r="V781">
        <v>575.95201607880745</v>
      </c>
      <c r="W781">
        <v>91.627591758301378</v>
      </c>
      <c r="X781">
        <v>1002.6125666712342</v>
      </c>
      <c r="Y781">
        <v>688.07935389322449</v>
      </c>
      <c r="Z781">
        <v>9.7801619682169125</v>
      </c>
      <c r="AA781" s="12">
        <v>22.009841435824406</v>
      </c>
      <c r="AB781" s="12">
        <v>3.0598414358244068</v>
      </c>
      <c r="AC781" s="12">
        <v>1.2966444663332568</v>
      </c>
      <c r="AD781" s="12">
        <v>170.98092718689986</v>
      </c>
      <c r="AE781">
        <v>0.13305046236659845</v>
      </c>
      <c r="AF781">
        <v>0</v>
      </c>
      <c r="AG781">
        <v>32.337524595797049</v>
      </c>
      <c r="AH781">
        <v>-23.97653599003883</v>
      </c>
      <c r="AI781">
        <v>-5.6063668907208521</v>
      </c>
      <c r="AJ781">
        <v>1.1402718034094355</v>
      </c>
      <c r="AK781">
        <v>14.778151830325548</v>
      </c>
      <c r="AL781">
        <v>0</v>
      </c>
      <c r="AM781">
        <v>0</v>
      </c>
      <c r="AN781">
        <v>5.4876053459385128</v>
      </c>
      <c r="AO781">
        <f t="shared" si="125"/>
        <v>5.7184762985893229</v>
      </c>
      <c r="AP781">
        <f t="shared" si="126"/>
        <v>0.34310857791535937</v>
      </c>
      <c r="AQ781">
        <f t="shared" si="127"/>
        <v>0</v>
      </c>
      <c r="AR781">
        <f t="shared" si="128"/>
        <v>0.34007612832814671</v>
      </c>
      <c r="AS781" s="9">
        <f t="shared" si="129"/>
        <v>20.117031398891413</v>
      </c>
      <c r="AT781" s="9">
        <f t="shared" si="130"/>
        <v>17.583724267399852</v>
      </c>
      <c r="AU781" s="9">
        <f t="shared" si="131"/>
        <v>3.3556574646967872</v>
      </c>
      <c r="AV781">
        <f t="shared" si="132"/>
        <v>0</v>
      </c>
      <c r="AW781">
        <f t="shared" si="133"/>
        <v>3.032424297604412</v>
      </c>
      <c r="AX781">
        <v>5.7694677962177892</v>
      </c>
      <c r="AZ781">
        <f t="shared" si="134"/>
        <v>112.12733781441705</v>
      </c>
    </row>
    <row r="782" spans="1:52" x14ac:dyDescent="0.3">
      <c r="A782">
        <v>195</v>
      </c>
      <c r="B782" s="12">
        <v>3964.8526376849454</v>
      </c>
      <c r="C782" s="9">
        <v>0</v>
      </c>
      <c r="D782" s="9">
        <v>0.96975588988084849</v>
      </c>
      <c r="E782" s="9">
        <v>0.40010153467817056</v>
      </c>
      <c r="F782" s="9">
        <v>3.2643343959393314</v>
      </c>
      <c r="G782" s="12">
        <v>0</v>
      </c>
      <c r="H782" s="12">
        <v>158.88520564545021</v>
      </c>
      <c r="I782" s="12">
        <v>9.5331123387270118</v>
      </c>
      <c r="J782">
        <v>577.47471693671912</v>
      </c>
      <c r="K782">
        <v>85.229406103033511</v>
      </c>
      <c r="L782">
        <v>8.5517295212696742E-3</v>
      </c>
      <c r="M782">
        <v>0</v>
      </c>
      <c r="N782">
        <v>-1.6850583356553225E-3</v>
      </c>
      <c r="O782">
        <v>1.2007236333448224E-3</v>
      </c>
      <c r="P782">
        <v>-5.6721427955645585E-3</v>
      </c>
      <c r="Q782">
        <v>5.8771958018980341E-3</v>
      </c>
      <c r="R782">
        <v>0</v>
      </c>
      <c r="S782">
        <v>1.1506394550512129E-4</v>
      </c>
      <c r="T782">
        <v>586.68644657127379</v>
      </c>
      <c r="U782">
        <v>88.90520373800797</v>
      </c>
      <c r="V782">
        <v>577.84644136667885</v>
      </c>
      <c r="W782">
        <v>91.70896444930213</v>
      </c>
      <c r="X782">
        <v>1002.1619286133887</v>
      </c>
      <c r="Y782">
        <v>686.23560207776359</v>
      </c>
      <c r="Z782">
        <v>9.786083690069356</v>
      </c>
      <c r="AA782" s="12">
        <v>22.027704112909003</v>
      </c>
      <c r="AB782" s="12">
        <v>3.0777041129090041</v>
      </c>
      <c r="AC782" s="12">
        <v>1.2989738775921758</v>
      </c>
      <c r="AD782" s="12">
        <v>169.39478676737059</v>
      </c>
      <c r="AE782">
        <v>0.13320840402429113</v>
      </c>
      <c r="AF782">
        <v>0</v>
      </c>
      <c r="AG782">
        <v>32.676539451928569</v>
      </c>
      <c r="AH782">
        <v>-24.680072840305218</v>
      </c>
      <c r="AI782">
        <v>-5.4194580355542366</v>
      </c>
      <c r="AJ782">
        <v>1.1296938329515946</v>
      </c>
      <c r="AK782">
        <v>14.79014543576891</v>
      </c>
      <c r="AL782">
        <v>0</v>
      </c>
      <c r="AM782">
        <v>0</v>
      </c>
      <c r="AN782">
        <v>5.4974637843996597</v>
      </c>
      <c r="AO782">
        <f t="shared" si="125"/>
        <v>5.9000316972937483</v>
      </c>
      <c r="AP782">
        <f t="shared" si="126"/>
        <v>0.35400190183762487</v>
      </c>
      <c r="AQ782">
        <f t="shared" si="127"/>
        <v>0</v>
      </c>
      <c r="AR782">
        <f t="shared" si="128"/>
        <v>0.35086575375842322</v>
      </c>
      <c r="AS782" s="9">
        <f t="shared" si="129"/>
        <v>20.142614681796694</v>
      </c>
      <c r="AT782" s="9">
        <f t="shared" si="130"/>
        <v>17.994477608331426</v>
      </c>
      <c r="AU782" s="9">
        <f t="shared" si="131"/>
        <v>3.4642922378267138</v>
      </c>
      <c r="AV782">
        <f t="shared" si="132"/>
        <v>0</v>
      </c>
      <c r="AW782">
        <f t="shared" si="133"/>
        <v>3.0501203572653752</v>
      </c>
      <c r="AX782">
        <v>5.9527680298553936</v>
      </c>
      <c r="AZ782">
        <f t="shared" si="134"/>
        <v>108.38916071108474</v>
      </c>
    </row>
    <row r="783" spans="1:52" x14ac:dyDescent="0.3">
      <c r="A783">
        <v>195.25</v>
      </c>
      <c r="B783" s="12">
        <v>3979.6953601564437</v>
      </c>
      <c r="C783" s="9">
        <v>0</v>
      </c>
      <c r="D783" s="9">
        <v>0.9716892446188351</v>
      </c>
      <c r="E783" s="9">
        <v>0.40242780779174769</v>
      </c>
      <c r="F783" s="9">
        <v>3.266201647586239</v>
      </c>
      <c r="G783" s="12">
        <v>0</v>
      </c>
      <c r="H783" s="12">
        <v>159.7799260737491</v>
      </c>
      <c r="I783" s="12">
        <v>9.5867955644249463</v>
      </c>
      <c r="J783">
        <v>574.83807981483585</v>
      </c>
      <c r="K783">
        <v>85.0790568361395</v>
      </c>
      <c r="L783">
        <v>8.5132110817425447E-3</v>
      </c>
      <c r="M783">
        <v>0</v>
      </c>
      <c r="N783">
        <v>-1.6808247618090703E-3</v>
      </c>
      <c r="O783">
        <v>1.207860930263827E-3</v>
      </c>
      <c r="P783">
        <v>-5.6498645392314322E-3</v>
      </c>
      <c r="Q783">
        <v>5.8771958018980341E-3</v>
      </c>
      <c r="R783">
        <v>0</v>
      </c>
      <c r="S783">
        <v>1.1495604677864113E-4</v>
      </c>
      <c r="T783">
        <v>564.1176164344331</v>
      </c>
      <c r="U783">
        <v>87.605171990883662</v>
      </c>
      <c r="V783">
        <v>570.89085552364747</v>
      </c>
      <c r="W783">
        <v>91.313697057072204</v>
      </c>
      <c r="X783">
        <v>1002.2821570493556</v>
      </c>
      <c r="Y783">
        <v>684.36804386134554</v>
      </c>
      <c r="Z783">
        <v>9.7920127760808349</v>
      </c>
      <c r="AA783" s="12">
        <v>22.045598521474979</v>
      </c>
      <c r="AB783" s="12">
        <v>3.095598521474979</v>
      </c>
      <c r="AC783" s="12">
        <v>1.3012813909179213</v>
      </c>
      <c r="AD783" s="12">
        <v>167.80236906465876</v>
      </c>
      <c r="AE783">
        <v>0.13336379776740936</v>
      </c>
      <c r="AF783">
        <v>0</v>
      </c>
      <c r="AG783">
        <v>33.079881337510407</v>
      </c>
      <c r="AH783">
        <v>-23.70038874496916</v>
      </c>
      <c r="AI783">
        <v>-5.6738594168849028</v>
      </c>
      <c r="AJ783">
        <v>1.1190739992922094</v>
      </c>
      <c r="AK783">
        <v>14.802160346801911</v>
      </c>
      <c r="AL783">
        <v>0</v>
      </c>
      <c r="AM783">
        <v>0</v>
      </c>
      <c r="AN783">
        <v>5.5072295473292581</v>
      </c>
      <c r="AO783">
        <f t="shared" si="125"/>
        <v>5.6372467924711618</v>
      </c>
      <c r="AP783">
        <f t="shared" si="126"/>
        <v>0.33823480754826968</v>
      </c>
      <c r="AQ783">
        <f t="shared" si="127"/>
        <v>0</v>
      </c>
      <c r="AR783">
        <f t="shared" si="128"/>
        <v>0.33523135743522309</v>
      </c>
      <c r="AS783" s="9">
        <f t="shared" si="129"/>
        <v>21.114133796630416</v>
      </c>
      <c r="AT783" s="9">
        <f t="shared" si="130"/>
        <v>17.577102108853651</v>
      </c>
      <c r="AU783" s="9">
        <f t="shared" si="131"/>
        <v>3.311999556827899</v>
      </c>
      <c r="AV783">
        <f t="shared" si="132"/>
        <v>0</v>
      </c>
      <c r="AW783">
        <f t="shared" si="133"/>
        <v>3.2117193810481823</v>
      </c>
      <c r="AX783">
        <v>5.6877527762957527</v>
      </c>
      <c r="AZ783">
        <f t="shared" si="134"/>
        <v>113.47718833769807</v>
      </c>
    </row>
    <row r="784" spans="1:52" x14ac:dyDescent="0.3">
      <c r="A784">
        <v>195.5</v>
      </c>
      <c r="B784" s="12">
        <v>3994.5356384082775</v>
      </c>
      <c r="C784" s="9">
        <v>0</v>
      </c>
      <c r="D784" s="9">
        <v>0.97361484509270935</v>
      </c>
      <c r="E784" s="9">
        <v>0.40475816669745407</v>
      </c>
      <c r="F784" s="9">
        <v>3.2680666340036133</v>
      </c>
      <c r="G784" s="12">
        <v>0</v>
      </c>
      <c r="H784" s="12">
        <v>160.67621796055926</v>
      </c>
      <c r="I784" s="12">
        <v>9.6405730776335563</v>
      </c>
      <c r="J784">
        <v>572.47343783687711</v>
      </c>
      <c r="K784">
        <v>84.944633146548426</v>
      </c>
      <c r="L784">
        <v>8.4748165035105818E-3</v>
      </c>
      <c r="M784">
        <v>0</v>
      </c>
      <c r="N784">
        <v>-1.6773298322523345E-3</v>
      </c>
      <c r="O784">
        <v>1.214362744137199E-3</v>
      </c>
      <c r="P784">
        <v>-5.6301787987638602E-3</v>
      </c>
      <c r="Q784">
        <v>5.8771958018980341E-3</v>
      </c>
      <c r="R784">
        <v>0</v>
      </c>
      <c r="S784">
        <v>1.1489962371432204E-4</v>
      </c>
      <c r="T784">
        <v>581.71926193886611</v>
      </c>
      <c r="U784">
        <v>88.624310698619297</v>
      </c>
      <c r="V784">
        <v>572.81922874007967</v>
      </c>
      <c r="W784">
        <v>91.397889287039447</v>
      </c>
      <c r="X784">
        <v>1001.8654470321002</v>
      </c>
      <c r="Y784">
        <v>682.56888913230898</v>
      </c>
      <c r="Z784">
        <v>9.7979491086387025</v>
      </c>
      <c r="AA784" s="12">
        <v>22.063524359211186</v>
      </c>
      <c r="AB784" s="12">
        <v>3.1135243592111852</v>
      </c>
      <c r="AC784" s="12">
        <v>1.3035669201769113</v>
      </c>
      <c r="AD784" s="12">
        <v>166.20368773019877</v>
      </c>
      <c r="AE784">
        <v>0.13351664048188039</v>
      </c>
      <c r="AF784">
        <v>0</v>
      </c>
      <c r="AG784">
        <v>33.423062006999004</v>
      </c>
      <c r="AH784">
        <v>-24.408606860656796</v>
      </c>
      <c r="AI784">
        <v>-5.4874830196114655</v>
      </c>
      <c r="AJ784">
        <v>1.1084123934726957</v>
      </c>
      <c r="AK784">
        <v>14.814196360442621</v>
      </c>
      <c r="AL784">
        <v>0</v>
      </c>
      <c r="AM784">
        <v>0</v>
      </c>
      <c r="AN784">
        <v>5.5169022701963053</v>
      </c>
      <c r="AO784">
        <f t="shared" si="125"/>
        <v>5.8179412064775571</v>
      </c>
      <c r="AP784">
        <f t="shared" si="126"/>
        <v>0.34907647238865341</v>
      </c>
      <c r="AQ784">
        <f t="shared" si="127"/>
        <v>0</v>
      </c>
      <c r="AR784">
        <f t="shared" si="128"/>
        <v>0.34596965226294574</v>
      </c>
      <c r="AS784" s="9">
        <f t="shared" si="129"/>
        <v>21.143411746501837</v>
      </c>
      <c r="AT784" s="9">
        <f t="shared" si="130"/>
        <v>17.991828522618881</v>
      </c>
      <c r="AU784" s="9">
        <f t="shared" si="131"/>
        <v>3.4202335114871492</v>
      </c>
      <c r="AV784">
        <f t="shared" si="132"/>
        <v>0</v>
      </c>
      <c r="AW784">
        <f t="shared" si="133"/>
        <v>3.2306563839747859</v>
      </c>
      <c r="AX784">
        <v>5.8701865312112149</v>
      </c>
      <c r="AZ784">
        <f t="shared" si="134"/>
        <v>109.74966039222932</v>
      </c>
    </row>
    <row r="785" spans="1:52" x14ac:dyDescent="0.3">
      <c r="A785">
        <v>195.75</v>
      </c>
      <c r="B785" s="12">
        <v>4009.3731451369763</v>
      </c>
      <c r="C785" s="9">
        <v>0</v>
      </c>
      <c r="D785" s="9">
        <v>0.97553264479972368</v>
      </c>
      <c r="E785" s="9">
        <v>0.40709257194120607</v>
      </c>
      <c r="F785" s="9">
        <v>3.2699293185959286</v>
      </c>
      <c r="G785" s="12">
        <v>0</v>
      </c>
      <c r="H785" s="12">
        <v>161.57406613123311</v>
      </c>
      <c r="I785" s="12">
        <v>9.6944439678739869</v>
      </c>
      <c r="J785">
        <v>569.87704711603249</v>
      </c>
      <c r="K785">
        <v>84.79558743332268</v>
      </c>
      <c r="L785">
        <v>8.4365301695191446E-3</v>
      </c>
      <c r="M785">
        <v>0</v>
      </c>
      <c r="N785">
        <v>-1.6731274811815657E-3</v>
      </c>
      <c r="O785">
        <v>1.2214209925773779E-3</v>
      </c>
      <c r="P785">
        <v>-5.6082270886868733E-3</v>
      </c>
      <c r="Q785">
        <v>5.8771958018980341E-3</v>
      </c>
      <c r="R785">
        <v>0</v>
      </c>
      <c r="S785">
        <v>1.147925393676454E-4</v>
      </c>
      <c r="T785">
        <v>559.07654941591602</v>
      </c>
      <c r="U785">
        <v>87.310884963471949</v>
      </c>
      <c r="V785">
        <v>565.90790520323117</v>
      </c>
      <c r="W785">
        <v>91.00241205502158</v>
      </c>
      <c r="X785">
        <v>1001.90027319997</v>
      </c>
      <c r="Y785">
        <v>680.7169021069501</v>
      </c>
      <c r="Z785">
        <v>9.8038925699281414</v>
      </c>
      <c r="AA785" s="12">
        <v>22.081481322624661</v>
      </c>
      <c r="AB785" s="12">
        <v>3.1314813226246621</v>
      </c>
      <c r="AC785" s="12">
        <v>1.305830379428037</v>
      </c>
      <c r="AD785" s="12">
        <v>164.59875675829599</v>
      </c>
      <c r="AE785">
        <v>0.13366692910425693</v>
      </c>
      <c r="AF785">
        <v>0</v>
      </c>
      <c r="AG785">
        <v>33.821816585547552</v>
      </c>
      <c r="AH785">
        <v>-23.428413667796338</v>
      </c>
      <c r="AI785">
        <v>-5.7404498451859469</v>
      </c>
      <c r="AJ785">
        <v>1.0977091088210762</v>
      </c>
      <c r="AK785">
        <v>14.826253272915602</v>
      </c>
      <c r="AL785">
        <v>0</v>
      </c>
      <c r="AM785">
        <v>0</v>
      </c>
      <c r="AN785">
        <v>5.526481589284379</v>
      </c>
      <c r="AO785">
        <f t="shared" si="125"/>
        <v>5.5568895854659139</v>
      </c>
      <c r="AP785">
        <f t="shared" si="126"/>
        <v>0.33341337512795483</v>
      </c>
      <c r="AQ785">
        <f t="shared" si="127"/>
        <v>0</v>
      </c>
      <c r="AR785">
        <f t="shared" si="128"/>
        <v>0.33043928418584012</v>
      </c>
      <c r="AS785" s="9">
        <f t="shared" si="129"/>
        <v>22.111494495675114</v>
      </c>
      <c r="AT785" s="9">
        <f t="shared" si="130"/>
        <v>17.575012451394119</v>
      </c>
      <c r="AU785" s="9">
        <f t="shared" si="131"/>
        <v>3.2687489111316204</v>
      </c>
      <c r="AV785">
        <f t="shared" si="132"/>
        <v>0</v>
      </c>
      <c r="AW785">
        <f t="shared" si="133"/>
        <v>3.3936997441904015</v>
      </c>
      <c r="AX785">
        <v>5.6069039020844276</v>
      </c>
      <c r="AZ785">
        <f t="shared" si="134"/>
        <v>114.80899690371893</v>
      </c>
    </row>
    <row r="786" spans="1:52" x14ac:dyDescent="0.3">
      <c r="A786">
        <v>196</v>
      </c>
      <c r="B786" s="12">
        <v>4024.2075522186669</v>
      </c>
      <c r="C786" s="9">
        <v>0</v>
      </c>
      <c r="D786" s="9">
        <v>0.97744259738918959</v>
      </c>
      <c r="E786" s="9">
        <v>0.40943098391563915</v>
      </c>
      <c r="F786" s="9">
        <v>3.2717896648232441</v>
      </c>
      <c r="G786" s="12">
        <v>0</v>
      </c>
      <c r="H786" s="12">
        <v>162.47345535216891</v>
      </c>
      <c r="I786" s="12">
        <v>9.7484073211301343</v>
      </c>
      <c r="J786">
        <v>567.55030310572681</v>
      </c>
      <c r="K786">
        <v>84.662441188494427</v>
      </c>
      <c r="L786">
        <v>8.3983662606589137E-3</v>
      </c>
      <c r="M786">
        <v>0</v>
      </c>
      <c r="N786">
        <v>-1.6696606858711972E-3</v>
      </c>
      <c r="O786">
        <v>1.2280586973869791E-3</v>
      </c>
      <c r="P786">
        <v>-5.5888484811143849E-3</v>
      </c>
      <c r="Q786">
        <v>5.8771958018980341E-3</v>
      </c>
      <c r="R786">
        <v>0</v>
      </c>
      <c r="S786">
        <v>1.1473685083772137E-4</v>
      </c>
      <c r="T786">
        <v>576.82958408890261</v>
      </c>
      <c r="U786">
        <v>88.345911376709864</v>
      </c>
      <c r="V786">
        <v>567.86949663839175</v>
      </c>
      <c r="W786">
        <v>91.089411155208154</v>
      </c>
      <c r="X786">
        <v>1001.581848619655</v>
      </c>
      <c r="Y786">
        <v>678.97852889683236</v>
      </c>
      <c r="Z786">
        <v>9.8098430419357037</v>
      </c>
      <c r="AA786" s="12">
        <v>22.09946910704338</v>
      </c>
      <c r="AB786" s="12">
        <v>3.149469107043378</v>
      </c>
      <c r="AC786" s="12">
        <v>1.3080716829289922</v>
      </c>
      <c r="AD786" s="12">
        <v>162.98759058710942</v>
      </c>
      <c r="AE786">
        <v>0.13381466062180558</v>
      </c>
      <c r="AF786">
        <v>0</v>
      </c>
      <c r="AG786">
        <v>34.174223601960222</v>
      </c>
      <c r="AH786">
        <v>-24.141236798410667</v>
      </c>
      <c r="AI786">
        <v>-5.5554516129220302</v>
      </c>
      <c r="AJ786">
        <v>1.086964241625433</v>
      </c>
      <c r="AK786">
        <v>14.838330879653755</v>
      </c>
      <c r="AL786">
        <v>0</v>
      </c>
      <c r="AM786">
        <v>0</v>
      </c>
      <c r="AN786">
        <v>5.5359671417184195</v>
      </c>
      <c r="AO786">
        <f t="shared" si="125"/>
        <v>5.7355054008326292</v>
      </c>
      <c r="AP786">
        <f t="shared" si="126"/>
        <v>0.34413032404995775</v>
      </c>
      <c r="AQ786">
        <f t="shared" si="127"/>
        <v>0</v>
      </c>
      <c r="AR786">
        <f t="shared" si="128"/>
        <v>0.34105385753771789</v>
      </c>
      <c r="AS786" s="9">
        <f t="shared" si="129"/>
        <v>22.150255091937552</v>
      </c>
      <c r="AT786" s="9">
        <f t="shared" si="130"/>
        <v>17.994289287644136</v>
      </c>
      <c r="AU786" s="9">
        <f t="shared" si="131"/>
        <v>3.3758644649005571</v>
      </c>
      <c r="AV786">
        <f t="shared" si="132"/>
        <v>0</v>
      </c>
      <c r="AW786">
        <f t="shared" si="133"/>
        <v>3.4147739524869687</v>
      </c>
      <c r="AX786">
        <v>5.7872423623313889</v>
      </c>
      <c r="AZ786">
        <f t="shared" si="134"/>
        <v>111.10903225844061</v>
      </c>
    </row>
    <row r="787" spans="1:52" x14ac:dyDescent="0.3">
      <c r="A787">
        <v>196.25</v>
      </c>
      <c r="B787" s="12">
        <v>4039.0385307180795</v>
      </c>
      <c r="C787" s="9">
        <v>0</v>
      </c>
      <c r="D787" s="9">
        <v>0.97934465666411452</v>
      </c>
      <c r="E787" s="9">
        <v>0.41177336286046906</v>
      </c>
      <c r="F787" s="9">
        <v>3.2736476362020741</v>
      </c>
      <c r="G787" s="12">
        <v>0</v>
      </c>
      <c r="H787" s="12">
        <v>163.37437033094963</v>
      </c>
      <c r="I787" s="12">
        <v>9.8024622198569773</v>
      </c>
      <c r="J787">
        <v>564.99348164745652</v>
      </c>
      <c r="K787">
        <v>84.514689661001569</v>
      </c>
      <c r="L787">
        <v>8.3603093714258048E-3</v>
      </c>
      <c r="M787">
        <v>0</v>
      </c>
      <c r="N787">
        <v>-1.6654893012374974E-3</v>
      </c>
      <c r="O787">
        <v>1.2350787572037211E-3</v>
      </c>
      <c r="P787">
        <v>-5.5672179115037789E-3</v>
      </c>
      <c r="Q787">
        <v>5.8771958018980341E-3</v>
      </c>
      <c r="R787">
        <v>0</v>
      </c>
      <c r="S787">
        <v>1.1463057389438254E-4</v>
      </c>
      <c r="T787">
        <v>554.11252187865159</v>
      </c>
      <c r="U787">
        <v>87.018984167050633</v>
      </c>
      <c r="V787">
        <v>561.00182426520041</v>
      </c>
      <c r="W787">
        <v>90.693719313394126</v>
      </c>
      <c r="X787">
        <v>1001.5676892733534</v>
      </c>
      <c r="Y787">
        <v>677.1510706202979</v>
      </c>
      <c r="Z787">
        <v>9.8158004064524871</v>
      </c>
      <c r="AA787" s="12">
        <v>22.117487406618991</v>
      </c>
      <c r="AB787" s="12">
        <v>3.1674874066189926</v>
      </c>
      <c r="AC787" s="12">
        <v>1.3102907451386958</v>
      </c>
      <c r="AD787" s="12">
        <v>161.3702038872928</v>
      </c>
      <c r="AE787">
        <v>0.13395983207259121</v>
      </c>
      <c r="AF787">
        <v>0</v>
      </c>
      <c r="AG787">
        <v>34.571082617742341</v>
      </c>
      <c r="AH787">
        <v>-23.16053906767327</v>
      </c>
      <c r="AI787">
        <v>-5.807462317754875</v>
      </c>
      <c r="AJ787">
        <v>1.0761778897243559</v>
      </c>
      <c r="AK787">
        <v>14.850428975300154</v>
      </c>
      <c r="AL787">
        <v>0</v>
      </c>
      <c r="AM787">
        <v>0</v>
      </c>
      <c r="AN787">
        <v>5.5453585654749835</v>
      </c>
      <c r="AO787">
        <f t="shared" si="125"/>
        <v>5.4755105697798223</v>
      </c>
      <c r="AP787">
        <f t="shared" si="126"/>
        <v>0.32853063418678935</v>
      </c>
      <c r="AQ787">
        <f t="shared" si="127"/>
        <v>0</v>
      </c>
      <c r="AR787">
        <f t="shared" si="128"/>
        <v>0.32558725978630809</v>
      </c>
      <c r="AS787" s="9">
        <f t="shared" si="129"/>
        <v>23.117952860267827</v>
      </c>
      <c r="AT787" s="9">
        <f t="shared" si="130"/>
        <v>17.578355135460047</v>
      </c>
      <c r="AU787" s="9">
        <f t="shared" si="131"/>
        <v>3.2247911325827801</v>
      </c>
      <c r="AV787">
        <f t="shared" si="132"/>
        <v>0</v>
      </c>
      <c r="AW787">
        <f t="shared" si="133"/>
        <v>3.5797183253593183</v>
      </c>
      <c r="AX787">
        <v>5.5250102880772518</v>
      </c>
      <c r="AZ787">
        <f t="shared" si="134"/>
        <v>116.14924635509749</v>
      </c>
    </row>
    <row r="788" spans="1:52" x14ac:dyDescent="0.3">
      <c r="A788">
        <v>196.5</v>
      </c>
      <c r="B788" s="12">
        <v>4053.8657508976535</v>
      </c>
      <c r="C788" s="9">
        <v>0</v>
      </c>
      <c r="D788" s="9">
        <v>0.98123877658282277</v>
      </c>
      <c r="E788" s="9">
        <v>0.41411966886286611</v>
      </c>
      <c r="F788" s="9">
        <v>3.2755031963062486</v>
      </c>
      <c r="G788" s="12">
        <v>0</v>
      </c>
      <c r="H788" s="12">
        <v>164.27679571648696</v>
      </c>
      <c r="I788" s="12">
        <v>9.8566077429892172</v>
      </c>
      <c r="J788">
        <v>562.70399234608567</v>
      </c>
      <c r="K788">
        <v>84.382811696306248</v>
      </c>
      <c r="L788">
        <v>8.3223734703294482E-3</v>
      </c>
      <c r="M788">
        <v>0</v>
      </c>
      <c r="N788">
        <v>-1.6620503967633335E-3</v>
      </c>
      <c r="O788">
        <v>1.241793217139741E-3</v>
      </c>
      <c r="P788">
        <v>-5.5481413056048907E-3</v>
      </c>
      <c r="Q788">
        <v>5.8771958018980341E-3</v>
      </c>
      <c r="R788">
        <v>0</v>
      </c>
      <c r="S788">
        <v>1.1457561339175723E-4</v>
      </c>
      <c r="T788">
        <v>572.0161029905754</v>
      </c>
      <c r="U788">
        <v>88.06997984623689</v>
      </c>
      <c r="V788">
        <v>562.99592477689987</v>
      </c>
      <c r="W788">
        <v>90.783512846268991</v>
      </c>
      <c r="X788">
        <v>1001.2977526964721</v>
      </c>
      <c r="Y788">
        <v>675.46041346024208</v>
      </c>
      <c r="Z788">
        <v>9.821764545078052</v>
      </c>
      <c r="AA788" s="12">
        <v>22.13553591432974</v>
      </c>
      <c r="AB788" s="12">
        <v>3.1855359143297393</v>
      </c>
      <c r="AC788" s="12">
        <v>1.3124874807254943</v>
      </c>
      <c r="AD788" s="12">
        <v>159.74661187198768</v>
      </c>
      <c r="AE788">
        <v>0.13410244054556086</v>
      </c>
      <c r="AF788">
        <v>0</v>
      </c>
      <c r="AG788">
        <v>34.928904384927172</v>
      </c>
      <c r="AH788">
        <v>-23.877892564462272</v>
      </c>
      <c r="AI788">
        <v>-5.6232244341671107</v>
      </c>
      <c r="AJ788">
        <v>1.0653501545742861</v>
      </c>
      <c r="AK788">
        <v>14.86254735371001</v>
      </c>
      <c r="AL788">
        <v>0</v>
      </c>
      <c r="AM788">
        <v>0</v>
      </c>
      <c r="AN788">
        <v>5.5546554994169597</v>
      </c>
      <c r="AO788">
        <f t="shared" si="125"/>
        <v>5.6529361539272722</v>
      </c>
      <c r="AP788">
        <f t="shared" si="126"/>
        <v>0.33917616923563632</v>
      </c>
      <c r="AQ788">
        <f t="shared" si="127"/>
        <v>0</v>
      </c>
      <c r="AR788">
        <f t="shared" si="128"/>
        <v>0.33613095565669193</v>
      </c>
      <c r="AS788" s="9">
        <f t="shared" si="129"/>
        <v>23.161973051076835</v>
      </c>
      <c r="AT788" s="9">
        <f t="shared" si="130"/>
        <v>18.001747685685586</v>
      </c>
      <c r="AU788" s="9">
        <f t="shared" si="131"/>
        <v>3.3313084735339658</v>
      </c>
      <c r="AV788">
        <f t="shared" si="132"/>
        <v>0</v>
      </c>
      <c r="AW788">
        <f t="shared" si="133"/>
        <v>3.6022983727788116</v>
      </c>
      <c r="AX788">
        <v>5.7041495207628659</v>
      </c>
      <c r="AZ788">
        <f t="shared" si="134"/>
        <v>112.46448868334221</v>
      </c>
    </row>
    <row r="789" spans="1:52" x14ac:dyDescent="0.3">
      <c r="A789">
        <v>196.75</v>
      </c>
      <c r="B789" s="12">
        <v>4068.6888822266983</v>
      </c>
      <c r="C789" s="9">
        <v>0</v>
      </c>
      <c r="D789" s="9">
        <v>0.98312491126057688</v>
      </c>
      <c r="E789" s="9">
        <v>0.41646986185783391</v>
      </c>
      <c r="F789" s="9">
        <v>3.2773563087677817</v>
      </c>
      <c r="G789" s="12">
        <v>0</v>
      </c>
      <c r="H789" s="12">
        <v>165.18071609916689</v>
      </c>
      <c r="I789" s="12">
        <v>9.9108429659500139</v>
      </c>
      <c r="J789">
        <v>560.18607529061865</v>
      </c>
      <c r="K789">
        <v>84.236345117042333</v>
      </c>
      <c r="L789">
        <v>8.2845433468171671E-3</v>
      </c>
      <c r="M789">
        <v>0</v>
      </c>
      <c r="N789">
        <v>-1.6579097199115511E-3</v>
      </c>
      <c r="O789">
        <v>1.2487775844266563E-3</v>
      </c>
      <c r="P789">
        <v>-5.5268265687139981E-3</v>
      </c>
      <c r="Q789">
        <v>5.8771958018980341E-3</v>
      </c>
      <c r="R789">
        <v>0</v>
      </c>
      <c r="S789">
        <v>1.1447013668393577E-4</v>
      </c>
      <c r="T789">
        <v>549.22422145442795</v>
      </c>
      <c r="U789">
        <v>86.729443572106277</v>
      </c>
      <c r="V789">
        <v>556.17129938987182</v>
      </c>
      <c r="W789">
        <v>90.387601636481122</v>
      </c>
      <c r="X789">
        <v>1001.2381092280857</v>
      </c>
      <c r="Y789">
        <v>673.65800742655699</v>
      </c>
      <c r="Z789">
        <v>9.8277353392211602</v>
      </c>
      <c r="AA789" s="12">
        <v>22.153614321983337</v>
      </c>
      <c r="AB789" s="12">
        <v>3.2036143219833368</v>
      </c>
      <c r="AC789" s="12">
        <v>1.3146618045696163</v>
      </c>
      <c r="AD789" s="12">
        <v>158.11682995864916</v>
      </c>
      <c r="AE789">
        <v>0.13424248318062171</v>
      </c>
      <c r="AF789">
        <v>0</v>
      </c>
      <c r="AG789">
        <v>35.324015316548753</v>
      </c>
      <c r="AH789">
        <v>-22.896694815117495</v>
      </c>
      <c r="AI789">
        <v>-5.8743354018342586</v>
      </c>
      <c r="AJ789">
        <v>1.0544811389942315</v>
      </c>
      <c r="AK789">
        <v>14.874685807952599</v>
      </c>
      <c r="AL789">
        <v>0</v>
      </c>
      <c r="AM789">
        <v>0</v>
      </c>
      <c r="AN789">
        <v>5.5638575833039541</v>
      </c>
      <c r="AO789">
        <f t="shared" si="125"/>
        <v>5.3939277450240057</v>
      </c>
      <c r="AP789">
        <f t="shared" si="126"/>
        <v>0.32363566470144034</v>
      </c>
      <c r="AQ789">
        <f t="shared" si="127"/>
        <v>0</v>
      </c>
      <c r="AR789">
        <f t="shared" si="128"/>
        <v>0.32072391505131753</v>
      </c>
      <c r="AS789" s="9">
        <f t="shared" si="129"/>
        <v>24.129467672908493</v>
      </c>
      <c r="AT789" s="9">
        <f t="shared" si="130"/>
        <v>17.586728669832507</v>
      </c>
      <c r="AU789" s="9">
        <f t="shared" si="131"/>
        <v>3.1806056590186755</v>
      </c>
      <c r="AV789">
        <f t="shared" si="132"/>
        <v>0</v>
      </c>
      <c r="AW789">
        <f t="shared" si="133"/>
        <v>3.7691634094747841</v>
      </c>
      <c r="AX789">
        <v>5.4428974865596453</v>
      </c>
      <c r="AZ789">
        <f t="shared" si="134"/>
        <v>117.48670803668517</v>
      </c>
    </row>
    <row r="790" spans="1:52" x14ac:dyDescent="0.3">
      <c r="A790">
        <v>197</v>
      </c>
      <c r="B790" s="12">
        <v>4083.5075933907051</v>
      </c>
      <c r="C790" s="9">
        <v>0</v>
      </c>
      <c r="D790" s="9">
        <v>0.9850030149712049</v>
      </c>
      <c r="E790" s="9">
        <v>0.41882390162859828</v>
      </c>
      <c r="F790" s="9">
        <v>3.2792069372777228</v>
      </c>
      <c r="G790" s="12">
        <v>0</v>
      </c>
      <c r="H790" s="12">
        <v>166.08611601099935</v>
      </c>
      <c r="I790" s="12">
        <v>9.9651669606599604</v>
      </c>
      <c r="J790">
        <v>557.93320716621383</v>
      </c>
      <c r="K790">
        <v>84.105726322796727</v>
      </c>
      <c r="L790">
        <v>8.2468327805861295E-3</v>
      </c>
      <c r="M790">
        <v>0</v>
      </c>
      <c r="N790">
        <v>-1.6544984544817386E-3</v>
      </c>
      <c r="O790">
        <v>1.2555606385087335E-3</v>
      </c>
      <c r="P790">
        <v>-5.5080469066486996E-3</v>
      </c>
      <c r="Q790">
        <v>5.8771958018980341E-3</v>
      </c>
      <c r="R790">
        <v>0</v>
      </c>
      <c r="S790">
        <v>1.1441589705099567E-4</v>
      </c>
      <c r="T790">
        <v>567.27753278735042</v>
      </c>
      <c r="U790">
        <v>87.796490456590845</v>
      </c>
      <c r="V790">
        <v>558.19722032999152</v>
      </c>
      <c r="W790">
        <v>90.4801774145173</v>
      </c>
      <c r="X790">
        <v>1001.0094503886658</v>
      </c>
      <c r="Y790">
        <v>672.01291053489922</v>
      </c>
      <c r="Z790">
        <v>9.8337126701058875</v>
      </c>
      <c r="AA790" s="12">
        <v>22.171722320219985</v>
      </c>
      <c r="AB790" s="12">
        <v>3.2217223202199867</v>
      </c>
      <c r="AC790" s="12">
        <v>1.3168136317691148</v>
      </c>
      <c r="AD790" s="12">
        <v>156.48087394282982</v>
      </c>
      <c r="AE790">
        <v>0.13437995716872497</v>
      </c>
      <c r="AF790">
        <v>0</v>
      </c>
      <c r="AG790">
        <v>35.686715558724828</v>
      </c>
      <c r="AH790">
        <v>-23.618505364570083</v>
      </c>
      <c r="AI790">
        <v>-5.6907845102453853</v>
      </c>
      <c r="AJ790">
        <v>1.0435709483247322</v>
      </c>
      <c r="AK790">
        <v>14.886844130313289</v>
      </c>
      <c r="AL790">
        <v>0</v>
      </c>
      <c r="AM790">
        <v>0</v>
      </c>
      <c r="AN790">
        <v>5.5729644578174407</v>
      </c>
      <c r="AO790">
        <f t="shared" si="125"/>
        <v>5.5702702888458626</v>
      </c>
      <c r="AP790">
        <f t="shared" si="126"/>
        <v>0.33421621733075174</v>
      </c>
      <c r="AQ790">
        <f t="shared" si="127"/>
        <v>0</v>
      </c>
      <c r="AR790">
        <f t="shared" si="128"/>
        <v>0.33120312193143986</v>
      </c>
      <c r="AS790" s="9">
        <f t="shared" si="129"/>
        <v>24.178215219229223</v>
      </c>
      <c r="AT790" s="9">
        <f t="shared" si="130"/>
        <v>18.014172604823358</v>
      </c>
      <c r="AU790" s="9">
        <f t="shared" si="131"/>
        <v>3.2865862509202763</v>
      </c>
      <c r="AV790">
        <f t="shared" si="132"/>
        <v>0</v>
      </c>
      <c r="AW790">
        <f t="shared" si="133"/>
        <v>3.7931765558767179</v>
      </c>
      <c r="AX790">
        <v>5.6209454023000145</v>
      </c>
      <c r="AZ790">
        <f t="shared" si="134"/>
        <v>113.8156902049077</v>
      </c>
    </row>
    <row r="791" spans="1:52" x14ac:dyDescent="0.3">
      <c r="A791">
        <v>197.25</v>
      </c>
      <c r="B791" s="12">
        <v>4098.3215523006929</v>
      </c>
      <c r="C791" s="9">
        <v>0</v>
      </c>
      <c r="D791" s="9">
        <v>0.98687304214870397</v>
      </c>
      <c r="E791" s="9">
        <v>0.42118174780700934</v>
      </c>
      <c r="F791" s="9">
        <v>3.2810550455870153</v>
      </c>
      <c r="G791" s="12">
        <v>0</v>
      </c>
      <c r="H791" s="12">
        <v>166.99297992577283</v>
      </c>
      <c r="I791" s="12">
        <v>10.019578795546369</v>
      </c>
      <c r="J791">
        <v>555.45354254671679</v>
      </c>
      <c r="K791">
        <v>83.960535613505783</v>
      </c>
      <c r="L791">
        <v>8.2092267599129503E-3</v>
      </c>
      <c r="M791">
        <v>0</v>
      </c>
      <c r="N791">
        <v>-1.6503882270779801E-3</v>
      </c>
      <c r="O791">
        <v>1.2625181356505251E-3</v>
      </c>
      <c r="P791">
        <v>-5.4870427991847714E-3</v>
      </c>
      <c r="Q791">
        <v>5.8771958018980341E-3</v>
      </c>
      <c r="R791">
        <v>0</v>
      </c>
      <c r="S791">
        <v>1.1431121340558854E-4</v>
      </c>
      <c r="T791">
        <v>544.41036102850887</v>
      </c>
      <c r="U791">
        <v>86.442237496787868</v>
      </c>
      <c r="V791">
        <v>551.41504527339771</v>
      </c>
      <c r="W791">
        <v>90.084042127669875</v>
      </c>
      <c r="X791">
        <v>1000.9127532907671</v>
      </c>
      <c r="Y791">
        <v>670.23735305983575</v>
      </c>
      <c r="Z791">
        <v>9.8396964187726272</v>
      </c>
      <c r="AA791" s="12">
        <v>22.189859598515454</v>
      </c>
      <c r="AB791" s="12">
        <v>3.2398595985154564</v>
      </c>
      <c r="AC791" s="12">
        <v>1.3189428776465515</v>
      </c>
      <c r="AD791" s="12">
        <v>154.83876020719026</v>
      </c>
      <c r="AE791">
        <v>0.13451485975193656</v>
      </c>
      <c r="AF791">
        <v>0</v>
      </c>
      <c r="AG791">
        <v>36.080632491905774</v>
      </c>
      <c r="AH791">
        <v>-22.636812119634069</v>
      </c>
      <c r="AI791">
        <v>-5.9411153893219026</v>
      </c>
      <c r="AJ791">
        <v>1.0326196918217521</v>
      </c>
      <c r="AK791">
        <v>14.899022112295615</v>
      </c>
      <c r="AL791">
        <v>0</v>
      </c>
      <c r="AM791">
        <v>0</v>
      </c>
      <c r="AN791">
        <v>5.5819757645890498</v>
      </c>
      <c r="AO791">
        <f t="shared" si="125"/>
        <v>5.3120848517088506</v>
      </c>
      <c r="AP791">
        <f t="shared" si="126"/>
        <v>0.318725091102531</v>
      </c>
      <c r="AQ791">
        <f t="shared" si="127"/>
        <v>0</v>
      </c>
      <c r="AR791">
        <f t="shared" si="128"/>
        <v>0.3158458911057021</v>
      </c>
      <c r="AS791" s="9">
        <f t="shared" si="129"/>
        <v>25.146149976181473</v>
      </c>
      <c r="AT791" s="9">
        <f t="shared" si="130"/>
        <v>17.60015125960452</v>
      </c>
      <c r="AU791" s="9">
        <f t="shared" si="131"/>
        <v>3.1361581374945535</v>
      </c>
      <c r="AV791">
        <f t="shared" si="132"/>
        <v>0</v>
      </c>
      <c r="AW791">
        <f t="shared" si="133"/>
        <v>3.9620546466021751</v>
      </c>
      <c r="AX791">
        <v>5.3605089570047983</v>
      </c>
      <c r="AZ791">
        <f t="shared" si="134"/>
        <v>118.82230778643805</v>
      </c>
    </row>
    <row r="792" spans="1:52" x14ac:dyDescent="0.3">
      <c r="A792">
        <v>197.5</v>
      </c>
      <c r="B792" s="12">
        <v>4113.1304261026862</v>
      </c>
      <c r="C792" s="9">
        <v>0</v>
      </c>
      <c r="D792" s="9">
        <v>0.98873494738885648</v>
      </c>
      <c r="E792" s="9">
        <v>0.4235433598739442</v>
      </c>
      <c r="F792" s="9">
        <v>3.2829005975073393</v>
      </c>
      <c r="G792" s="12">
        <v>0</v>
      </c>
      <c r="H792" s="12">
        <v>167.9012922592093</v>
      </c>
      <c r="I792" s="12">
        <v>10.074077535552558</v>
      </c>
      <c r="J792">
        <v>553.23667518043851</v>
      </c>
      <c r="K792">
        <v>83.831167064334807</v>
      </c>
      <c r="L792">
        <v>8.1717388726107003E-3</v>
      </c>
      <c r="M792">
        <v>0</v>
      </c>
      <c r="N792">
        <v>-1.6470043513605135E-3</v>
      </c>
      <c r="O792">
        <v>1.2693563316728853E-3</v>
      </c>
      <c r="P792">
        <v>-5.4685551304298483E-3</v>
      </c>
      <c r="Q792">
        <v>5.8771958018980341E-3</v>
      </c>
      <c r="R792">
        <v>0</v>
      </c>
      <c r="S792">
        <v>1.1425768762190785E-4</v>
      </c>
      <c r="T792">
        <v>562.61261338150553</v>
      </c>
      <c r="U792">
        <v>87.525417968768295</v>
      </c>
      <c r="V792">
        <v>553.47211734008602</v>
      </c>
      <c r="W792">
        <v>90.179388172948904</v>
      </c>
      <c r="X792">
        <v>1000.7142197461523</v>
      </c>
      <c r="Y792">
        <v>668.63464328621751</v>
      </c>
      <c r="Z792">
        <v>9.8456864660821264</v>
      </c>
      <c r="AA792" s="12">
        <v>22.208025845184185</v>
      </c>
      <c r="AB792" s="12">
        <v>3.2580258451841857</v>
      </c>
      <c r="AC792" s="12">
        <v>1.3210494577500305</v>
      </c>
      <c r="AD792" s="12">
        <v>153.19050514143635</v>
      </c>
      <c r="AE792">
        <v>0.13464718822353028</v>
      </c>
      <c r="AF792">
        <v>0</v>
      </c>
      <c r="AG792">
        <v>36.447335133366344</v>
      </c>
      <c r="AH792">
        <v>-23.363007760800546</v>
      </c>
      <c r="AI792">
        <v>-5.7581262973065748</v>
      </c>
      <c r="AJ792">
        <v>1.0216274787882391</v>
      </c>
      <c r="AK792">
        <v>14.91121954462335</v>
      </c>
      <c r="AL792">
        <v>0</v>
      </c>
      <c r="AM792">
        <v>0</v>
      </c>
      <c r="AN792">
        <v>5.5908911462049451</v>
      </c>
      <c r="AO792">
        <f t="shared" si="125"/>
        <v>5.4875284990678699</v>
      </c>
      <c r="AP792">
        <f t="shared" si="126"/>
        <v>0.32925170994407216</v>
      </c>
      <c r="AQ792">
        <f t="shared" si="127"/>
        <v>0</v>
      </c>
      <c r="AR792">
        <f t="shared" si="128"/>
        <v>0.32627157191191797</v>
      </c>
      <c r="AS792" s="9">
        <f t="shared" si="129"/>
        <v>25.198704243446841</v>
      </c>
      <c r="AT792" s="9">
        <f t="shared" si="130"/>
        <v>18.031539588997905</v>
      </c>
      <c r="AU792" s="9">
        <f t="shared" si="131"/>
        <v>3.2417091045307491</v>
      </c>
      <c r="AV792">
        <f t="shared" si="132"/>
        <v>0</v>
      </c>
      <c r="AW792">
        <f t="shared" si="133"/>
        <v>3.9873642285419821</v>
      </c>
      <c r="AX792">
        <v>5.5376511385818539</v>
      </c>
      <c r="AZ792">
        <f t="shared" si="134"/>
        <v>115.1625259461315</v>
      </c>
    </row>
    <row r="793" spans="1:52" x14ac:dyDescent="0.3">
      <c r="A793">
        <v>197.75</v>
      </c>
      <c r="B793" s="12">
        <v>4127.9338811872494</v>
      </c>
      <c r="C793" s="9">
        <v>0</v>
      </c>
      <c r="D793" s="9">
        <v>0.99058868545083723</v>
      </c>
      <c r="E793" s="9">
        <v>0.42590869715972829</v>
      </c>
      <c r="F793" s="9">
        <v>3.2847435569119692</v>
      </c>
      <c r="G793" s="12">
        <v>0</v>
      </c>
      <c r="H793" s="12">
        <v>168.81103736912627</v>
      </c>
      <c r="I793" s="12">
        <v>10.128662242147575</v>
      </c>
      <c r="J793">
        <v>550.79462371978241</v>
      </c>
      <c r="K793">
        <v>83.687243304583376</v>
      </c>
      <c r="L793">
        <v>8.1343543074797464E-3</v>
      </c>
      <c r="M793">
        <v>0</v>
      </c>
      <c r="N793">
        <v>-1.6429243156345361E-3</v>
      </c>
      <c r="O793">
        <v>1.2762977791685392E-3</v>
      </c>
      <c r="P793">
        <v>-5.4478565519032272E-3</v>
      </c>
      <c r="Q793">
        <v>5.8771958018980341E-3</v>
      </c>
      <c r="R793">
        <v>0</v>
      </c>
      <c r="S793">
        <v>1.1415378987383338E-4</v>
      </c>
      <c r="T793">
        <v>539.66967961072328</v>
      </c>
      <c r="U793">
        <v>86.157340705672254</v>
      </c>
      <c r="V793">
        <v>546.73180306740244</v>
      </c>
      <c r="W793">
        <v>89.783024130170645</v>
      </c>
      <c r="X793">
        <v>1000.5902089262884</v>
      </c>
      <c r="Y793">
        <v>666.88807827509709</v>
      </c>
      <c r="Z793">
        <v>9.8516826927183061</v>
      </c>
      <c r="AA793" s="12">
        <v>22.226220747382524</v>
      </c>
      <c r="AB793" s="12">
        <v>3.2762207473825251</v>
      </c>
      <c r="AC793" s="12">
        <v>1.3231332878632098</v>
      </c>
      <c r="AD793" s="12">
        <v>151.53612582806136</v>
      </c>
      <c r="AE793">
        <v>0.13477693992804407</v>
      </c>
      <c r="AF793">
        <v>0</v>
      </c>
      <c r="AG793">
        <v>36.84074070836548</v>
      </c>
      <c r="AH793">
        <v>-22.380823560808313</v>
      </c>
      <c r="AI793">
        <v>-6.0078137603847326</v>
      </c>
      <c r="AJ793">
        <v>1.0105944231473414</v>
      </c>
      <c r="AK793">
        <v>14.923436217242687</v>
      </c>
      <c r="AL793">
        <v>0</v>
      </c>
      <c r="AM793">
        <v>0</v>
      </c>
      <c r="AN793">
        <v>5.599710246248188</v>
      </c>
      <c r="AO793">
        <f t="shared" si="125"/>
        <v>5.2299758022427492</v>
      </c>
      <c r="AP793">
        <f t="shared" si="126"/>
        <v>0.31379854813456493</v>
      </c>
      <c r="AQ793">
        <f t="shared" si="127"/>
        <v>0</v>
      </c>
      <c r="AR793">
        <f t="shared" si="128"/>
        <v>0.31095281211444598</v>
      </c>
      <c r="AS793" s="9">
        <f t="shared" si="129"/>
        <v>26.167870745254874</v>
      </c>
      <c r="AT793" s="9">
        <f t="shared" si="130"/>
        <v>17.61861665606034</v>
      </c>
      <c r="AU793" s="9">
        <f t="shared" si="131"/>
        <v>3.0914437256574256</v>
      </c>
      <c r="AV793">
        <f t="shared" si="132"/>
        <v>0</v>
      </c>
      <c r="AW793">
        <f t="shared" si="133"/>
        <v>4.1583732868354346</v>
      </c>
      <c r="AX793">
        <v>5.2778387896317005</v>
      </c>
      <c r="AZ793">
        <f t="shared" si="134"/>
        <v>120.15627520769465</v>
      </c>
    </row>
    <row r="794" spans="1:52" x14ac:dyDescent="0.3">
      <c r="A794">
        <v>198</v>
      </c>
      <c r="B794" s="12">
        <v>4142.73158319915</v>
      </c>
      <c r="C794" s="9">
        <v>0</v>
      </c>
      <c r="D794" s="9">
        <v>0.99243421125881137</v>
      </c>
      <c r="E794" s="9">
        <v>0.42827771884456028</v>
      </c>
      <c r="F794" s="9">
        <v>3.2865838877366103</v>
      </c>
      <c r="G794" s="12">
        <v>0</v>
      </c>
      <c r="H794" s="12">
        <v>169.7221995556001</v>
      </c>
      <c r="I794" s="12">
        <v>10.183331973336006</v>
      </c>
      <c r="J794">
        <v>548.61314931659172</v>
      </c>
      <c r="K794">
        <v>83.559116247740121</v>
      </c>
      <c r="L794">
        <v>8.0970864598408267E-3</v>
      </c>
      <c r="M794">
        <v>0</v>
      </c>
      <c r="N794">
        <v>-1.6395675821437275E-3</v>
      </c>
      <c r="O794">
        <v>1.2831778209238759E-3</v>
      </c>
      <c r="P794">
        <v>-5.4296560287799165E-3</v>
      </c>
      <c r="Q794">
        <v>5.8771958018980341E-3</v>
      </c>
      <c r="R794">
        <v>0</v>
      </c>
      <c r="S794">
        <v>1.1410097100826065E-4</v>
      </c>
      <c r="T794">
        <v>558.02011232454186</v>
      </c>
      <c r="U794">
        <v>87.256737690958005</v>
      </c>
      <c r="V794">
        <v>548.8193756757679</v>
      </c>
      <c r="W794">
        <v>89.881128661315245</v>
      </c>
      <c r="X794">
        <v>1000.4111455853857</v>
      </c>
      <c r="Y794">
        <v>665.32470303273851</v>
      </c>
      <c r="Z794">
        <v>9.8576849791919852</v>
      </c>
      <c r="AA794" s="12">
        <v>22.244443991112004</v>
      </c>
      <c r="AB794" s="12">
        <v>3.294443991112002</v>
      </c>
      <c r="AC794" s="12">
        <v>1.3251942840078204</v>
      </c>
      <c r="AD794" s="12">
        <v>149.87563965485467</v>
      </c>
      <c r="AE794">
        <v>0.13490411226137322</v>
      </c>
      <c r="AF794">
        <v>0</v>
      </c>
      <c r="AG794">
        <v>37.210579850104281</v>
      </c>
      <c r="AH794">
        <v>-23.111333744347306</v>
      </c>
      <c r="AI794">
        <v>-5.8252663678485304</v>
      </c>
      <c r="AJ794">
        <v>0.99952064085822601</v>
      </c>
      <c r="AK794">
        <v>14.935671919324434</v>
      </c>
      <c r="AL794">
        <v>0</v>
      </c>
      <c r="AM794">
        <v>0</v>
      </c>
      <c r="AN794">
        <v>5.6084327093094055</v>
      </c>
      <c r="AO794">
        <f t="shared" si="125"/>
        <v>5.4046993226632694</v>
      </c>
      <c r="AP794">
        <f t="shared" si="126"/>
        <v>0.32428195935979615</v>
      </c>
      <c r="AQ794">
        <f t="shared" si="127"/>
        <v>0</v>
      </c>
      <c r="AR794">
        <f t="shared" si="128"/>
        <v>0.32133560877846667</v>
      </c>
      <c r="AS794" s="9">
        <f t="shared" si="129"/>
        <v>26.223317974927895</v>
      </c>
      <c r="AT794" s="9">
        <f t="shared" si="130"/>
        <v>18.053840187258793</v>
      </c>
      <c r="AU794" s="9">
        <f t="shared" si="131"/>
        <v>3.1966693998040081</v>
      </c>
      <c r="AV794">
        <f t="shared" si="132"/>
        <v>0</v>
      </c>
      <c r="AW794">
        <f t="shared" si="133"/>
        <v>4.1848395533795495</v>
      </c>
      <c r="AX794">
        <v>5.4542554208864766</v>
      </c>
      <c r="AZ794">
        <f t="shared" si="134"/>
        <v>116.50532735697061</v>
      </c>
    </row>
    <row r="795" spans="1:52" x14ac:dyDescent="0.3">
      <c r="A795">
        <v>198.25</v>
      </c>
      <c r="B795" s="12">
        <v>4157.5231970470768</v>
      </c>
      <c r="C795" s="9">
        <v>0</v>
      </c>
      <c r="D795" s="9">
        <v>0.99427147990353626</v>
      </c>
      <c r="E795" s="9">
        <v>0.43065038395894517</v>
      </c>
      <c r="F795" s="9">
        <v>3.2884215539802408</v>
      </c>
      <c r="G795" s="12">
        <v>0</v>
      </c>
      <c r="H795" s="12">
        <v>170.63476306113276</v>
      </c>
      <c r="I795" s="12">
        <v>10.238085783667966</v>
      </c>
      <c r="J795">
        <v>546.20808426715655</v>
      </c>
      <c r="K795">
        <v>83.416450674551356</v>
      </c>
      <c r="L795">
        <v>8.0599207199185865E-3</v>
      </c>
      <c r="M795">
        <v>0</v>
      </c>
      <c r="N795">
        <v>-1.6355174812459636E-3</v>
      </c>
      <c r="O795">
        <v>1.2901139685026737E-3</v>
      </c>
      <c r="P795">
        <v>-5.4092579802877362E-3</v>
      </c>
      <c r="Q795">
        <v>5.8771958018980341E-3</v>
      </c>
      <c r="R795">
        <v>0</v>
      </c>
      <c r="S795">
        <v>1.1399785202273241E-4</v>
      </c>
      <c r="T795">
        <v>535.0009421836038</v>
      </c>
      <c r="U795">
        <v>85.874728424864827</v>
      </c>
      <c r="V795">
        <v>542.12033973665007</v>
      </c>
      <c r="W795">
        <v>89.484531218027143</v>
      </c>
      <c r="X795">
        <v>1000.2691961436763</v>
      </c>
      <c r="Y795">
        <v>663.60919317984224</v>
      </c>
      <c r="Z795">
        <v>9.8636932058437861</v>
      </c>
      <c r="AA795" s="12">
        <v>22.262695261222653</v>
      </c>
      <c r="AB795" s="12">
        <v>3.3126952612226552</v>
      </c>
      <c r="AC795" s="12">
        <v>1.3272323624469589</v>
      </c>
      <c r="AD795" s="12">
        <v>148.20906411293674</v>
      </c>
      <c r="AE795">
        <v>0.1350287026708219</v>
      </c>
      <c r="AF795">
        <v>0</v>
      </c>
      <c r="AG795">
        <v>37.604152340470918</v>
      </c>
      <c r="AH795">
        <v>-22.128663076255037</v>
      </c>
      <c r="AI795">
        <v>-6.0744426721596083</v>
      </c>
      <c r="AJ795">
        <v>0.98840624856917536</v>
      </c>
      <c r="AK795">
        <v>14.947926439266249</v>
      </c>
      <c r="AL795">
        <v>0</v>
      </c>
      <c r="AM795">
        <v>0</v>
      </c>
      <c r="AN795">
        <v>5.6170581810007203</v>
      </c>
      <c r="AO795">
        <f t="shared" si="125"/>
        <v>5.1475934428645092</v>
      </c>
      <c r="AP795">
        <f t="shared" si="126"/>
        <v>0.30885560657187056</v>
      </c>
      <c r="AQ795">
        <f t="shared" si="127"/>
        <v>0</v>
      </c>
      <c r="AR795">
        <f t="shared" si="128"/>
        <v>0.30604423843546419</v>
      </c>
      <c r="AS795" s="9">
        <f t="shared" si="129"/>
        <v>27.194506027374864</v>
      </c>
      <c r="AT795" s="9">
        <f t="shared" si="130"/>
        <v>17.642119182595167</v>
      </c>
      <c r="AU795" s="9">
        <f t="shared" si="131"/>
        <v>3.046456948129721</v>
      </c>
      <c r="AV795">
        <f t="shared" si="132"/>
        <v>0</v>
      </c>
      <c r="AW795">
        <f t="shared" si="133"/>
        <v>4.3580998449639781</v>
      </c>
      <c r="AX795">
        <v>5.1948800059392628</v>
      </c>
      <c r="AZ795">
        <f t="shared" si="134"/>
        <v>121.48885344319217</v>
      </c>
    </row>
    <row r="796" spans="1:52" x14ac:dyDescent="0.3">
      <c r="A796">
        <v>198.5</v>
      </c>
      <c r="B796" s="12">
        <v>4172.3083869134589</v>
      </c>
      <c r="C796" s="9">
        <v>0</v>
      </c>
      <c r="D796" s="9">
        <v>0.99610044664395281</v>
      </c>
      <c r="E796" s="9">
        <v>0.43302665138414526</v>
      </c>
      <c r="F796" s="9">
        <v>3.2902565197059448</v>
      </c>
      <c r="G796" s="12">
        <v>0</v>
      </c>
      <c r="H796" s="12">
        <v>171.54871207082508</v>
      </c>
      <c r="I796" s="12">
        <v>10.292922724249506</v>
      </c>
      <c r="J796">
        <v>544.06140740097192</v>
      </c>
      <c r="K796">
        <v>83.289556527138245</v>
      </c>
      <c r="L796">
        <v>8.0228702917544623E-3</v>
      </c>
      <c r="M796">
        <v>0</v>
      </c>
      <c r="N796">
        <v>-1.6321876444025094E-3</v>
      </c>
      <c r="O796">
        <v>1.2970246454020243E-3</v>
      </c>
      <c r="P796">
        <v>-5.3913398558071484E-3</v>
      </c>
      <c r="Q796">
        <v>5.8771958018980341E-3</v>
      </c>
      <c r="R796">
        <v>0</v>
      </c>
      <c r="S796">
        <v>1.1394573323487957E-4</v>
      </c>
      <c r="T796">
        <v>553.49881380984061</v>
      </c>
      <c r="U796">
        <v>86.990424929315111</v>
      </c>
      <c r="V796">
        <v>544.23778079865099</v>
      </c>
      <c r="W796">
        <v>89.585382659328616</v>
      </c>
      <c r="X796">
        <v>1000.1009137667049</v>
      </c>
      <c r="Y796">
        <v>662.08259945389534</v>
      </c>
      <c r="Z796">
        <v>9.8697072528466698</v>
      </c>
      <c r="AA796" s="12">
        <v>22.280974241416502</v>
      </c>
      <c r="AB796" s="12">
        <v>3.3309742414165018</v>
      </c>
      <c r="AC796" s="12">
        <v>1.3292474396965213</v>
      </c>
      <c r="AD796" s="12">
        <v>146.53641760227109</v>
      </c>
      <c r="AE796">
        <v>0.13515070865520151</v>
      </c>
      <c r="AF796">
        <v>0</v>
      </c>
      <c r="AG796">
        <v>37.976396219313841</v>
      </c>
      <c r="AH796">
        <v>-22.863418274079326</v>
      </c>
      <c r="AI796">
        <v>-5.8922409327622169</v>
      </c>
      <c r="AJ796">
        <v>0.97725136898954612</v>
      </c>
      <c r="AK796">
        <v>14.960199564694973</v>
      </c>
      <c r="AL796">
        <v>0</v>
      </c>
      <c r="AM796">
        <v>0</v>
      </c>
      <c r="AN796">
        <v>5.6255863080041451</v>
      </c>
      <c r="AO796">
        <f t="shared" si="125"/>
        <v>5.3217421468575772</v>
      </c>
      <c r="AP796">
        <f t="shared" si="126"/>
        <v>0.3193045288114546</v>
      </c>
      <c r="AQ796">
        <f t="shared" si="127"/>
        <v>0</v>
      </c>
      <c r="AR796">
        <f t="shared" si="128"/>
        <v>0.31639280231668898</v>
      </c>
      <c r="AS796" s="9">
        <f t="shared" si="129"/>
        <v>27.252080554543486</v>
      </c>
      <c r="AT796" s="9">
        <f t="shared" si="130"/>
        <v>18.081081719629804</v>
      </c>
      <c r="AU796" s="9">
        <f t="shared" si="131"/>
        <v>3.151442223877202</v>
      </c>
      <c r="AV796">
        <f t="shared" si="132"/>
        <v>0</v>
      </c>
      <c r="AW796">
        <f t="shared" si="133"/>
        <v>4.385602751550695</v>
      </c>
      <c r="AX796">
        <v>5.3707175264928129</v>
      </c>
      <c r="AZ796">
        <f t="shared" si="134"/>
        <v>117.84481865524435</v>
      </c>
    </row>
    <row r="797" spans="1:52" x14ac:dyDescent="0.3">
      <c r="A797">
        <v>198.75</v>
      </c>
      <c r="B797" s="12">
        <v>4187.0868162643947</v>
      </c>
      <c r="C797" s="9">
        <v>0</v>
      </c>
      <c r="D797" s="9">
        <v>0.99792106690877458</v>
      </c>
      <c r="E797" s="9">
        <v>0.43540647985262426</v>
      </c>
      <c r="F797" s="9">
        <v>3.292088749041751</v>
      </c>
      <c r="G797" s="12">
        <v>0</v>
      </c>
      <c r="H797" s="12">
        <v>172.46403071254778</v>
      </c>
      <c r="I797" s="12">
        <v>10.347841842752867</v>
      </c>
      <c r="J797">
        <v>541.69271453438205</v>
      </c>
      <c r="K797">
        <v>83.148140543894385</v>
      </c>
      <c r="L797">
        <v>7.9859207656573991E-3</v>
      </c>
      <c r="M797">
        <v>0</v>
      </c>
      <c r="N797">
        <v>-1.628167223190191E-3</v>
      </c>
      <c r="O797">
        <v>1.3039642717837822E-3</v>
      </c>
      <c r="P797">
        <v>-5.3712374402784006E-3</v>
      </c>
      <c r="Q797">
        <v>5.8771958018980341E-3</v>
      </c>
      <c r="R797">
        <v>0</v>
      </c>
      <c r="S797">
        <v>1.1384338596112004E-4</v>
      </c>
      <c r="T797">
        <v>530.40293740503773</v>
      </c>
      <c r="U797">
        <v>85.594376311245071</v>
      </c>
      <c r="V797">
        <v>537.57944783132939</v>
      </c>
      <c r="W797">
        <v>89.188547209998546</v>
      </c>
      <c r="X797">
        <v>999.9485831487774</v>
      </c>
      <c r="Y797">
        <v>660.39975128747915</v>
      </c>
      <c r="Z797">
        <v>9.8757270002109809</v>
      </c>
      <c r="AA797" s="12">
        <v>22.299280614250954</v>
      </c>
      <c r="AB797" s="12">
        <v>3.3492806142509557</v>
      </c>
      <c r="AC797" s="12">
        <v>1.3312394325214885</v>
      </c>
      <c r="AD797" s="12">
        <v>144.85771823161571</v>
      </c>
      <c r="AE797">
        <v>0.13527012776487735</v>
      </c>
      <c r="AF797">
        <v>0</v>
      </c>
      <c r="AG797">
        <v>38.370687427923187</v>
      </c>
      <c r="AH797">
        <v>-21.880265860901069</v>
      </c>
      <c r="AI797">
        <v>-6.1410151728074878</v>
      </c>
      <c r="AJ797">
        <v>0.96605612288664533</v>
      </c>
      <c r="AK797">
        <v>14.972491082468915</v>
      </c>
      <c r="AL797">
        <v>0</v>
      </c>
      <c r="AM797">
        <v>0</v>
      </c>
      <c r="AN797">
        <v>5.6340167380558563</v>
      </c>
      <c r="AO797">
        <f t="shared" si="125"/>
        <v>5.0649292019518972</v>
      </c>
      <c r="AP797">
        <f t="shared" si="126"/>
        <v>0.30389575211711384</v>
      </c>
      <c r="AQ797">
        <f t="shared" si="127"/>
        <v>0</v>
      </c>
      <c r="AR797">
        <f t="shared" si="128"/>
        <v>0.30111964572359623</v>
      </c>
      <c r="AS797" s="9">
        <f t="shared" si="129"/>
        <v>28.225939118439975</v>
      </c>
      <c r="AT797" s="9">
        <f t="shared" si="130"/>
        <v>17.670653935197308</v>
      </c>
      <c r="AU797" s="9">
        <f t="shared" si="131"/>
        <v>3.0011914844324044</v>
      </c>
      <c r="AV797">
        <f t="shared" si="132"/>
        <v>0</v>
      </c>
      <c r="AW797">
        <f t="shared" si="133"/>
        <v>4.5612144930416711</v>
      </c>
      <c r="AX797">
        <v>5.1116242035565405</v>
      </c>
      <c r="AZ797">
        <f t="shared" si="134"/>
        <v>122.82030345614976</v>
      </c>
    </row>
    <row r="798" spans="1:52" x14ac:dyDescent="0.3">
      <c r="A798">
        <v>199</v>
      </c>
      <c r="B798" s="12">
        <v>4201.8581478596388</v>
      </c>
      <c r="C798" s="9">
        <v>0</v>
      </c>
      <c r="D798" s="9">
        <v>0.99973329629807173</v>
      </c>
      <c r="E798" s="9">
        <v>0.43778982794851828</v>
      </c>
      <c r="F798" s="9">
        <v>3.2939182061814551</v>
      </c>
      <c r="G798" s="12">
        <v>0</v>
      </c>
      <c r="H798" s="12">
        <v>173.38070305712242</v>
      </c>
      <c r="I798" s="12">
        <v>10.402842183427344</v>
      </c>
      <c r="J798">
        <v>539.58025184172482</v>
      </c>
      <c r="K798">
        <v>83.022470886309463</v>
      </c>
      <c r="L798">
        <v>7.9490851556381689E-3</v>
      </c>
      <c r="M798">
        <v>0</v>
      </c>
      <c r="N798">
        <v>-1.6248640392129046E-3</v>
      </c>
      <c r="O798">
        <v>1.3108975989077785E-3</v>
      </c>
      <c r="P798">
        <v>-5.3535970654889223E-3</v>
      </c>
      <c r="Q798">
        <v>5.8771958018980341E-3</v>
      </c>
      <c r="R798">
        <v>0</v>
      </c>
      <c r="S798">
        <v>1.1379196049110647E-4</v>
      </c>
      <c r="T798">
        <v>549.04753337481964</v>
      </c>
      <c r="U798">
        <v>86.72645583750392</v>
      </c>
      <c r="V798">
        <v>539.72614188126943</v>
      </c>
      <c r="W798">
        <v>89.292134107030108</v>
      </c>
      <c r="X798">
        <v>999.78514408584715</v>
      </c>
      <c r="Y798">
        <v>658.9080913695143</v>
      </c>
      <c r="Z798">
        <v>9.8817523277854793</v>
      </c>
      <c r="AA798" s="12">
        <v>22.317614061142447</v>
      </c>
      <c r="AB798" s="12">
        <v>3.3676140611424481</v>
      </c>
      <c r="AC798" s="12">
        <v>1.3332082579495865</v>
      </c>
      <c r="AD798" s="12">
        <v>143.17298515008386</v>
      </c>
      <c r="AE798">
        <v>0.13538695760185138</v>
      </c>
      <c r="AF798">
        <v>0</v>
      </c>
      <c r="AG798">
        <v>38.744811653196287</v>
      </c>
      <c r="AH798">
        <v>-22.619197881242393</v>
      </c>
      <c r="AI798">
        <v>-5.9590974744122436</v>
      </c>
      <c r="AJ798">
        <v>0.95482063796590944</v>
      </c>
      <c r="AK798">
        <v>14.984800778680297</v>
      </c>
      <c r="AL798">
        <v>0</v>
      </c>
      <c r="AM798">
        <v>0</v>
      </c>
      <c r="AN798">
        <v>5.6423491200040115</v>
      </c>
      <c r="AO798">
        <f t="shared" si="125"/>
        <v>5.2385990546174703</v>
      </c>
      <c r="AP798">
        <f t="shared" si="126"/>
        <v>0.3143159432770482</v>
      </c>
      <c r="AQ798">
        <f t="shared" si="127"/>
        <v>0</v>
      </c>
      <c r="AR798">
        <f t="shared" si="128"/>
        <v>0.31143969348615524</v>
      </c>
      <c r="AS798" s="9">
        <f t="shared" si="129"/>
        <v>28.285107448794044</v>
      </c>
      <c r="AT798" s="9">
        <f t="shared" si="130"/>
        <v>18.113282490330317</v>
      </c>
      <c r="AU798" s="9">
        <f t="shared" si="131"/>
        <v>3.1059923041380597</v>
      </c>
      <c r="AV798">
        <f t="shared" si="132"/>
        <v>0</v>
      </c>
      <c r="AW798">
        <f t="shared" si="133"/>
        <v>4.5896681706135807</v>
      </c>
      <c r="AX798">
        <v>5.2869792699546823</v>
      </c>
      <c r="AZ798">
        <f t="shared" si="134"/>
        <v>119.18194948824487</v>
      </c>
    </row>
    <row r="799" spans="1:52" x14ac:dyDescent="0.3">
      <c r="A799">
        <v>199.25</v>
      </c>
      <c r="B799" s="12">
        <v>4216.6220437626862</v>
      </c>
      <c r="C799" s="9">
        <v>0</v>
      </c>
      <c r="D799" s="9">
        <v>1.0015370905848522</v>
      </c>
      <c r="E799" s="9">
        <v>0.4401766541081043</v>
      </c>
      <c r="F799" s="9">
        <v>3.2957448553854487</v>
      </c>
      <c r="G799" s="12">
        <v>0</v>
      </c>
      <c r="H799" s="12">
        <v>174.29871311850164</v>
      </c>
      <c r="I799" s="12">
        <v>10.457922787110098</v>
      </c>
      <c r="J799">
        <v>537.24732914893207</v>
      </c>
      <c r="K799">
        <v>82.882296055573192</v>
      </c>
      <c r="L799">
        <v>7.9123492513246858E-3</v>
      </c>
      <c r="M799">
        <v>0</v>
      </c>
      <c r="N799">
        <v>-1.6208730441687141E-3</v>
      </c>
      <c r="O799">
        <v>1.3178464488687281E-3</v>
      </c>
      <c r="P799">
        <v>-5.3337854851012202E-3</v>
      </c>
      <c r="Q799">
        <v>5.8771958018980341E-3</v>
      </c>
      <c r="R799">
        <v>0</v>
      </c>
      <c r="S799">
        <v>1.1369037795390922E-4</v>
      </c>
      <c r="T799">
        <v>525.8744793622177</v>
      </c>
      <c r="U799">
        <v>85.316260535188349</v>
      </c>
      <c r="V799">
        <v>533.10794352478604</v>
      </c>
      <c r="W799">
        <v>88.89505608447098</v>
      </c>
      <c r="X799">
        <v>999.62743708216271</v>
      </c>
      <c r="Y799">
        <v>657.25886252043119</v>
      </c>
      <c r="Z799">
        <v>9.8877831152618487</v>
      </c>
      <c r="AA799" s="12">
        <v>22.335974262370033</v>
      </c>
      <c r="AB799" s="12">
        <v>3.3859742623700329</v>
      </c>
      <c r="AC799" s="12">
        <v>1.3351538332699631</v>
      </c>
      <c r="AD799" s="12">
        <v>141.48223731656591</v>
      </c>
      <c r="AE799">
        <v>0.13550119581982578</v>
      </c>
      <c r="AF799">
        <v>0</v>
      </c>
      <c r="AG799">
        <v>39.140178622344919</v>
      </c>
      <c r="AH799">
        <v>-21.635568434208643</v>
      </c>
      <c r="AI799">
        <v>-6.2075459497822578</v>
      </c>
      <c r="AJ799">
        <v>0.94354504066417821</v>
      </c>
      <c r="AK799">
        <v>14.997128438657665</v>
      </c>
      <c r="AL799">
        <v>0</v>
      </c>
      <c r="AM799">
        <v>0</v>
      </c>
      <c r="AN799">
        <v>5.6505831038031458</v>
      </c>
      <c r="AO799">
        <f t="shared" si="125"/>
        <v>4.9819719714905082</v>
      </c>
      <c r="AP799">
        <f t="shared" si="126"/>
        <v>0.2989183182894305</v>
      </c>
      <c r="AQ799">
        <f t="shared" si="127"/>
        <v>0</v>
      </c>
      <c r="AR799">
        <f t="shared" si="128"/>
        <v>0.29617835844878587</v>
      </c>
      <c r="AS799" s="9">
        <f t="shared" si="129"/>
        <v>29.262066205444512</v>
      </c>
      <c r="AT799" s="9">
        <f t="shared" si="130"/>
        <v>17.704217479560167</v>
      </c>
      <c r="AU799" s="9">
        <f t="shared" si="131"/>
        <v>2.9556395004246978</v>
      </c>
      <c r="AV799">
        <f t="shared" si="132"/>
        <v>0</v>
      </c>
      <c r="AW799">
        <f t="shared" si="133"/>
        <v>4.7676980355347904</v>
      </c>
      <c r="AX799">
        <v>5.0280604271109466</v>
      </c>
      <c r="AZ799">
        <f t="shared" si="134"/>
        <v>124.15091899564516</v>
      </c>
    </row>
    <row r="800" spans="1:52" x14ac:dyDescent="0.3">
      <c r="A800">
        <v>199.5</v>
      </c>
      <c r="B800" s="12">
        <v>4231.3781653509668</v>
      </c>
      <c r="C800" s="9">
        <v>0</v>
      </c>
      <c r="D800" s="9">
        <v>1.0033324057166344</v>
      </c>
      <c r="E800" s="9">
        <v>0.44256691662028497</v>
      </c>
      <c r="F800" s="9">
        <v>3.2975686609815322</v>
      </c>
      <c r="G800" s="12">
        <v>0</v>
      </c>
      <c r="H800" s="12">
        <v>175.21804485395575</v>
      </c>
      <c r="I800" s="12">
        <v>10.513082691237345</v>
      </c>
      <c r="J800">
        <v>535.16850911695894</v>
      </c>
      <c r="K800">
        <v>82.757842630872119</v>
      </c>
      <c r="L800">
        <v>7.8757258780900712E-3</v>
      </c>
      <c r="M800">
        <v>0</v>
      </c>
      <c r="N800">
        <v>-1.6175962712228515E-3</v>
      </c>
      <c r="O800">
        <v>1.3247976269874886E-3</v>
      </c>
      <c r="P800">
        <v>-5.3164183073456392E-3</v>
      </c>
      <c r="Q800">
        <v>5.8771958018980341E-3</v>
      </c>
      <c r="R800">
        <v>0</v>
      </c>
      <c r="S800">
        <v>1.1363963913060001E-4</v>
      </c>
      <c r="T800">
        <v>544.66510768462194</v>
      </c>
      <c r="U800">
        <v>86.464806868934829</v>
      </c>
      <c r="V800">
        <v>535.28329244856968</v>
      </c>
      <c r="W800">
        <v>89.001367165166812</v>
      </c>
      <c r="X800">
        <v>999.4655069118744</v>
      </c>
      <c r="Y800">
        <v>655.80095974704227</v>
      </c>
      <c r="Z800">
        <v>9.8938192421785498</v>
      </c>
      <c r="AA800" s="12">
        <v>22.354360897079115</v>
      </c>
      <c r="AB800" s="12">
        <v>3.404360897079115</v>
      </c>
      <c r="AC800" s="12">
        <v>1.3370760760444573</v>
      </c>
      <c r="AD800" s="12">
        <v>139.78549456122036</v>
      </c>
      <c r="AE800">
        <v>0.13561284012426644</v>
      </c>
      <c r="AF800">
        <v>0</v>
      </c>
      <c r="AG800">
        <v>39.515863598105959</v>
      </c>
      <c r="AH800">
        <v>-22.37861024040637</v>
      </c>
      <c r="AI800">
        <v>-6.0258833649236294</v>
      </c>
      <c r="AJ800">
        <v>0.93222946322877875</v>
      </c>
      <c r="AK800">
        <v>15.009473846968389</v>
      </c>
      <c r="AL800">
        <v>0</v>
      </c>
      <c r="AM800">
        <v>0</v>
      </c>
      <c r="AN800">
        <v>5.6587183405618662</v>
      </c>
      <c r="AO800">
        <f t="shared" si="125"/>
        <v>5.1552113705666871</v>
      </c>
      <c r="AP800">
        <f t="shared" si="126"/>
        <v>0.30931268223400121</v>
      </c>
      <c r="AQ800">
        <f t="shared" si="127"/>
        <v>0</v>
      </c>
      <c r="AR800">
        <f t="shared" si="128"/>
        <v>0.30647277819473867</v>
      </c>
      <c r="AS800" s="9">
        <f t="shared" si="129"/>
        <v>29.322525442453479</v>
      </c>
      <c r="AT800" s="9">
        <f t="shared" si="130"/>
        <v>18.150463203510494</v>
      </c>
      <c r="AU800" s="9">
        <f t="shared" si="131"/>
        <v>3.0602837673366206</v>
      </c>
      <c r="AV800">
        <f t="shared" si="132"/>
        <v>0</v>
      </c>
      <c r="AW800">
        <f t="shared" si="133"/>
        <v>4.7970518048449549</v>
      </c>
      <c r="AX800">
        <v>5.2029817000581433</v>
      </c>
      <c r="AZ800">
        <f t="shared" si="134"/>
        <v>120.51766729847259</v>
      </c>
    </row>
    <row r="801" spans="1:52" x14ac:dyDescent="0.3">
      <c r="A801">
        <v>199.75</v>
      </c>
      <c r="B801" s="12">
        <v>4246.1261733261017</v>
      </c>
      <c r="C801" s="9">
        <v>0</v>
      </c>
      <c r="D801" s="9">
        <v>1.0051191978170197</v>
      </c>
      <c r="E801" s="9">
        <v>0.44496057362707675</v>
      </c>
      <c r="F801" s="9">
        <v>3.2993895873657504</v>
      </c>
      <c r="G801" s="12">
        <v>0</v>
      </c>
      <c r="H801" s="12">
        <v>176.1386821642603</v>
      </c>
      <c r="I801" s="12">
        <v>10.568320929855618</v>
      </c>
      <c r="J801">
        <v>532.87076661011224</v>
      </c>
      <c r="K801">
        <v>82.618900674478823</v>
      </c>
      <c r="L801">
        <v>7.8392010236423698E-3</v>
      </c>
      <c r="M801">
        <v>0</v>
      </c>
      <c r="N801">
        <v>-1.6136344506511139E-3</v>
      </c>
      <c r="O801">
        <v>1.3317586182225746E-3</v>
      </c>
      <c r="P801">
        <v>-5.2968928619172243E-3</v>
      </c>
      <c r="Q801">
        <v>5.8771958018980341E-3</v>
      </c>
      <c r="R801">
        <v>0</v>
      </c>
      <c r="S801">
        <v>1.1353881444173364E-4</v>
      </c>
      <c r="T801">
        <v>521.41440581743052</v>
      </c>
      <c r="U801">
        <v>85.040357735637542</v>
      </c>
      <c r="V801">
        <v>528.70466746118086</v>
      </c>
      <c r="W801">
        <v>88.604042053070145</v>
      </c>
      <c r="X801">
        <v>999.30513883913216</v>
      </c>
      <c r="Y801">
        <v>654.18572324500497</v>
      </c>
      <c r="Z801">
        <v>9.8998605879220225</v>
      </c>
      <c r="AA801" s="12">
        <v>22.372773643285207</v>
      </c>
      <c r="AB801" s="12">
        <v>3.4227736432852058</v>
      </c>
      <c r="AC801" s="12">
        <v>1.3389749041069223</v>
      </c>
      <c r="AD801" s="12">
        <v>138.0827767024636</v>
      </c>
      <c r="AE801">
        <v>0.13572188827247422</v>
      </c>
      <c r="AF801">
        <v>0</v>
      </c>
      <c r="AG801">
        <v>39.912481889694256</v>
      </c>
      <c r="AH801">
        <v>-21.394508562050838</v>
      </c>
      <c r="AI801">
        <v>-6.274052789191205</v>
      </c>
      <c r="AJ801">
        <v>0.92087403782873001</v>
      </c>
      <c r="AK801">
        <v>15.021836787421197</v>
      </c>
      <c r="AL801">
        <v>0</v>
      </c>
      <c r="AM801">
        <v>0</v>
      </c>
      <c r="AN801">
        <v>5.6667544825399894</v>
      </c>
      <c r="AO801">
        <f t="shared" si="125"/>
        <v>4.8987058430589636</v>
      </c>
      <c r="AP801">
        <f t="shared" si="126"/>
        <v>0.29392235058353783</v>
      </c>
      <c r="AQ801">
        <f t="shared" si="127"/>
        <v>0</v>
      </c>
      <c r="AR801">
        <f t="shared" si="128"/>
        <v>0.29121941532772339</v>
      </c>
      <c r="AS801" s="9">
        <f t="shared" si="129"/>
        <v>30.302808694869697</v>
      </c>
      <c r="AT801" s="9">
        <f t="shared" si="130"/>
        <v>17.742809265093992</v>
      </c>
      <c r="AU801" s="9">
        <f t="shared" si="131"/>
        <v>2.9097902944513656</v>
      </c>
      <c r="AV801">
        <f t="shared" si="132"/>
        <v>0</v>
      </c>
      <c r="AW801">
        <f t="shared" si="133"/>
        <v>4.9775340279232418</v>
      </c>
      <c r="AX801">
        <v>4.9441728828034384</v>
      </c>
      <c r="AZ801">
        <f t="shared" si="134"/>
        <v>125.4810557838241</v>
      </c>
    </row>
    <row r="802" spans="1:52" x14ac:dyDescent="0.3">
      <c r="A802">
        <v>200</v>
      </c>
      <c r="B802" s="12">
        <v>4260.8657277242455</v>
      </c>
      <c r="C802" s="9">
        <v>0</v>
      </c>
      <c r="D802" s="9">
        <v>1.0068974231872534</v>
      </c>
      <c r="E802" s="9">
        <v>0.44735758312410867</v>
      </c>
      <c r="F802" s="9">
        <v>3.3012075990031806</v>
      </c>
      <c r="G802" s="12">
        <v>0</v>
      </c>
      <c r="H802" s="12">
        <v>177.06060889388795</v>
      </c>
      <c r="I802" s="12">
        <v>10.623636533633277</v>
      </c>
      <c r="J802">
        <v>530.82502932651141</v>
      </c>
      <c r="K802">
        <v>82.495655384642816</v>
      </c>
      <c r="L802">
        <v>7.802787325874006E-3</v>
      </c>
      <c r="M802">
        <v>0</v>
      </c>
      <c r="N802">
        <v>-1.6103838488689445E-3</v>
      </c>
      <c r="O802">
        <v>1.3387251291304089E-3</v>
      </c>
      <c r="P802">
        <v>-5.2797944227229287E-3</v>
      </c>
      <c r="Q802">
        <v>5.8771958018980341E-3</v>
      </c>
      <c r="R802">
        <v>0</v>
      </c>
      <c r="S802">
        <v>1.1348875568218735E-4</v>
      </c>
      <c r="T802">
        <v>540.35039644393271</v>
      </c>
      <c r="U802">
        <v>86.205454927354822</v>
      </c>
      <c r="V802">
        <v>530.90808952009968</v>
      </c>
      <c r="W802">
        <v>88.713066192368842</v>
      </c>
      <c r="X802">
        <v>999.14319874000341</v>
      </c>
      <c r="Y802">
        <v>652.76087165965862</v>
      </c>
      <c r="Z802">
        <v>9.9059070317325215</v>
      </c>
      <c r="AA802" s="12">
        <v>22.391212177877758</v>
      </c>
      <c r="AB802" s="12">
        <v>3.4412121778777589</v>
      </c>
      <c r="AC802" s="12">
        <v>1.3408502355704592</v>
      </c>
      <c r="AD802" s="12">
        <v>136.37410402839836</v>
      </c>
      <c r="AE802">
        <v>0.13582833807363937</v>
      </c>
      <c r="AF802">
        <v>0</v>
      </c>
      <c r="AG802">
        <v>40.289554692678202</v>
      </c>
      <c r="AH802">
        <v>-22.14159424388194</v>
      </c>
      <c r="AI802">
        <v>-6.0926391069779475</v>
      </c>
      <c r="AJ802">
        <v>0.90947889976538887</v>
      </c>
      <c r="AK802">
        <v>15.034217043068743</v>
      </c>
      <c r="AL802">
        <v>0</v>
      </c>
      <c r="AM802">
        <v>0</v>
      </c>
      <c r="AN802">
        <v>5.6746911831791502</v>
      </c>
      <c r="AO802">
        <f t="shared" si="125"/>
        <v>5.071529739279744</v>
      </c>
      <c r="AP802">
        <f t="shared" si="126"/>
        <v>0.30429178435678461</v>
      </c>
      <c r="AQ802">
        <f t="shared" si="127"/>
        <v>0</v>
      </c>
      <c r="AR802">
        <f t="shared" si="128"/>
        <v>0.30148910639473814</v>
      </c>
      <c r="AS802" s="9">
        <f t="shared" si="129"/>
        <v>30.364421446120211</v>
      </c>
      <c r="AT802" s="9">
        <f t="shared" si="130"/>
        <v>18.192641286897835</v>
      </c>
      <c r="AU802" s="9">
        <f t="shared" si="131"/>
        <v>3.0142861263583089</v>
      </c>
      <c r="AV802">
        <f t="shared" si="132"/>
        <v>0</v>
      </c>
      <c r="AW802">
        <f t="shared" si="133"/>
        <v>5.0077629237266912</v>
      </c>
      <c r="AX802">
        <v>5.1186752723443201</v>
      </c>
      <c r="AZ802">
        <f t="shared" si="134"/>
        <v>121.85278213955894</v>
      </c>
    </row>
    <row r="803" spans="1:52" x14ac:dyDescent="0.3">
      <c r="A803">
        <v>200.25</v>
      </c>
      <c r="B803" s="12">
        <v>4275.5964879265439</v>
      </c>
      <c r="C803" s="9">
        <v>0</v>
      </c>
      <c r="D803" s="9">
        <v>1.00866703830779</v>
      </c>
      <c r="E803" s="9">
        <v>0.44975790296113838</v>
      </c>
      <c r="F803" s="9">
        <v>3.3030226604287614</v>
      </c>
      <c r="G803" s="12">
        <v>0</v>
      </c>
      <c r="H803" s="12">
        <v>177.98380883120706</v>
      </c>
      <c r="I803" s="12">
        <v>10.679028529872424</v>
      </c>
      <c r="J803">
        <v>528.56188875753628</v>
      </c>
      <c r="K803">
        <v>82.357938179438122</v>
      </c>
      <c r="L803">
        <v>7.7664709696895779E-3</v>
      </c>
      <c r="M803">
        <v>0</v>
      </c>
      <c r="N803">
        <v>-1.6064509528248162E-3</v>
      </c>
      <c r="O803">
        <v>1.345699300166533E-3</v>
      </c>
      <c r="P803">
        <v>-5.2605505072810732E-3</v>
      </c>
      <c r="Q803">
        <v>5.8771958018980341E-3</v>
      </c>
      <c r="R803">
        <v>0</v>
      </c>
      <c r="S803">
        <v>1.1338868203250847E-4</v>
      </c>
      <c r="T803">
        <v>517.02157793220817</v>
      </c>
      <c r="U803">
        <v>84.766645042036828</v>
      </c>
      <c r="V803">
        <v>524.36848371281428</v>
      </c>
      <c r="W803">
        <v>88.315489526721194</v>
      </c>
      <c r="X803">
        <v>998.98139866400288</v>
      </c>
      <c r="Y803">
        <v>651.1796208187825</v>
      </c>
      <c r="Z803">
        <v>9.9119584527054805</v>
      </c>
      <c r="AA803" s="12">
        <v>22.409676176624139</v>
      </c>
      <c r="AB803" s="12">
        <v>3.4596761766241411</v>
      </c>
      <c r="AC803" s="12">
        <v>1.3427019888369107</v>
      </c>
      <c r="AD803" s="12">
        <v>134.65949753635383</v>
      </c>
      <c r="AE803">
        <v>0.13593218738891455</v>
      </c>
      <c r="AF803">
        <v>0</v>
      </c>
      <c r="AG803">
        <v>40.68747928606517</v>
      </c>
      <c r="AH803">
        <v>-21.157025240004234</v>
      </c>
      <c r="AI803">
        <v>-6.3405568552984102</v>
      </c>
      <c r="AJ803">
        <v>0.89804418906994388</v>
      </c>
      <c r="AK803">
        <v>15.04661439621027</v>
      </c>
      <c r="AL803">
        <v>0</v>
      </c>
      <c r="AM803">
        <v>0</v>
      </c>
      <c r="AN803">
        <v>5.6825280971429866</v>
      </c>
      <c r="AO803">
        <f t="shared" si="125"/>
        <v>4.8151096038854364</v>
      </c>
      <c r="AP803">
        <f t="shared" si="126"/>
        <v>0.28890657623312616</v>
      </c>
      <c r="AQ803">
        <f t="shared" si="127"/>
        <v>0</v>
      </c>
      <c r="AR803">
        <f t="shared" si="128"/>
        <v>0.28624153940585878</v>
      </c>
      <c r="AS803" s="9">
        <f t="shared" si="129"/>
        <v>31.348116560955209</v>
      </c>
      <c r="AT803" s="9">
        <f t="shared" si="130"/>
        <v>17.786432151443115</v>
      </c>
      <c r="AU803" s="9">
        <f t="shared" si="131"/>
        <v>2.8636299803361349</v>
      </c>
      <c r="AV803">
        <f t="shared" si="132"/>
        <v>0</v>
      </c>
      <c r="AW803">
        <f t="shared" si="133"/>
        <v>5.190709505902765</v>
      </c>
      <c r="AX803">
        <v>4.8599404290980157</v>
      </c>
      <c r="AZ803">
        <f t="shared" si="134"/>
        <v>126.81113710596821</v>
      </c>
    </row>
    <row r="804" spans="1:52" x14ac:dyDescent="0.3">
      <c r="A804">
        <v>200.5</v>
      </c>
      <c r="B804" s="12">
        <v>4290.31811266965</v>
      </c>
      <c r="C804" s="9">
        <v>0</v>
      </c>
      <c r="D804" s="9">
        <v>1.0104279998398464</v>
      </c>
      <c r="E804" s="9">
        <v>0.45216149084256579</v>
      </c>
      <c r="F804" s="9">
        <v>3.3048347362480928</v>
      </c>
      <c r="G804" s="12">
        <v>0</v>
      </c>
      <c r="H804" s="12">
        <v>178.90826570867915</v>
      </c>
      <c r="I804" s="12">
        <v>10.734495942520748</v>
      </c>
      <c r="J804">
        <v>526.54868568181075</v>
      </c>
      <c r="K804">
        <v>82.235893082763994</v>
      </c>
      <c r="L804">
        <v>7.7302644062917846E-3</v>
      </c>
      <c r="M804">
        <v>0</v>
      </c>
      <c r="N804">
        <v>-1.6032262843713061E-3</v>
      </c>
      <c r="O804">
        <v>1.352679874752898E-3</v>
      </c>
      <c r="P804">
        <v>-5.2437164404549909E-3</v>
      </c>
      <c r="Q804">
        <v>5.8771958018980341E-3</v>
      </c>
      <c r="R804">
        <v>0</v>
      </c>
      <c r="S804">
        <v>1.1333929684485617E-4</v>
      </c>
      <c r="T804">
        <v>536.10228189040163</v>
      </c>
      <c r="U804">
        <v>85.948377372126856</v>
      </c>
      <c r="V804">
        <v>526.59941304183167</v>
      </c>
      <c r="W804">
        <v>88.427215737323536</v>
      </c>
      <c r="X804">
        <v>998.81890469837276</v>
      </c>
      <c r="Y804">
        <v>649.78736945723006</v>
      </c>
      <c r="Z804">
        <v>9.9180147297952352</v>
      </c>
      <c r="AA804" s="12">
        <v>22.428165314173587</v>
      </c>
      <c r="AB804" s="12">
        <v>3.478165314173586</v>
      </c>
      <c r="AC804" s="12">
        <v>1.3445300825956348</v>
      </c>
      <c r="AD804" s="12">
        <v>132.93897815085774</v>
      </c>
      <c r="AE804">
        <v>0.13603343413146507</v>
      </c>
      <c r="AF804">
        <v>0</v>
      </c>
      <c r="AG804">
        <v>41.065847367514216</v>
      </c>
      <c r="AH804">
        <v>-21.908089975816093</v>
      </c>
      <c r="AI804">
        <v>-6.1593978207699189</v>
      </c>
      <c r="AJ804">
        <v>0.88657004528807037</v>
      </c>
      <c r="AK804">
        <v>15.059028628394278</v>
      </c>
      <c r="AL804">
        <v>0</v>
      </c>
      <c r="AM804">
        <v>0</v>
      </c>
      <c r="AN804">
        <v>5.6902648803119451</v>
      </c>
      <c r="AO804">
        <f t="shared" si="125"/>
        <v>4.9875150726465423</v>
      </c>
      <c r="AP804">
        <f t="shared" si="126"/>
        <v>0.29925090435879254</v>
      </c>
      <c r="AQ804">
        <f t="shared" si="127"/>
        <v>0</v>
      </c>
      <c r="AR804">
        <f t="shared" si="128"/>
        <v>0.29648633828229026</v>
      </c>
      <c r="AS804" s="9">
        <f t="shared" si="129"/>
        <v>31.410836045205922</v>
      </c>
      <c r="AT804" s="9">
        <f t="shared" si="130"/>
        <v>18.239829872102035</v>
      </c>
      <c r="AU804" s="9">
        <f t="shared" si="131"/>
        <v>2.9679748773350494</v>
      </c>
      <c r="AV804">
        <f t="shared" si="132"/>
        <v>0</v>
      </c>
      <c r="AW804">
        <f t="shared" si="133"/>
        <v>5.2218027318808362</v>
      </c>
      <c r="AX804">
        <v>5.0340208072978108</v>
      </c>
      <c r="AZ804">
        <f t="shared" si="134"/>
        <v>123.18795641539839</v>
      </c>
    </row>
    <row r="805" spans="1:52" x14ac:dyDescent="0.3">
      <c r="A805">
        <v>200.75</v>
      </c>
      <c r="B805" s="12">
        <v>4305.0302600563455</v>
      </c>
      <c r="C805" s="9">
        <v>0</v>
      </c>
      <c r="D805" s="9">
        <v>1.0121802646269493</v>
      </c>
      <c r="E805" s="9">
        <v>0.45456830432796269</v>
      </c>
      <c r="F805" s="9">
        <v>3.3066437911382311</v>
      </c>
      <c r="G805" s="12">
        <v>0</v>
      </c>
      <c r="H805" s="12">
        <v>179.83396320306258</v>
      </c>
      <c r="I805" s="12">
        <v>10.790037792183755</v>
      </c>
      <c r="J805">
        <v>524.31958026316215</v>
      </c>
      <c r="K805">
        <v>82.099392656214036</v>
      </c>
      <c r="L805">
        <v>7.6941540171693206E-3</v>
      </c>
      <c r="M805">
        <v>0</v>
      </c>
      <c r="N805">
        <v>-1.5993220645764705E-3</v>
      </c>
      <c r="O805">
        <v>1.3596673064415518E-3</v>
      </c>
      <c r="P805">
        <v>-5.2247495428210701E-3</v>
      </c>
      <c r="Q805">
        <v>5.8771958018980341E-3</v>
      </c>
      <c r="R805">
        <v>0</v>
      </c>
      <c r="S805">
        <v>1.1323996749550276E-4</v>
      </c>
      <c r="T805">
        <v>512.69487975884886</v>
      </c>
      <c r="U805">
        <v>84.495100080455643</v>
      </c>
      <c r="V805">
        <v>520.09827926495177</v>
      </c>
      <c r="W805">
        <v>88.029383111098184</v>
      </c>
      <c r="X805">
        <v>998.6561576890133</v>
      </c>
      <c r="Y805">
        <v>648.23990853808596</v>
      </c>
      <c r="Z805">
        <v>9.9240757418196051</v>
      </c>
      <c r="AA805" s="12">
        <v>22.446679264061252</v>
      </c>
      <c r="AB805" s="12">
        <v>3.4966792640612514</v>
      </c>
      <c r="AC805" s="12">
        <v>1.3463344358312552</v>
      </c>
      <c r="AD805" s="12">
        <v>131.21256731074448</v>
      </c>
      <c r="AE805">
        <v>0.13613207626653301</v>
      </c>
      <c r="AF805">
        <v>0</v>
      </c>
      <c r="AG805">
        <v>41.465071861768948</v>
      </c>
      <c r="AH805">
        <v>-20.923058667099518</v>
      </c>
      <c r="AI805">
        <v>-6.4070814636567093</v>
      </c>
      <c r="AJ805">
        <v>0.87505661139535507</v>
      </c>
      <c r="AK805">
        <v>15.071459520421225</v>
      </c>
      <c r="AL805">
        <v>0</v>
      </c>
      <c r="AM805">
        <v>0</v>
      </c>
      <c r="AN805">
        <v>5.6979011898160863</v>
      </c>
      <c r="AO805">
        <f t="shared" si="125"/>
        <v>4.7311584648459908</v>
      </c>
      <c r="AP805">
        <f t="shared" si="126"/>
        <v>0.28386950789075943</v>
      </c>
      <c r="AQ805">
        <f t="shared" si="127"/>
        <v>0</v>
      </c>
      <c r="AR805">
        <f t="shared" si="128"/>
        <v>0.28124324081609431</v>
      </c>
      <c r="AS805" s="9">
        <f t="shared" si="129"/>
        <v>32.397960425014951</v>
      </c>
      <c r="AT805" s="9">
        <f t="shared" si="130"/>
        <v>17.835091660977703</v>
      </c>
      <c r="AU805" s="9">
        <f t="shared" si="131"/>
        <v>2.8171424971009547</v>
      </c>
      <c r="AV805">
        <f t="shared" si="132"/>
        <v>0</v>
      </c>
      <c r="AW805">
        <f t="shared" si="133"/>
        <v>5.4072138587603185</v>
      </c>
      <c r="AX805">
        <v>4.7753383202096016</v>
      </c>
      <c r="AZ805">
        <f t="shared" si="134"/>
        <v>128.14162927313419</v>
      </c>
    </row>
    <row r="806" spans="1:52" x14ac:dyDescent="0.3">
      <c r="A806">
        <v>201</v>
      </c>
      <c r="B806" s="12">
        <v>4319.7325875662182</v>
      </c>
      <c r="C806" s="9">
        <v>0</v>
      </c>
      <c r="D806" s="9">
        <v>1.0139237896964839</v>
      </c>
      <c r="E806" s="9">
        <v>0.4569783008326111</v>
      </c>
      <c r="F806" s="9">
        <v>3.3084497898484884</v>
      </c>
      <c r="G806" s="12">
        <v>0</v>
      </c>
      <c r="H806" s="12">
        <v>180.76088493561966</v>
      </c>
      <c r="I806" s="12">
        <v>10.845653096137179</v>
      </c>
      <c r="J806">
        <v>522.33837399648132</v>
      </c>
      <c r="K806">
        <v>81.978539964551373</v>
      </c>
      <c r="L806">
        <v>7.6581520674223408E-3</v>
      </c>
      <c r="M806">
        <v>0</v>
      </c>
      <c r="N806">
        <v>-1.5961230936926639E-3</v>
      </c>
      <c r="O806">
        <v>1.3666612114656147E-3</v>
      </c>
      <c r="P806">
        <v>-5.2081755725256022E-3</v>
      </c>
      <c r="Q806">
        <v>5.8771958018980341E-3</v>
      </c>
      <c r="R806">
        <v>0</v>
      </c>
      <c r="S806">
        <v>1.1319124948036907E-4</v>
      </c>
      <c r="T806">
        <v>531.91966832285925</v>
      </c>
      <c r="U806">
        <v>85.693552024316261</v>
      </c>
      <c r="V806">
        <v>522.35616538621582</v>
      </c>
      <c r="W806">
        <v>88.143800534534137</v>
      </c>
      <c r="X806">
        <v>998.49297733658102</v>
      </c>
      <c r="Y806">
        <v>646.87991616728721</v>
      </c>
      <c r="Z806">
        <v>9.9301413674618093</v>
      </c>
      <c r="AA806" s="12">
        <v>22.465217698712394</v>
      </c>
      <c r="AB806" s="12">
        <v>3.5152176987123966</v>
      </c>
      <c r="AC806" s="12">
        <v>1.348114967831282</v>
      </c>
      <c r="AD806" s="12">
        <v>129.48028704195633</v>
      </c>
      <c r="AE806">
        <v>0.13622811181149652</v>
      </c>
      <c r="AF806">
        <v>0</v>
      </c>
      <c r="AG806">
        <v>41.844677224612482</v>
      </c>
      <c r="AH806">
        <v>-21.678038687817455</v>
      </c>
      <c r="AI806">
        <v>-6.2261875390535701</v>
      </c>
      <c r="AJ806">
        <v>0.86350403428280698</v>
      </c>
      <c r="AK806">
        <v>15.083906852346352</v>
      </c>
      <c r="AL806">
        <v>0</v>
      </c>
      <c r="AM806">
        <v>0</v>
      </c>
      <c r="AN806">
        <v>5.7054366840673305</v>
      </c>
      <c r="AO806">
        <f t="shared" si="125"/>
        <v>4.9031353042007622</v>
      </c>
      <c r="AP806">
        <f t="shared" si="126"/>
        <v>0.29418811825204572</v>
      </c>
      <c r="AQ806">
        <f t="shared" si="127"/>
        <v>0</v>
      </c>
      <c r="AR806">
        <f t="shared" si="128"/>
        <v>0.2914625512475475</v>
      </c>
      <c r="AS806" s="9">
        <f t="shared" si="129"/>
        <v>32.461778507049672</v>
      </c>
      <c r="AT806" s="9">
        <f t="shared" si="130"/>
        <v>18.292039205569523</v>
      </c>
      <c r="AU806" s="9">
        <f t="shared" si="131"/>
        <v>2.9213296028703857</v>
      </c>
      <c r="AV806">
        <f t="shared" si="132"/>
        <v>0</v>
      </c>
      <c r="AW806">
        <f t="shared" si="133"/>
        <v>5.439166577181453</v>
      </c>
      <c r="AX806">
        <v>4.9489862162528206</v>
      </c>
      <c r="AZ806">
        <f t="shared" si="134"/>
        <v>124.52375078107139</v>
      </c>
    </row>
    <row r="807" spans="1:52" x14ac:dyDescent="0.3">
      <c r="A807">
        <v>201.25</v>
      </c>
      <c r="B807" s="12">
        <v>4334.424752066474</v>
      </c>
      <c r="C807" s="9">
        <v>0</v>
      </c>
      <c r="D807" s="9">
        <v>1.0156585322612295</v>
      </c>
      <c r="E807" s="9">
        <v>0.45939143762805146</v>
      </c>
      <c r="F807" s="9">
        <v>3.3102526972012365</v>
      </c>
      <c r="G807" s="12">
        <v>0</v>
      </c>
      <c r="H807" s="12">
        <v>181.68901447232747</v>
      </c>
      <c r="I807" s="12">
        <v>10.901340868339648</v>
      </c>
      <c r="J807">
        <v>520.14274814028965</v>
      </c>
      <c r="K807">
        <v>81.843248490876249</v>
      </c>
      <c r="L807">
        <v>7.6222451962131982E-3</v>
      </c>
      <c r="M807">
        <v>0</v>
      </c>
      <c r="N807">
        <v>-1.5921126547182713E-3</v>
      </c>
      <c r="O807">
        <v>1.3736615918669079E-3</v>
      </c>
      <c r="P807">
        <v>-5.1894812710772294E-3</v>
      </c>
      <c r="Q807">
        <v>5.8771958018980341E-3</v>
      </c>
      <c r="R807">
        <v>0</v>
      </c>
      <c r="S807">
        <v>1.1309265775676246E-4</v>
      </c>
      <c r="T807">
        <v>508.43321774800808</v>
      </c>
      <c r="U807">
        <v>84.225700979354713</v>
      </c>
      <c r="V807">
        <v>515.89296350842164</v>
      </c>
      <c r="W807">
        <v>87.745707602057564</v>
      </c>
      <c r="X807">
        <v>998.3294679679276</v>
      </c>
      <c r="Y807">
        <v>645.36597472961364</v>
      </c>
      <c r="Z807">
        <v>9.9362114852737076</v>
      </c>
      <c r="AA807" s="12">
        <v>22.483780289446553</v>
      </c>
      <c r="AB807" s="12">
        <v>3.5337802894465531</v>
      </c>
      <c r="AC807" s="12">
        <v>1.3498715981881153</v>
      </c>
      <c r="AD807" s="12">
        <v>127.74215958414291</v>
      </c>
      <c r="AE807">
        <v>0.1363215388359178</v>
      </c>
      <c r="AF807">
        <v>0</v>
      </c>
      <c r="AG807">
        <v>42.245170130050205</v>
      </c>
      <c r="AH807">
        <v>-20.69255022033942</v>
      </c>
      <c r="AI807">
        <v>-6.4736505610595998</v>
      </c>
      <c r="AJ807">
        <v>0.8519124622666493</v>
      </c>
      <c r="AK807">
        <v>15.096370403482487</v>
      </c>
      <c r="AL807">
        <v>0</v>
      </c>
      <c r="AM807">
        <v>0</v>
      </c>
      <c r="AN807">
        <v>5.7128710227679429</v>
      </c>
      <c r="AO807">
        <f t="shared" si="125"/>
        <v>4.6468262773548368</v>
      </c>
      <c r="AP807">
        <f t="shared" si="126"/>
        <v>0.27880957664129019</v>
      </c>
      <c r="AQ807">
        <f t="shared" si="127"/>
        <v>0</v>
      </c>
      <c r="AR807">
        <f t="shared" si="128"/>
        <v>0.27622294857634827</v>
      </c>
      <c r="AS807" s="9">
        <f t="shared" si="129"/>
        <v>33.452320775120796</v>
      </c>
      <c r="AT807" s="9">
        <f t="shared" si="130"/>
        <v>17.8887948367543</v>
      </c>
      <c r="AU807" s="9">
        <f t="shared" si="131"/>
        <v>2.7703109176274876</v>
      </c>
      <c r="AV807">
        <f t="shared" si="132"/>
        <v>0</v>
      </c>
      <c r="AW807">
        <f t="shared" si="133"/>
        <v>5.6270371574690046</v>
      </c>
      <c r="AX807">
        <v>4.6903404434437324</v>
      </c>
      <c r="AZ807">
        <f t="shared" si="134"/>
        <v>129.473011221192</v>
      </c>
    </row>
    <row r="808" spans="1:52" x14ac:dyDescent="0.3">
      <c r="A808">
        <v>201.5</v>
      </c>
      <c r="B808" s="12">
        <v>4349.1064098227916</v>
      </c>
      <c r="C808" s="9">
        <v>0</v>
      </c>
      <c r="D808" s="9">
        <v>1.0173844497208973</v>
      </c>
      <c r="E808" s="9">
        <v>0.46180767184263938</v>
      </c>
      <c r="F808" s="9">
        <v>3.3120524780926788</v>
      </c>
      <c r="G808" s="12">
        <v>0</v>
      </c>
      <c r="H808" s="12">
        <v>182.61833532409207</v>
      </c>
      <c r="I808" s="12">
        <v>10.957100119445524</v>
      </c>
      <c r="J808">
        <v>518.19302057537277</v>
      </c>
      <c r="K808">
        <v>81.723581085692842</v>
      </c>
      <c r="L808">
        <v>7.5864455714635005E-3</v>
      </c>
      <c r="M808">
        <v>0</v>
      </c>
      <c r="N808">
        <v>-1.588743077217007E-3</v>
      </c>
      <c r="O808">
        <v>1.3806682733936081E-3</v>
      </c>
      <c r="P808">
        <v>-5.1731632921267019E-3</v>
      </c>
      <c r="Q808">
        <v>5.8771958018980341E-3</v>
      </c>
      <c r="R808">
        <v>0</v>
      </c>
      <c r="S808">
        <v>1.1304460245832746E-4</v>
      </c>
      <c r="T808">
        <v>527.80148496115919</v>
      </c>
      <c r="U808">
        <v>85.440957356710044</v>
      </c>
      <c r="V808">
        <v>518.17727086365642</v>
      </c>
      <c r="W808">
        <v>87.862805500301818</v>
      </c>
      <c r="X808">
        <v>998.16560446246626</v>
      </c>
      <c r="Y808">
        <v>644.03794468363515</v>
      </c>
      <c r="Z808">
        <v>9.9422859736803098</v>
      </c>
      <c r="AA808" s="12">
        <v>22.50236670648184</v>
      </c>
      <c r="AB808" s="12">
        <v>3.5523667064818412</v>
      </c>
      <c r="AC808" s="12">
        <v>1.3516042468064071</v>
      </c>
      <c r="AD808" s="12">
        <v>125.99820754096078</v>
      </c>
      <c r="AE808">
        <v>0.1364123554616099</v>
      </c>
      <c r="AF808">
        <v>0</v>
      </c>
      <c r="AG808">
        <v>42.625965675614339</v>
      </c>
      <c r="AH808">
        <v>-21.451382910084376</v>
      </c>
      <c r="AI808">
        <v>-6.2930336909989366</v>
      </c>
      <c r="AJ808">
        <v>0.84028204609066759</v>
      </c>
      <c r="AK808">
        <v>15.108849952402915</v>
      </c>
      <c r="AL808">
        <v>0</v>
      </c>
      <c r="AM808">
        <v>0</v>
      </c>
      <c r="AN808">
        <v>5.7202038669416879</v>
      </c>
      <c r="AO808">
        <f t="shared" si="125"/>
        <v>4.818361982053915</v>
      </c>
      <c r="AP808">
        <f t="shared" si="126"/>
        <v>0.28910171892323488</v>
      </c>
      <c r="AQ808">
        <f t="shared" si="127"/>
        <v>0</v>
      </c>
      <c r="AR808">
        <f t="shared" si="128"/>
        <v>0.28641603727291165</v>
      </c>
      <c r="AS808" s="9">
        <f t="shared" si="129"/>
        <v>33.517241027579523</v>
      </c>
      <c r="AT808" s="9">
        <f t="shared" si="130"/>
        <v>18.34927816626416</v>
      </c>
      <c r="AU808" s="9">
        <f t="shared" si="131"/>
        <v>2.8743319650173458</v>
      </c>
      <c r="AV808">
        <f t="shared" si="132"/>
        <v>0</v>
      </c>
      <c r="AW808">
        <f t="shared" si="133"/>
        <v>5.6598461526490178</v>
      </c>
      <c r="AX808">
        <v>4.8635430636826893</v>
      </c>
      <c r="AZ808">
        <f t="shared" si="134"/>
        <v>125.86067381997873</v>
      </c>
    </row>
    <row r="809" spans="1:52" x14ac:dyDescent="0.3">
      <c r="A809">
        <v>201.75</v>
      </c>
      <c r="B809" s="12">
        <v>4363.7772165102651</v>
      </c>
      <c r="C809" s="9">
        <v>0</v>
      </c>
      <c r="D809" s="9">
        <v>1.0191014996636549</v>
      </c>
      <c r="E809" s="9">
        <v>0.4642269604621086</v>
      </c>
      <c r="F809" s="9">
        <v>3.3138490974936463</v>
      </c>
      <c r="G809" s="12">
        <v>0</v>
      </c>
      <c r="H809" s="12">
        <v>183.54883094696484</v>
      </c>
      <c r="I809" s="12">
        <v>11.012929856817889</v>
      </c>
      <c r="J809">
        <v>516.03035010554652</v>
      </c>
      <c r="K809">
        <v>81.589492155357789</v>
      </c>
      <c r="L809">
        <v>7.5507400076023834E-3</v>
      </c>
      <c r="M809">
        <v>0</v>
      </c>
      <c r="N809">
        <v>-1.5846650536440127E-3</v>
      </c>
      <c r="O809">
        <v>1.3876811546903764E-3</v>
      </c>
      <c r="P809">
        <v>-5.1547374545879406E-3</v>
      </c>
      <c r="Q809">
        <v>5.8771958018980341E-3</v>
      </c>
      <c r="R809">
        <v>0</v>
      </c>
      <c r="S809">
        <v>1.1294674628355375E-4</v>
      </c>
      <c r="T809">
        <v>504.23553120348816</v>
      </c>
      <c r="U809">
        <v>83.958427062503631</v>
      </c>
      <c r="V809">
        <v>511.75146774519567</v>
      </c>
      <c r="W809">
        <v>87.464447981366732</v>
      </c>
      <c r="X809">
        <v>998.00141494764409</v>
      </c>
      <c r="Y809">
        <v>642.55724388377121</v>
      </c>
      <c r="Z809">
        <v>9.9483647109829736</v>
      </c>
      <c r="AA809" s="12">
        <v>22.520976618939297</v>
      </c>
      <c r="AB809" s="12">
        <v>3.5709766189392966</v>
      </c>
      <c r="AC809" s="12">
        <v>1.3533128339066784</v>
      </c>
      <c r="AD809" s="12">
        <v>124.24845396931381</v>
      </c>
      <c r="AE809">
        <v>0.13650055986268139</v>
      </c>
      <c r="AF809">
        <v>0</v>
      </c>
      <c r="AG809">
        <v>43.027685088910154</v>
      </c>
      <c r="AH809">
        <v>-20.465442873640669</v>
      </c>
      <c r="AI809">
        <v>-6.5402888069287766</v>
      </c>
      <c r="AJ809">
        <v>0.82861293952135395</v>
      </c>
      <c r="AK809">
        <v>15.121345276944314</v>
      </c>
      <c r="AL809">
        <v>0</v>
      </c>
      <c r="AM809">
        <v>0</v>
      </c>
      <c r="AN809">
        <v>5.7274348789491389</v>
      </c>
      <c r="AO809">
        <f t="shared" si="125"/>
        <v>4.5620861228760434</v>
      </c>
      <c r="AP809">
        <f t="shared" si="126"/>
        <v>0.27372516737256258</v>
      </c>
      <c r="AQ809">
        <f t="shared" si="127"/>
        <v>0</v>
      </c>
      <c r="AR809">
        <f t="shared" si="128"/>
        <v>0.27117904562880291</v>
      </c>
      <c r="AS809" s="9">
        <f t="shared" si="129"/>
        <v>34.511177613773611</v>
      </c>
      <c r="AT809" s="9">
        <f t="shared" si="130"/>
        <v>17.947549323082068</v>
      </c>
      <c r="AU809" s="9">
        <f t="shared" si="131"/>
        <v>2.7231177955971098</v>
      </c>
      <c r="AV809">
        <f t="shared" si="132"/>
        <v>0</v>
      </c>
      <c r="AW809">
        <f t="shared" si="133"/>
        <v>5.8501684695718934</v>
      </c>
      <c r="AX809">
        <v>4.6049199142828421</v>
      </c>
      <c r="AZ809">
        <f t="shared" si="134"/>
        <v>130.80577613857554</v>
      </c>
    </row>
    <row r="810" spans="1:52" x14ac:dyDescent="0.3">
      <c r="A810">
        <v>202</v>
      </c>
      <c r="B810" s="12">
        <v>4378.4368272244656</v>
      </c>
      <c r="C810" s="9">
        <v>0</v>
      </c>
      <c r="D810" s="9">
        <v>1.0208096398676543</v>
      </c>
      <c r="E810" s="9">
        <v>0.46664926033015236</v>
      </c>
      <c r="F810" s="9">
        <v>3.3156425204503699</v>
      </c>
      <c r="G810" s="12">
        <v>0</v>
      </c>
      <c r="H810" s="12">
        <v>184.48048474236629</v>
      </c>
      <c r="I810" s="12">
        <v>11.068829084541978</v>
      </c>
      <c r="J810">
        <v>514.11160315766756</v>
      </c>
      <c r="K810">
        <v>81.471003661685131</v>
      </c>
      <c r="L810">
        <v>7.5151404283638574E-3</v>
      </c>
      <c r="M810">
        <v>0</v>
      </c>
      <c r="N810">
        <v>-1.581249292602994E-3</v>
      </c>
      <c r="O810">
        <v>1.3947001023167506E-3</v>
      </c>
      <c r="P810">
        <v>-5.1386715404694375E-3</v>
      </c>
      <c r="Q810">
        <v>5.8771958018980341E-3</v>
      </c>
      <c r="R810">
        <v>0</v>
      </c>
      <c r="S810">
        <v>1.128993514664758E-4</v>
      </c>
      <c r="T810">
        <v>523.74669441824392</v>
      </c>
      <c r="U810">
        <v>85.190572987618168</v>
      </c>
      <c r="V810">
        <v>514.06167574534231</v>
      </c>
      <c r="W810">
        <v>87.58421575855192</v>
      </c>
      <c r="X810">
        <v>997.83690425784368</v>
      </c>
      <c r="Y810">
        <v>641.26089795263943</v>
      </c>
      <c r="Z810">
        <v>9.9544475753613266</v>
      </c>
      <c r="AA810" s="12">
        <v>22.539609694847321</v>
      </c>
      <c r="AB810" s="12">
        <v>3.5896096948473257</v>
      </c>
      <c r="AC810" s="12">
        <v>1.3549972800318435</v>
      </c>
      <c r="AD810" s="12">
        <v>122.4929222196599</v>
      </c>
      <c r="AE810">
        <v>0.1365861502655914</v>
      </c>
      <c r="AF810">
        <v>0</v>
      </c>
      <c r="AG810">
        <v>43.409625761803348</v>
      </c>
      <c r="AH810">
        <v>-21.228066787872013</v>
      </c>
      <c r="AI810">
        <v>-6.3599611103648561</v>
      </c>
      <c r="AJ810">
        <v>0.81690529828291203</v>
      </c>
      <c r="AK810">
        <v>15.133856154209726</v>
      </c>
      <c r="AL810">
        <v>0</v>
      </c>
      <c r="AM810">
        <v>0</v>
      </c>
      <c r="AN810">
        <v>5.7345637225152872</v>
      </c>
      <c r="AO810">
        <f t="shared" si="125"/>
        <v>4.7331678511488002</v>
      </c>
      <c r="AP810">
        <f t="shared" si="126"/>
        <v>0.28399007106892799</v>
      </c>
      <c r="AQ810">
        <f t="shared" si="127"/>
        <v>0</v>
      </c>
      <c r="AR810">
        <f t="shared" si="128"/>
        <v>0.28134515917525194</v>
      </c>
      <c r="AS810" s="9">
        <f t="shared" si="129"/>
        <v>34.577205196887469</v>
      </c>
      <c r="AT810" s="9">
        <f t="shared" si="130"/>
        <v>18.411555104646673</v>
      </c>
      <c r="AU810" s="9">
        <f t="shared" si="131"/>
        <v>2.8269642743787808</v>
      </c>
      <c r="AV810">
        <f t="shared" si="132"/>
        <v>0</v>
      </c>
      <c r="AW810">
        <f t="shared" si="133"/>
        <v>5.8838304887918156</v>
      </c>
      <c r="AX810">
        <v>4.7776641274699099</v>
      </c>
      <c r="AZ810">
        <f t="shared" si="134"/>
        <v>127.19922220729711</v>
      </c>
    </row>
    <row r="811" spans="1:52" x14ac:dyDescent="0.3">
      <c r="A811">
        <v>202.25</v>
      </c>
      <c r="B811" s="12">
        <v>4393.0848964925499</v>
      </c>
      <c r="C811" s="9">
        <v>0</v>
      </c>
      <c r="D811" s="9">
        <v>1.0225088283025419</v>
      </c>
      <c r="E811" s="9">
        <v>0.46907452814900313</v>
      </c>
      <c r="F811" s="9">
        <v>3.3174327120852762</v>
      </c>
      <c r="G811" s="12">
        <v>0</v>
      </c>
      <c r="H811" s="12">
        <v>185.4132800573089</v>
      </c>
      <c r="I811" s="12">
        <v>11.124796803438533</v>
      </c>
      <c r="J811">
        <v>511.98136388449154</v>
      </c>
      <c r="K811">
        <v>81.338110365448756</v>
      </c>
      <c r="L811">
        <v>7.4796338310284E-3</v>
      </c>
      <c r="M811">
        <v>0</v>
      </c>
      <c r="N811">
        <v>-1.5771280655080993E-3</v>
      </c>
      <c r="O811">
        <v>1.4017249938266059E-3</v>
      </c>
      <c r="P811">
        <v>-5.1205100164121581E-3</v>
      </c>
      <c r="Q811">
        <v>5.8771958018980341E-3</v>
      </c>
      <c r="R811">
        <v>0</v>
      </c>
      <c r="S811">
        <v>1.1280222653657058E-4</v>
      </c>
      <c r="T811">
        <v>500.10078350500396</v>
      </c>
      <c r="U811">
        <v>83.693258252749615</v>
      </c>
      <c r="V811">
        <v>507.67274717125167</v>
      </c>
      <c r="W811">
        <v>87.185589566299598</v>
      </c>
      <c r="X811">
        <v>997.6720852149989</v>
      </c>
      <c r="Y811">
        <v>639.81314579943535</v>
      </c>
      <c r="Z811">
        <v>9.9605344448784798</v>
      </c>
      <c r="AA811" s="12">
        <v>22.558265601146179</v>
      </c>
      <c r="AB811" s="12">
        <v>3.608265601146178</v>
      </c>
      <c r="AC811" s="12">
        <v>1.3566575060525377</v>
      </c>
      <c r="AD811" s="12">
        <v>120.73163624130703</v>
      </c>
      <c r="AE811">
        <v>0.1366691249491967</v>
      </c>
      <c r="AF811">
        <v>0</v>
      </c>
      <c r="AG811">
        <v>43.812528064318599</v>
      </c>
      <c r="AH811">
        <v>-20.241680831124636</v>
      </c>
      <c r="AI811">
        <v>-6.6070199314091846</v>
      </c>
      <c r="AJ811">
        <v>0.8051592820932767</v>
      </c>
      <c r="AK811">
        <v>15.146382360571581</v>
      </c>
      <c r="AL811">
        <v>0</v>
      </c>
      <c r="AM811">
        <v>0</v>
      </c>
      <c r="AN811">
        <v>5.7415900627520919</v>
      </c>
      <c r="AO811">
        <f t="shared" si="125"/>
        <v>4.47691196099679</v>
      </c>
      <c r="AP811">
        <f t="shared" si="126"/>
        <v>0.26861471765980738</v>
      </c>
      <c r="AQ811">
        <f t="shared" si="127"/>
        <v>0</v>
      </c>
      <c r="AR811">
        <f t="shared" si="128"/>
        <v>0.26610996679404331</v>
      </c>
      <c r="AS811" s="9">
        <f t="shared" si="129"/>
        <v>35.574510326492629</v>
      </c>
      <c r="AT811" s="9">
        <f t="shared" si="130"/>
        <v>18.011363122844802</v>
      </c>
      <c r="AU811" s="9">
        <f t="shared" si="131"/>
        <v>2.675546147651819</v>
      </c>
      <c r="AV811">
        <f t="shared" si="132"/>
        <v>7.1054273576010019E-15</v>
      </c>
      <c r="AW811">
        <f t="shared" si="133"/>
        <v>6.0765958388532741</v>
      </c>
      <c r="AX811">
        <v>4.5190507401088666</v>
      </c>
      <c r="AZ811">
        <f t="shared" si="134"/>
        <v>132.14039862818368</v>
      </c>
    </row>
    <row r="812" spans="1:52" x14ac:dyDescent="0.3">
      <c r="A812">
        <v>202.5</v>
      </c>
      <c r="B812" s="12">
        <v>4407.7210782844504</v>
      </c>
      <c r="C812" s="9">
        <v>0</v>
      </c>
      <c r="D812" s="9">
        <v>1.0241990231309777</v>
      </c>
      <c r="E812" s="9">
        <v>0.471502720480032</v>
      </c>
      <c r="F812" s="9">
        <v>3.3192196375977248</v>
      </c>
      <c r="G812" s="12">
        <v>0</v>
      </c>
      <c r="H812" s="12">
        <v>186.3472001846277</v>
      </c>
      <c r="I812" s="12">
        <v>11.180832011077662</v>
      </c>
      <c r="J812">
        <v>510.09310025854518</v>
      </c>
      <c r="K812">
        <v>81.220793972121555</v>
      </c>
      <c r="L812">
        <v>7.444231953989632E-3</v>
      </c>
      <c r="M812">
        <v>0</v>
      </c>
      <c r="N812">
        <v>-1.5736654297807393E-3</v>
      </c>
      <c r="O812">
        <v>1.4087557013513026E-3</v>
      </c>
      <c r="P812">
        <v>-5.1046922308689785E-3</v>
      </c>
      <c r="Q812">
        <v>5.8771958018980341E-3</v>
      </c>
      <c r="R812">
        <v>0</v>
      </c>
      <c r="S812">
        <v>1.1275548798476024E-4</v>
      </c>
      <c r="T812">
        <v>519.75427406328754</v>
      </c>
      <c r="U812">
        <v>84.942378626551545</v>
      </c>
      <c r="V812">
        <v>510.00835121779232</v>
      </c>
      <c r="W812">
        <v>87.308016848217903</v>
      </c>
      <c r="X812">
        <v>997.5069667884934</v>
      </c>
      <c r="Y812">
        <v>638.54820252828063</v>
      </c>
      <c r="Z812">
        <v>9.9666251974833724</v>
      </c>
      <c r="AA812" s="12">
        <v>22.576944003692553</v>
      </c>
      <c r="AB812" s="12">
        <v>3.6269440036925538</v>
      </c>
      <c r="AC812" s="12">
        <v>1.3582934331724454</v>
      </c>
      <c r="AD812" s="12">
        <v>118.9646201596956</v>
      </c>
      <c r="AE812">
        <v>0.13674948224480721</v>
      </c>
      <c r="AF812">
        <v>0</v>
      </c>
      <c r="AG812">
        <v>44.195570013184962</v>
      </c>
      <c r="AH812">
        <v>-21.008035316324399</v>
      </c>
      <c r="AI812">
        <v>-6.4269925655244151</v>
      </c>
      <c r="AJ812">
        <v>0.79337505184501012</v>
      </c>
      <c r="AK812">
        <v>15.158923671674756</v>
      </c>
      <c r="AL812">
        <v>0</v>
      </c>
      <c r="AM812">
        <v>0</v>
      </c>
      <c r="AN812">
        <v>5.7485135661810292</v>
      </c>
      <c r="AO812">
        <f t="shared" si="125"/>
        <v>4.6475277267219948</v>
      </c>
      <c r="AP812">
        <f t="shared" si="126"/>
        <v>0.2788516636033197</v>
      </c>
      <c r="AQ812">
        <f t="shared" si="127"/>
        <v>0</v>
      </c>
      <c r="AR812">
        <f t="shared" si="128"/>
        <v>0.27624840250100813</v>
      </c>
      <c r="AS812" s="9">
        <f t="shared" si="129"/>
        <v>35.641651141677677</v>
      </c>
      <c r="AT812" s="9">
        <f t="shared" si="130"/>
        <v>18.47887841349915</v>
      </c>
      <c r="AU812" s="9">
        <f t="shared" si="131"/>
        <v>2.779210016829003</v>
      </c>
      <c r="AV812">
        <f t="shared" si="132"/>
        <v>0</v>
      </c>
      <c r="AW812">
        <f t="shared" si="133"/>
        <v>6.1111074572106849</v>
      </c>
      <c r="AX812">
        <v>4.6913242809947233</v>
      </c>
      <c r="AZ812">
        <f t="shared" si="134"/>
        <v>128.5398513104883</v>
      </c>
    </row>
    <row r="813" spans="1:52" x14ac:dyDescent="0.3">
      <c r="A813">
        <v>202.75</v>
      </c>
      <c r="B813" s="12">
        <v>4422.3450260241889</v>
      </c>
      <c r="C813" s="9">
        <v>0</v>
      </c>
      <c r="D813" s="9">
        <v>1.0258801827101351</v>
      </c>
      <c r="E813" s="9">
        <v>0.4739337937443493</v>
      </c>
      <c r="F813" s="9">
        <v>3.3210032622648082</v>
      </c>
      <c r="G813" s="12">
        <v>0</v>
      </c>
      <c r="H813" s="12">
        <v>187.28222836321126</v>
      </c>
      <c r="I813" s="12">
        <v>11.236933701792676</v>
      </c>
      <c r="J813">
        <v>507.99477675991625</v>
      </c>
      <c r="K813">
        <v>81.089089443962507</v>
      </c>
      <c r="L813">
        <v>7.4089219882141517E-3</v>
      </c>
      <c r="M813">
        <v>0</v>
      </c>
      <c r="N813">
        <v>-1.5695003655592343E-3</v>
      </c>
      <c r="O813">
        <v>1.4157920979588612E-3</v>
      </c>
      <c r="P813">
        <v>-5.0867909378639817E-3</v>
      </c>
      <c r="Q813">
        <v>5.8771958018980341E-3</v>
      </c>
      <c r="R813">
        <v>0</v>
      </c>
      <c r="S813">
        <v>1.1265908971565248E-4</v>
      </c>
      <c r="T813">
        <v>496.02795532788235</v>
      </c>
      <c r="U813">
        <v>83.430174737766322</v>
      </c>
      <c r="V813">
        <v>503.65578152377577</v>
      </c>
      <c r="W813">
        <v>86.90911807713951</v>
      </c>
      <c r="X813">
        <v>997.34155867392656</v>
      </c>
      <c r="Y813">
        <v>637.13310606395976</v>
      </c>
      <c r="Z813">
        <v>9.9727197110147223</v>
      </c>
      <c r="AA813" s="12">
        <v>22.59564456726422</v>
      </c>
      <c r="AB813" s="12">
        <v>3.6456445672642217</v>
      </c>
      <c r="AC813" s="12">
        <v>1.3599049829319185</v>
      </c>
      <c r="AD813" s="12">
        <v>117.19189852533214</v>
      </c>
      <c r="AE813">
        <v>0.13682722053622465</v>
      </c>
      <c r="AF813">
        <v>0</v>
      </c>
      <c r="AG813">
        <v>44.599610924826038</v>
      </c>
      <c r="AH813">
        <v>-20.021209246663542</v>
      </c>
      <c r="AI813">
        <v>-6.6738662270091993</v>
      </c>
      <c r="AJ813">
        <v>0.7815527712654402</v>
      </c>
      <c r="AK813">
        <v>15.171479862439718</v>
      </c>
      <c r="AL813">
        <v>0</v>
      </c>
      <c r="AM813">
        <v>0</v>
      </c>
      <c r="AN813">
        <v>5.7553339007484059</v>
      </c>
      <c r="AO813">
        <f t="shared" si="125"/>
        <v>4.3912791199026495</v>
      </c>
      <c r="AP813">
        <f t="shared" si="126"/>
        <v>0.26347674719415898</v>
      </c>
      <c r="AQ813">
        <f t="shared" si="127"/>
        <v>0</v>
      </c>
      <c r="AR813">
        <f t="shared" si="128"/>
        <v>0.26101422790474149</v>
      </c>
      <c r="AS813" s="9">
        <f t="shared" si="129"/>
        <v>36.642298012467585</v>
      </c>
      <c r="AT813" s="9">
        <f t="shared" si="130"/>
        <v>18.080244462958234</v>
      </c>
      <c r="AU813" s="9">
        <f t="shared" si="131"/>
        <v>2.6275797501372322</v>
      </c>
      <c r="AV813">
        <f t="shared" si="132"/>
        <v>0</v>
      </c>
      <c r="AW813">
        <f t="shared" si="133"/>
        <v>6.3063063440360958</v>
      </c>
      <c r="AX813">
        <v>4.4327083156395313</v>
      </c>
      <c r="AZ813">
        <f t="shared" si="134"/>
        <v>133.47732454018399</v>
      </c>
    </row>
    <row r="814" spans="1:52" x14ac:dyDescent="0.3">
      <c r="A814">
        <v>203</v>
      </c>
      <c r="B814" s="12">
        <v>4436.956392601227</v>
      </c>
      <c r="C814" s="9">
        <v>0</v>
      </c>
      <c r="D814" s="9">
        <v>1.0275522655932061</v>
      </c>
      <c r="E814" s="9">
        <v>0.47636770422342056</v>
      </c>
      <c r="F814" s="9">
        <v>3.322783551442102</v>
      </c>
      <c r="G814" s="12">
        <v>0</v>
      </c>
      <c r="H814" s="12">
        <v>188.21834777823867</v>
      </c>
      <c r="I814" s="12">
        <v>11.293100866694321</v>
      </c>
      <c r="J814">
        <v>506.13650920170539</v>
      </c>
      <c r="K814">
        <v>80.972938481560675</v>
      </c>
      <c r="L814">
        <v>7.3737154874970396E-3</v>
      </c>
      <c r="M814">
        <v>0</v>
      </c>
      <c r="N814">
        <v>-1.5659901389200807E-3</v>
      </c>
      <c r="O814">
        <v>1.4228340555805532E-3</v>
      </c>
      <c r="P814">
        <v>-5.0712174258127803E-3</v>
      </c>
      <c r="Q814">
        <v>5.8771958018980341E-3</v>
      </c>
      <c r="R814">
        <v>0</v>
      </c>
      <c r="S814">
        <v>1.1261300330171983E-4</v>
      </c>
      <c r="T814">
        <v>515.82322184441443</v>
      </c>
      <c r="U814">
        <v>84.696354477916429</v>
      </c>
      <c r="V814">
        <v>506.01629113672152</v>
      </c>
      <c r="W814">
        <v>87.034194618615118</v>
      </c>
      <c r="X814">
        <v>997.1758698179101</v>
      </c>
      <c r="Y814">
        <v>635.89928622308662</v>
      </c>
      <c r="Z814">
        <v>9.9788178632037923</v>
      </c>
      <c r="AA814" s="12">
        <v>22.614366955564773</v>
      </c>
      <c r="AB814" s="12">
        <v>3.6643669555647733</v>
      </c>
      <c r="AC814" s="12">
        <v>1.3614920772161136</v>
      </c>
      <c r="AD814" s="12">
        <v>115.41349636310643</v>
      </c>
      <c r="AE814">
        <v>0.13690233825979847</v>
      </c>
      <c r="AF814">
        <v>0</v>
      </c>
      <c r="AG814">
        <v>44.983710173091872</v>
      </c>
      <c r="AH814">
        <v>-20.791234573499572</v>
      </c>
      <c r="AI814">
        <v>-6.4941497543182551</v>
      </c>
      <c r="AJ814">
        <v>0.76969260724555699</v>
      </c>
      <c r="AK814">
        <v>15.184050707065682</v>
      </c>
      <c r="AL814">
        <v>0</v>
      </c>
      <c r="AM814">
        <v>0</v>
      </c>
      <c r="AN814">
        <v>5.7620507358597965</v>
      </c>
      <c r="AO814">
        <f t="shared" si="125"/>
        <v>4.5614175307654339</v>
      </c>
      <c r="AP814">
        <f t="shared" si="126"/>
        <v>0.27368505184592601</v>
      </c>
      <c r="AQ814">
        <f t="shared" si="127"/>
        <v>0</v>
      </c>
      <c r="AR814">
        <f t="shared" si="128"/>
        <v>0.27112431822748678</v>
      </c>
      <c r="AS814" s="9">
        <f t="shared" si="129"/>
        <v>36.710557143953686</v>
      </c>
      <c r="AT814" s="9">
        <f t="shared" si="130"/>
        <v>18.551256598448667</v>
      </c>
      <c r="AU814" s="9">
        <f t="shared" si="131"/>
        <v>2.7310532842519826</v>
      </c>
      <c r="AV814">
        <f t="shared" si="132"/>
        <v>0</v>
      </c>
      <c r="AW814">
        <f t="shared" si="133"/>
        <v>6.3416637011537835</v>
      </c>
      <c r="AX814">
        <v>4.6044995209577282</v>
      </c>
      <c r="AZ814">
        <f t="shared" si="134"/>
        <v>129.8829950863651</v>
      </c>
    </row>
    <row r="815" spans="1:52" x14ac:dyDescent="0.3">
      <c r="A815">
        <v>203.25</v>
      </c>
      <c r="B815" s="12">
        <v>4451.5548303819241</v>
      </c>
      <c r="C815" s="9">
        <v>0</v>
      </c>
      <c r="D815" s="9">
        <v>1.029215230530891</v>
      </c>
      <c r="E815" s="9">
        <v>0.4788044080596881</v>
      </c>
      <c r="F815" s="9">
        <v>3.3245604705644243</v>
      </c>
      <c r="G815" s="12">
        <v>0</v>
      </c>
      <c r="H815" s="12">
        <v>189.15554156141849</v>
      </c>
      <c r="I815" s="12">
        <v>11.349332493685109</v>
      </c>
      <c r="J815">
        <v>504.06959617307103</v>
      </c>
      <c r="K815">
        <v>80.842415992080419</v>
      </c>
      <c r="L815">
        <v>7.3385998357905647E-3</v>
      </c>
      <c r="M815">
        <v>0</v>
      </c>
      <c r="N815">
        <v>-1.5617805796048516E-3</v>
      </c>
      <c r="O815">
        <v>1.4298814458585339E-3</v>
      </c>
      <c r="P815">
        <v>-5.0535723629584108E-3</v>
      </c>
      <c r="Q815">
        <v>5.8771958018980341E-3</v>
      </c>
      <c r="R815">
        <v>0</v>
      </c>
      <c r="S815">
        <v>1.1251732717134615E-4</v>
      </c>
      <c r="T815">
        <v>492.01604819307289</v>
      </c>
      <c r="U815">
        <v>83.169157242933466</v>
      </c>
      <c r="V815">
        <v>499.69957201659389</v>
      </c>
      <c r="W815">
        <v>86.635019478752952</v>
      </c>
      <c r="X815">
        <v>997.0099090261225</v>
      </c>
      <c r="Y815">
        <v>634.51655421706403</v>
      </c>
      <c r="Z815">
        <v>9.9849195316780399</v>
      </c>
      <c r="AA815" s="12">
        <v>22.633110831228368</v>
      </c>
      <c r="AB815" s="12">
        <v>3.6831108312283698</v>
      </c>
      <c r="AC815" s="12">
        <v>1.3630546382567359</v>
      </c>
      <c r="AD815" s="12">
        <v>113.62943889282812</v>
      </c>
      <c r="AE815">
        <v>0.13697483390446008</v>
      </c>
      <c r="AF815">
        <v>0</v>
      </c>
      <c r="AG815">
        <v>45.388845135454375</v>
      </c>
      <c r="AH815">
        <v>-19.803974363590385</v>
      </c>
      <c r="AI815">
        <v>-6.7408491100235066</v>
      </c>
      <c r="AJ815">
        <v>0.7577947279762709</v>
      </c>
      <c r="AK815">
        <v>15.196635979033816</v>
      </c>
      <c r="AL815">
        <v>0</v>
      </c>
      <c r="AM815">
        <v>0</v>
      </c>
      <c r="AN815">
        <v>5.7686637423874245</v>
      </c>
      <c r="AO815">
        <f t="shared" si="125"/>
        <v>4.3051638134053256</v>
      </c>
      <c r="AP815">
        <f t="shared" si="126"/>
        <v>0.25830982880431952</v>
      </c>
      <c r="AQ815">
        <f t="shared" si="127"/>
        <v>0</v>
      </c>
      <c r="AR815">
        <f t="shared" si="128"/>
        <v>0.25589039707714539</v>
      </c>
      <c r="AS815" s="9">
        <f t="shared" si="129"/>
        <v>37.714518360201417</v>
      </c>
      <c r="AT815" s="9">
        <f t="shared" si="130"/>
        <v>18.154201727801997</v>
      </c>
      <c r="AU815" s="9">
        <f t="shared" si="131"/>
        <v>2.5792028548526607</v>
      </c>
      <c r="AV815">
        <f t="shared" si="132"/>
        <v>0</v>
      </c>
      <c r="AW815">
        <f t="shared" si="133"/>
        <v>6.5392859082819124</v>
      </c>
      <c r="AX815">
        <v>4.3458689357538383</v>
      </c>
      <c r="AZ815">
        <f t="shared" si="134"/>
        <v>134.81698220047014</v>
      </c>
    </row>
    <row r="816" spans="1:52" x14ac:dyDescent="0.3">
      <c r="A816">
        <v>203.5</v>
      </c>
      <c r="B816" s="12">
        <v>4466.1399912210554</v>
      </c>
      <c r="C816" s="9">
        <v>0</v>
      </c>
      <c r="D816" s="9">
        <v>1.0308690364728874</v>
      </c>
      <c r="E816" s="9">
        <v>0.48124386125720781</v>
      </c>
      <c r="F816" s="9">
        <v>3.3263339851465838</v>
      </c>
      <c r="G816" s="12">
        <v>0</v>
      </c>
      <c r="H816" s="12">
        <v>190.09379279123377</v>
      </c>
      <c r="I816" s="12">
        <v>11.405627567474026</v>
      </c>
      <c r="J816">
        <v>502.24084726084141</v>
      </c>
      <c r="K816">
        <v>80.727423930321152</v>
      </c>
      <c r="L816">
        <v>7.3035864031389319E-3</v>
      </c>
      <c r="M816">
        <v>0</v>
      </c>
      <c r="N816">
        <v>-1.5582220198156957E-3</v>
      </c>
      <c r="O816">
        <v>1.436934139980242E-3</v>
      </c>
      <c r="P816">
        <v>-5.0382393487432807E-3</v>
      </c>
      <c r="Q816">
        <v>5.8771958018980341E-3</v>
      </c>
      <c r="R816">
        <v>0</v>
      </c>
      <c r="S816">
        <v>1.1247188885577986E-4</v>
      </c>
      <c r="T816">
        <v>511.95255590114772</v>
      </c>
      <c r="U816">
        <v>84.452481250853623</v>
      </c>
      <c r="V816">
        <v>502.08451032648713</v>
      </c>
      <c r="W816">
        <v>86.762735151027641</v>
      </c>
      <c r="X816">
        <v>996.84368484943559</v>
      </c>
      <c r="Y816">
        <v>633.31358073395131</v>
      </c>
      <c r="Z816">
        <v>9.9910245939658004</v>
      </c>
      <c r="AA816" s="12">
        <v>22.651875855824674</v>
      </c>
      <c r="AB816" s="12">
        <v>3.7018758558246754</v>
      </c>
      <c r="AC816" s="12">
        <v>1.3645925886433419</v>
      </c>
      <c r="AD816" s="12">
        <v>111.83975211398619</v>
      </c>
      <c r="AE816">
        <v>0.13704470601177676</v>
      </c>
      <c r="AF816">
        <v>0</v>
      </c>
      <c r="AG816">
        <v>45.773957567289749</v>
      </c>
      <c r="AH816">
        <v>-20.577611699674307</v>
      </c>
      <c r="AI816">
        <v>-6.5614535203732087</v>
      </c>
      <c r="AJ816">
        <v>0.74585930684817403</v>
      </c>
      <c r="AK816">
        <v>15.209235451110549</v>
      </c>
      <c r="AL816">
        <v>0</v>
      </c>
      <c r="AM816">
        <v>0</v>
      </c>
      <c r="AN816">
        <v>5.775172592717996</v>
      </c>
      <c r="AO816">
        <f t="shared" si="125"/>
        <v>4.4748140489298009</v>
      </c>
      <c r="AP816">
        <f t="shared" si="126"/>
        <v>0.26848884293578806</v>
      </c>
      <c r="AQ816">
        <f t="shared" si="127"/>
        <v>0</v>
      </c>
      <c r="AR816">
        <f t="shared" si="128"/>
        <v>0.26597150829479876</v>
      </c>
      <c r="AS816" s="9">
        <f t="shared" si="129"/>
        <v>37.783900063186948</v>
      </c>
      <c r="AT816" s="9">
        <f t="shared" si="130"/>
        <v>18.628698296584304</v>
      </c>
      <c r="AU816" s="9">
        <f t="shared" si="131"/>
        <v>2.6824786329768795</v>
      </c>
      <c r="AV816">
        <f t="shared" si="132"/>
        <v>0</v>
      </c>
      <c r="AW816">
        <f t="shared" si="133"/>
        <v>6.5754847035891828</v>
      </c>
      <c r="AX816">
        <v>4.5171667223028873</v>
      </c>
      <c r="AZ816">
        <f t="shared" si="134"/>
        <v>131.22907040746418</v>
      </c>
    </row>
    <row r="817" spans="1:52" x14ac:dyDescent="0.3">
      <c r="A817">
        <v>203.75</v>
      </c>
      <c r="B817" s="12">
        <v>4480.7115264734457</v>
      </c>
      <c r="C817" s="9">
        <v>0</v>
      </c>
      <c r="D817" s="9">
        <v>1.0325136425693724</v>
      </c>
      <c r="E817" s="9">
        <v>0.48368601968228514</v>
      </c>
      <c r="F817" s="9">
        <v>3.328104060784149</v>
      </c>
      <c r="G817" s="12">
        <v>0</v>
      </c>
      <c r="H817" s="12">
        <v>191.03308449318658</v>
      </c>
      <c r="I817" s="12">
        <v>11.461985069591195</v>
      </c>
      <c r="J817">
        <v>500.20484931610241</v>
      </c>
      <c r="K817">
        <v>80.59807688457488</v>
      </c>
      <c r="L817">
        <v>7.2686627657000966E-3</v>
      </c>
      <c r="M817">
        <v>0</v>
      </c>
      <c r="N817">
        <v>-1.5539672849929655E-3</v>
      </c>
      <c r="O817">
        <v>1.4439920088139869E-3</v>
      </c>
      <c r="P817">
        <v>-5.020846595010048E-3</v>
      </c>
      <c r="Q817">
        <v>5.8771958018980341E-3</v>
      </c>
      <c r="R817">
        <v>0</v>
      </c>
      <c r="S817">
        <v>1.1237693040522282E-4</v>
      </c>
      <c r="T817">
        <v>488.06408395161253</v>
      </c>
      <c r="U817">
        <v>82.910187033650857</v>
      </c>
      <c r="V817">
        <v>495.80314065909425</v>
      </c>
      <c r="W817">
        <v>86.36327996455941</v>
      </c>
      <c r="X817">
        <v>996.67720568141397</v>
      </c>
      <c r="Y817">
        <v>631.96292415526796</v>
      </c>
      <c r="Z817">
        <v>9.9971329274973293</v>
      </c>
      <c r="AA817" s="12">
        <v>22.670661689863731</v>
      </c>
      <c r="AB817" s="12">
        <v>3.7206616898637317</v>
      </c>
      <c r="AC817" s="12">
        <v>1.3661058513201429</v>
      </c>
      <c r="AD817" s="12">
        <v>110.04446185463414</v>
      </c>
      <c r="AE817">
        <v>0.13711195317598235</v>
      </c>
      <c r="AF817">
        <v>0</v>
      </c>
      <c r="AG817">
        <v>46.180141910119723</v>
      </c>
      <c r="AH817">
        <v>-19.589923488646122</v>
      </c>
      <c r="AI817">
        <v>-6.8079891748086849</v>
      </c>
      <c r="AJ817">
        <v>0.73388651610855515</v>
      </c>
      <c r="AK817">
        <v>15.221848895350844</v>
      </c>
      <c r="AL817">
        <v>0</v>
      </c>
      <c r="AM817">
        <v>0</v>
      </c>
      <c r="AN817">
        <v>5.7815769607391747</v>
      </c>
      <c r="AO817">
        <f t="shared" si="125"/>
        <v>4.2185430745294266</v>
      </c>
      <c r="AP817">
        <f t="shared" si="126"/>
        <v>0.2531125844717656</v>
      </c>
      <c r="AQ817">
        <f t="shared" si="127"/>
        <v>0</v>
      </c>
      <c r="AR817">
        <f t="shared" si="128"/>
        <v>0.25073709074660888</v>
      </c>
      <c r="AS817" s="9">
        <f t="shared" si="129"/>
        <v>38.791147815800109</v>
      </c>
      <c r="AT817" s="9">
        <f t="shared" si="130"/>
        <v>18.233243445812292</v>
      </c>
      <c r="AU817" s="9">
        <f t="shared" si="131"/>
        <v>2.5304001525866373</v>
      </c>
      <c r="AV817">
        <f t="shared" si="132"/>
        <v>0</v>
      </c>
      <c r="AW817">
        <f t="shared" si="133"/>
        <v>6.7755193263593014</v>
      </c>
      <c r="AX817">
        <v>4.2585097287368612</v>
      </c>
      <c r="AZ817">
        <f t="shared" si="134"/>
        <v>136.1597834961737</v>
      </c>
    </row>
    <row r="818" spans="1:52" x14ac:dyDescent="0.3">
      <c r="A818">
        <v>204</v>
      </c>
      <c r="B818" s="12">
        <v>4495.2690870056458</v>
      </c>
      <c r="C818" s="9">
        <v>0</v>
      </c>
      <c r="D818" s="9">
        <v>1.0341490081724811</v>
      </c>
      <c r="E818" s="9">
        <v>0.48613083906413268</v>
      </c>
      <c r="F818" s="9">
        <v>3.3298706631541748</v>
      </c>
      <c r="G818" s="12">
        <v>0</v>
      </c>
      <c r="H818" s="12">
        <v>191.97339964005101</v>
      </c>
      <c r="I818" s="12">
        <v>11.518403978403061</v>
      </c>
      <c r="J818">
        <v>498.40515125678462</v>
      </c>
      <c r="K818">
        <v>80.484237329709856</v>
      </c>
      <c r="L818">
        <v>7.2338401106579967E-3</v>
      </c>
      <c r="M818">
        <v>0</v>
      </c>
      <c r="N818">
        <v>-1.550359630210616E-3</v>
      </c>
      <c r="O818">
        <v>1.4510549229339066E-3</v>
      </c>
      <c r="P818">
        <v>-5.0057503806976381E-3</v>
      </c>
      <c r="Q818">
        <v>5.8771958018980341E-3</v>
      </c>
      <c r="R818">
        <v>0</v>
      </c>
      <c r="S818">
        <v>1.1233213623563978E-4</v>
      </c>
      <c r="T818">
        <v>508.14131406530436</v>
      </c>
      <c r="U818">
        <v>84.210740159816964</v>
      </c>
      <c r="V818">
        <v>498.21204395639114</v>
      </c>
      <c r="W818">
        <v>86.493624745541183</v>
      </c>
      <c r="X818">
        <v>996.51047977732844</v>
      </c>
      <c r="Y818">
        <v>630.79052224372413</v>
      </c>
      <c r="Z818">
        <v>10.003244409610353</v>
      </c>
      <c r="AA818" s="12">
        <v>22.689467992801021</v>
      </c>
      <c r="AB818" s="12">
        <v>3.7394679928010204</v>
      </c>
      <c r="AC818" s="12">
        <v>1.3675943495996334</v>
      </c>
      <c r="AD818" s="12">
        <v>108.24359488219814</v>
      </c>
      <c r="AE818">
        <v>0.13717657404402561</v>
      </c>
      <c r="AF818">
        <v>0</v>
      </c>
      <c r="AG818">
        <v>46.566223326155274</v>
      </c>
      <c r="AH818">
        <v>-20.367114872248944</v>
      </c>
      <c r="AI818">
        <v>-6.6289239143666494</v>
      </c>
      <c r="AJ818">
        <v>0.72187653426937948</v>
      </c>
      <c r="AK818">
        <v>15.234476083101592</v>
      </c>
      <c r="AL818">
        <v>0</v>
      </c>
      <c r="AM818">
        <v>0</v>
      </c>
      <c r="AN818">
        <v>5.787876521897255</v>
      </c>
      <c r="AO818">
        <f t="shared" si="125"/>
        <v>4.3876948557693254</v>
      </c>
      <c r="AP818">
        <f t="shared" si="126"/>
        <v>0.26326169134615951</v>
      </c>
      <c r="AQ818">
        <f t="shared" si="127"/>
        <v>0</v>
      </c>
      <c r="AR818">
        <f t="shared" si="128"/>
        <v>0.26078862114647189</v>
      </c>
      <c r="AS818" s="9">
        <f t="shared" si="129"/>
        <v>38.861655584095267</v>
      </c>
      <c r="AT818" s="9">
        <f t="shared" si="130"/>
        <v>18.711212273232661</v>
      </c>
      <c r="AU818" s="9">
        <f t="shared" si="131"/>
        <v>2.6334710422230363</v>
      </c>
      <c r="AV818">
        <f t="shared" si="132"/>
        <v>0</v>
      </c>
      <c r="AW818">
        <f t="shared" si="133"/>
        <v>6.812554828601094</v>
      </c>
      <c r="AX818">
        <v>4.4293035630258863</v>
      </c>
      <c r="AZ818">
        <f t="shared" si="134"/>
        <v>132.57847828733298</v>
      </c>
    </row>
    <row r="819" spans="1:52" x14ac:dyDescent="0.3">
      <c r="A819">
        <v>204.25</v>
      </c>
      <c r="B819" s="12">
        <v>4509.8123232076996</v>
      </c>
      <c r="C819" s="9">
        <v>0</v>
      </c>
      <c r="D819" s="9">
        <v>1.0357750928377685</v>
      </c>
      <c r="E819" s="9">
        <v>0.48857827499552908</v>
      </c>
      <c r="F819" s="9">
        <v>3.3316337580159492</v>
      </c>
      <c r="G819" s="12">
        <v>0</v>
      </c>
      <c r="H819" s="12">
        <v>192.91472115212656</v>
      </c>
      <c r="I819" s="12">
        <v>11.574883269127595</v>
      </c>
      <c r="J819">
        <v>496.39958273171288</v>
      </c>
      <c r="K819">
        <v>80.356059264769783</v>
      </c>
      <c r="L819">
        <v>7.1991062055063327E-3</v>
      </c>
      <c r="M819">
        <v>0</v>
      </c>
      <c r="N819">
        <v>-1.5460590184950128E-3</v>
      </c>
      <c r="O819">
        <v>1.4581227526647195E-3</v>
      </c>
      <c r="P819">
        <v>-4.9886060932957292E-3</v>
      </c>
      <c r="Q819">
        <v>5.8771958018980341E-3</v>
      </c>
      <c r="R819">
        <v>0</v>
      </c>
      <c r="S819">
        <v>1.1223789106998806E-4</v>
      </c>
      <c r="T819">
        <v>484.17110428517418</v>
      </c>
      <c r="U819">
        <v>82.65324591633339</v>
      </c>
      <c r="V819">
        <v>491.96552965601882</v>
      </c>
      <c r="W819">
        <v>86.093885944573969</v>
      </c>
      <c r="X819">
        <v>996.34351528539491</v>
      </c>
      <c r="Y819">
        <v>629.47165444083339</v>
      </c>
      <c r="Z819">
        <v>10.009358917552497</v>
      </c>
      <c r="AA819" s="12">
        <v>22.708294423042528</v>
      </c>
      <c r="AB819" s="12">
        <v>3.758294423042531</v>
      </c>
      <c r="AC819" s="12">
        <v>1.3690580071626546</v>
      </c>
      <c r="AD819" s="12">
        <v>106.43717798289191</v>
      </c>
      <c r="AE819">
        <v>0.13723856731560713</v>
      </c>
      <c r="AF819">
        <v>0</v>
      </c>
      <c r="AG819">
        <v>46.973412338761364</v>
      </c>
      <c r="AH819">
        <v>-19.379004966729497</v>
      </c>
      <c r="AI819">
        <v>-6.8753062392407287</v>
      </c>
      <c r="AJ819">
        <v>0.70982953996790632</v>
      </c>
      <c r="AK819">
        <v>15.247116785005023</v>
      </c>
      <c r="AL819">
        <v>0</v>
      </c>
      <c r="AM819">
        <v>0</v>
      </c>
      <c r="AN819">
        <v>5.7940709531974335</v>
      </c>
      <c r="AO819">
        <f t="shared" si="125"/>
        <v>4.1313947054899076</v>
      </c>
      <c r="AP819">
        <f t="shared" si="126"/>
        <v>0.24788368232939445</v>
      </c>
      <c r="AQ819">
        <f t="shared" si="127"/>
        <v>0</v>
      </c>
      <c r="AR819">
        <f t="shared" si="128"/>
        <v>0.24555297067895859</v>
      </c>
      <c r="AS819" s="9">
        <f t="shared" si="129"/>
        <v>39.872161722025545</v>
      </c>
      <c r="AT819" s="9">
        <f t="shared" si="130"/>
        <v>18.317378273870069</v>
      </c>
      <c r="AU819" s="9">
        <f t="shared" si="131"/>
        <v>2.4811567462394746</v>
      </c>
      <c r="AV819">
        <f t="shared" si="132"/>
        <v>0</v>
      </c>
      <c r="AW819">
        <f t="shared" si="133"/>
        <v>7.0149902885766924</v>
      </c>
      <c r="AX819">
        <v>4.1706086060426468</v>
      </c>
      <c r="AZ819">
        <f t="shared" si="134"/>
        <v>137.50612478481457</v>
      </c>
    </row>
    <row r="820" spans="1:52" x14ac:dyDescent="0.3">
      <c r="A820">
        <v>204.5</v>
      </c>
      <c r="B820" s="12">
        <v>4524.3408850050091</v>
      </c>
      <c r="C820" s="9">
        <v>0</v>
      </c>
      <c r="D820" s="9">
        <v>1.037391856325681</v>
      </c>
      <c r="E820" s="9">
        <v>0.49102828293349149</v>
      </c>
      <c r="F820" s="9">
        <v>3.3333933112117347</v>
      </c>
      <c r="G820" s="12">
        <v>0</v>
      </c>
      <c r="H820" s="12">
        <v>193.85703189749671</v>
      </c>
      <c r="I820" s="12">
        <v>11.631421913849803</v>
      </c>
      <c r="J820">
        <v>494.6284771605612</v>
      </c>
      <c r="K820">
        <v>80.243365956801313</v>
      </c>
      <c r="L820">
        <v>7.1644720457541312E-3</v>
      </c>
      <c r="M820">
        <v>0</v>
      </c>
      <c r="N820">
        <v>-1.5424150980494929E-3</v>
      </c>
      <c r="O820">
        <v>1.4651953681100146E-3</v>
      </c>
      <c r="P820">
        <v>-4.9737430570035652E-3</v>
      </c>
      <c r="Q820">
        <v>5.8771958018980341E-3</v>
      </c>
      <c r="R820">
        <v>0</v>
      </c>
      <c r="S820">
        <v>1.1219373718022226E-4</v>
      </c>
      <c r="T820">
        <v>504.38855338961321</v>
      </c>
      <c r="U820">
        <v>83.971112924773422</v>
      </c>
      <c r="V820">
        <v>494.39794696790335</v>
      </c>
      <c r="W820">
        <v>86.226849910207534</v>
      </c>
      <c r="X820">
        <v>996.17632026660442</v>
      </c>
      <c r="Y820">
        <v>628.32955169309878</v>
      </c>
      <c r="Z820">
        <v>10.015476328484993</v>
      </c>
      <c r="AA820" s="12">
        <v>22.727140637949933</v>
      </c>
      <c r="AB820" s="12">
        <v>3.7771406379499344</v>
      </c>
      <c r="AC820" s="12">
        <v>1.3704967480663393</v>
      </c>
      <c r="AD820" s="12">
        <v>104.62523851359802</v>
      </c>
      <c r="AE820">
        <v>0.13729793174321014</v>
      </c>
      <c r="AF820">
        <v>0</v>
      </c>
      <c r="AG820">
        <v>47.360418501799344</v>
      </c>
      <c r="AH820">
        <v>-20.159693281913096</v>
      </c>
      <c r="AI820">
        <v>-6.6965802362597717</v>
      </c>
      <c r="AJ820">
        <v>0.69774571564718535</v>
      </c>
      <c r="AK820">
        <v>15.259770771002181</v>
      </c>
      <c r="AL820">
        <v>0</v>
      </c>
      <c r="AM820">
        <v>0</v>
      </c>
      <c r="AN820">
        <v>5.8001599332374338</v>
      </c>
      <c r="AO820">
        <f t="shared" si="125"/>
        <v>4.3000382648895092</v>
      </c>
      <c r="AP820">
        <f t="shared" si="126"/>
        <v>0.25800229589337054</v>
      </c>
      <c r="AQ820">
        <f t="shared" si="127"/>
        <v>0</v>
      </c>
      <c r="AR820">
        <f t="shared" si="128"/>
        <v>0.25557434875184504</v>
      </c>
      <c r="AS820" s="9">
        <f t="shared" si="129"/>
        <v>39.943798343962762</v>
      </c>
      <c r="AT820" s="9">
        <f t="shared" si="130"/>
        <v>18.798807406065794</v>
      </c>
      <c r="AU820" s="9">
        <f t="shared" si="131"/>
        <v>2.5840158872148336</v>
      </c>
      <c r="AV820">
        <f t="shared" si="132"/>
        <v>0</v>
      </c>
      <c r="AW820">
        <f t="shared" si="133"/>
        <v>7.0528573440306994</v>
      </c>
      <c r="AX820">
        <v>4.340888474093509</v>
      </c>
      <c r="AZ820">
        <f t="shared" si="134"/>
        <v>133.93160472519543</v>
      </c>
    </row>
    <row r="821" spans="1:52" x14ac:dyDescent="0.3">
      <c r="A821">
        <v>204.75</v>
      </c>
      <c r="B821" s="12">
        <v>4538.8544218702546</v>
      </c>
      <c r="C821" s="9">
        <v>0</v>
      </c>
      <c r="D821" s="9">
        <v>1.0389992586030066</v>
      </c>
      <c r="E821" s="9">
        <v>0.49348081819995387</v>
      </c>
      <c r="F821" s="9">
        <v>3.3351492886675</v>
      </c>
      <c r="G821" s="12">
        <v>0</v>
      </c>
      <c r="H821" s="12">
        <v>194.80031469228996</v>
      </c>
      <c r="I821" s="12">
        <v>11.688018881537397</v>
      </c>
      <c r="J821">
        <v>492.65286056909935</v>
      </c>
      <c r="K821">
        <v>80.116350195324003</v>
      </c>
      <c r="L821">
        <v>7.1299255687099876E-3</v>
      </c>
      <c r="M821">
        <v>0</v>
      </c>
      <c r="N821">
        <v>-1.5380976115868612E-3</v>
      </c>
      <c r="O821">
        <v>1.4722726391775279E-3</v>
      </c>
      <c r="P821">
        <v>-4.9568434588367072E-3</v>
      </c>
      <c r="Q821">
        <v>5.8771958018980341E-3</v>
      </c>
      <c r="R821">
        <v>0</v>
      </c>
      <c r="S821">
        <v>1.1210020078208458E-4</v>
      </c>
      <c r="T821">
        <v>480.33616975682042</v>
      </c>
      <c r="U821">
        <v>82.398316206662116</v>
      </c>
      <c r="V821">
        <v>488.1858008506664</v>
      </c>
      <c r="W821">
        <v>85.826824035372226</v>
      </c>
      <c r="X821">
        <v>996.00890271159869</v>
      </c>
      <c r="Y821">
        <v>627.04218748325513</v>
      </c>
      <c r="Z821">
        <v>10.021596519486373</v>
      </c>
      <c r="AA821" s="12">
        <v>22.746006293845802</v>
      </c>
      <c r="AB821" s="12">
        <v>3.7960062938458021</v>
      </c>
      <c r="AC821" s="12">
        <v>1.3719104967477611</v>
      </c>
      <c r="AD821" s="12">
        <v>102.80780413179838</v>
      </c>
      <c r="AE821">
        <v>0.13735466613214498</v>
      </c>
      <c r="AF821">
        <v>0</v>
      </c>
      <c r="AG821">
        <v>47.768567600456009</v>
      </c>
      <c r="AH821">
        <v>-19.171168137848863</v>
      </c>
      <c r="AI821">
        <v>-6.9428193316294369</v>
      </c>
      <c r="AJ821">
        <v>0.68562524575496353</v>
      </c>
      <c r="AK821">
        <v>15.272437810336415</v>
      </c>
      <c r="AL821">
        <v>0</v>
      </c>
      <c r="AM821">
        <v>0</v>
      </c>
      <c r="AN821">
        <v>5.8061431422229495</v>
      </c>
      <c r="AO821">
        <f t="shared" si="125"/>
        <v>4.0436972753116143</v>
      </c>
      <c r="AP821">
        <f t="shared" si="126"/>
        <v>0.24262183651869684</v>
      </c>
      <c r="AQ821">
        <f t="shared" si="127"/>
        <v>0</v>
      </c>
      <c r="AR821">
        <f t="shared" si="128"/>
        <v>0.24033674381492415</v>
      </c>
      <c r="AS821" s="9">
        <f t="shared" si="129"/>
        <v>40.957534561824701</v>
      </c>
      <c r="AT821" s="9">
        <f t="shared" si="130"/>
        <v>18.40661498525543</v>
      </c>
      <c r="AU821" s="9">
        <f t="shared" si="131"/>
        <v>2.4314581524071639</v>
      </c>
      <c r="AV821">
        <f t="shared" si="132"/>
        <v>0</v>
      </c>
      <c r="AW821">
        <f t="shared" si="133"/>
        <v>7.2576814248954564</v>
      </c>
      <c r="AX821">
        <v>4.082144260127202</v>
      </c>
      <c r="AZ821">
        <f t="shared" si="134"/>
        <v>138.85638663258874</v>
      </c>
    </row>
    <row r="822" spans="1:52" x14ac:dyDescent="0.3">
      <c r="A822">
        <v>205</v>
      </c>
      <c r="B822" s="12">
        <v>4553.3525828353932</v>
      </c>
      <c r="C822" s="9">
        <v>0</v>
      </c>
      <c r="D822" s="9">
        <v>1.0405972598443294</v>
      </c>
      <c r="E822" s="9">
        <v>0.49593583598246099</v>
      </c>
      <c r="F822" s="9">
        <v>3.3369016563936391</v>
      </c>
      <c r="G822" s="12">
        <v>0</v>
      </c>
      <c r="H822" s="12">
        <v>195.74455230094654</v>
      </c>
      <c r="I822" s="12">
        <v>11.744673138056791</v>
      </c>
      <c r="J822">
        <v>490.90989416292183</v>
      </c>
      <c r="K822">
        <v>80.004795956264104</v>
      </c>
      <c r="L822">
        <v>7.0954775764678207E-3</v>
      </c>
      <c r="M822">
        <v>0</v>
      </c>
      <c r="N822">
        <v>-1.5344376623174785E-3</v>
      </c>
      <c r="O822">
        <v>1.4793544355997095E-3</v>
      </c>
      <c r="P822">
        <v>-4.9422100188958309E-3</v>
      </c>
      <c r="Q822">
        <v>5.8771958018980341E-3</v>
      </c>
      <c r="R822">
        <v>0</v>
      </c>
      <c r="S822">
        <v>1.1205668279688835E-4</v>
      </c>
      <c r="T822">
        <v>500.69334760330054</v>
      </c>
      <c r="U822">
        <v>83.733581631960703</v>
      </c>
      <c r="V822">
        <v>490.64129354227009</v>
      </c>
      <c r="W822">
        <v>85.962397351996401</v>
      </c>
      <c r="X822">
        <v>995.84127055366844</v>
      </c>
      <c r="Y822">
        <v>625.9301108440078</v>
      </c>
      <c r="Z822">
        <v>10.02771936755528</v>
      </c>
      <c r="AA822" s="12">
        <v>22.764891046018928</v>
      </c>
      <c r="AB822" s="12">
        <v>3.8148910460189307</v>
      </c>
      <c r="AC822" s="12">
        <v>1.3732991780301358</v>
      </c>
      <c r="AD822" s="12">
        <v>100.98490290595043</v>
      </c>
      <c r="AE822">
        <v>0.13740876934058055</v>
      </c>
      <c r="AF822">
        <v>0</v>
      </c>
      <c r="AG822">
        <v>48.156454666176842</v>
      </c>
      <c r="AH822">
        <v>-19.955297026330094</v>
      </c>
      <c r="AI822">
        <v>-6.7644408650868852</v>
      </c>
      <c r="AJ822">
        <v>0.67346831747978353</v>
      </c>
      <c r="AK822">
        <v>15.285117671556963</v>
      </c>
      <c r="AL822">
        <v>0</v>
      </c>
      <c r="AM822">
        <v>0</v>
      </c>
      <c r="AN822">
        <v>5.8120202619938865</v>
      </c>
      <c r="AO822">
        <f t="shared" si="125"/>
        <v>4.2118234570481965</v>
      </c>
      <c r="AP822">
        <f t="shared" si="126"/>
        <v>0.25270940742289177</v>
      </c>
      <c r="AQ822">
        <f t="shared" si="127"/>
        <v>0</v>
      </c>
      <c r="AR822">
        <f t="shared" si="128"/>
        <v>0.25032743420644421</v>
      </c>
      <c r="AS822" s="9">
        <f t="shared" si="129"/>
        <v>41.03030263853195</v>
      </c>
      <c r="AT822" s="9">
        <f t="shared" si="130"/>
        <v>18.891492694885532</v>
      </c>
      <c r="AU822" s="9">
        <f t="shared" si="131"/>
        <v>2.5340990191779498</v>
      </c>
      <c r="AV822">
        <f t="shared" si="132"/>
        <v>0</v>
      </c>
      <c r="AW822">
        <f t="shared" si="133"/>
        <v>7.2963745485751437</v>
      </c>
      <c r="AX822">
        <v>4.2519007689852515</v>
      </c>
      <c r="AZ822">
        <f t="shared" si="134"/>
        <v>135.28881730173771</v>
      </c>
    </row>
    <row r="823" spans="1:52" x14ac:dyDescent="0.3">
      <c r="A823">
        <v>205.25</v>
      </c>
      <c r="B823" s="12">
        <v>4567.8350165037573</v>
      </c>
      <c r="C823" s="9">
        <v>0</v>
      </c>
      <c r="D823" s="9">
        <v>1.0421858204334711</v>
      </c>
      <c r="E823" s="9">
        <v>0.49839329133486365</v>
      </c>
      <c r="F823" s="9">
        <v>3.3386503804857046</v>
      </c>
      <c r="G823" s="12">
        <v>0</v>
      </c>
      <c r="H823" s="12">
        <v>196.68972743648604</v>
      </c>
      <c r="I823" s="12">
        <v>11.801383646189162</v>
      </c>
      <c r="J823">
        <v>488.96375676460076</v>
      </c>
      <c r="K823">
        <v>79.878934851064059</v>
      </c>
      <c r="L823">
        <v>7.0611161919251408E-3</v>
      </c>
      <c r="M823">
        <v>0</v>
      </c>
      <c r="N823">
        <v>-1.5301125423166711E-3</v>
      </c>
      <c r="O823">
        <v>1.486440626950283E-3</v>
      </c>
      <c r="P823">
        <v>-4.925551369727138E-3</v>
      </c>
      <c r="Q823">
        <v>5.8771958018980341E-3</v>
      </c>
      <c r="R823">
        <v>0</v>
      </c>
      <c r="S823">
        <v>1.1196385002234317E-4</v>
      </c>
      <c r="T823">
        <v>476.55835636829471</v>
      </c>
      <c r="U823">
        <v>82.145380522774019</v>
      </c>
      <c r="V823">
        <v>484.46303511960178</v>
      </c>
      <c r="W823">
        <v>85.562081046071569</v>
      </c>
      <c r="X823">
        <v>995.67343167921933</v>
      </c>
      <c r="Y823">
        <v>624.67396417791576</v>
      </c>
      <c r="Z823">
        <v>10.033844749614634</v>
      </c>
      <c r="AA823" s="12">
        <v>22.783794548729716</v>
      </c>
      <c r="AB823" s="12">
        <v>3.8337945487297205</v>
      </c>
      <c r="AC823" s="12">
        <v>1.3746627171286327</v>
      </c>
      <c r="AD823" s="12">
        <v>99.156563242685834</v>
      </c>
      <c r="AE823">
        <v>0.13746024027957104</v>
      </c>
      <c r="AF823">
        <v>0</v>
      </c>
      <c r="AG823">
        <v>48.565519736906836</v>
      </c>
      <c r="AH823">
        <v>-18.966363195304428</v>
      </c>
      <c r="AI823">
        <v>-7.0105464529156993</v>
      </c>
      <c r="AJ823">
        <v>0.66127512026547197</v>
      </c>
      <c r="AK823">
        <v>15.29781012252257</v>
      </c>
      <c r="AL823">
        <v>0</v>
      </c>
      <c r="AM823">
        <v>0</v>
      </c>
      <c r="AN823">
        <v>5.8177909760489648</v>
      </c>
      <c r="AO823">
        <f t="shared" si="125"/>
        <v>3.9554303006785219</v>
      </c>
      <c r="AP823">
        <f t="shared" si="126"/>
        <v>0.23732581804071129</v>
      </c>
      <c r="AQ823">
        <f t="shared" si="127"/>
        <v>0</v>
      </c>
      <c r="AR823">
        <f t="shared" si="128"/>
        <v>0.23508717300579565</v>
      </c>
      <c r="AS823" s="9">
        <f t="shared" si="129"/>
        <v>42.047240880483123</v>
      </c>
      <c r="AT823" s="9">
        <f t="shared" si="130"/>
        <v>18.500962487935475</v>
      </c>
      <c r="AU823" s="9">
        <f t="shared" si="131"/>
        <v>2.3812904132957891</v>
      </c>
      <c r="AV823">
        <f t="shared" si="132"/>
        <v>0</v>
      </c>
      <c r="AW823">
        <f t="shared" si="133"/>
        <v>7.5035744725844413</v>
      </c>
      <c r="AX823">
        <v>3.9930963472362837</v>
      </c>
      <c r="AZ823">
        <f t="shared" si="134"/>
        <v>140.21092905831398</v>
      </c>
    </row>
    <row r="824" spans="1:52" x14ac:dyDescent="0.3">
      <c r="A824">
        <v>205.5</v>
      </c>
      <c r="B824" s="12">
        <v>4582.3013710622035</v>
      </c>
      <c r="C824" s="9">
        <v>0</v>
      </c>
      <c r="D824" s="9">
        <v>1.0437649009649255</v>
      </c>
      <c r="E824" s="9">
        <v>0.50085313917803131</v>
      </c>
      <c r="F824" s="9">
        <v>3.3403954271251233</v>
      </c>
      <c r="G824" s="12">
        <v>0</v>
      </c>
      <c r="H824" s="12">
        <v>197.63582276078125</v>
      </c>
      <c r="I824" s="12">
        <v>11.858149365646875</v>
      </c>
      <c r="J824">
        <v>487.24848293921218</v>
      </c>
      <c r="K824">
        <v>79.768512173965632</v>
      </c>
      <c r="L824">
        <v>7.0268520338186919E-3</v>
      </c>
      <c r="M824">
        <v>0</v>
      </c>
      <c r="N824">
        <v>-1.5264456864997082E-3</v>
      </c>
      <c r="O824">
        <v>1.4935310826586267E-3</v>
      </c>
      <c r="P824">
        <v>-4.9111439969027806E-3</v>
      </c>
      <c r="Q824">
        <v>5.8771958018980341E-3</v>
      </c>
      <c r="R824">
        <v>0</v>
      </c>
      <c r="S824">
        <v>1.1192096323364616E-4</v>
      </c>
      <c r="T824">
        <v>497.05478588891611</v>
      </c>
      <c r="U824">
        <v>83.498128675651742</v>
      </c>
      <c r="V824">
        <v>486.94117622339337</v>
      </c>
      <c r="W824">
        <v>85.700253945159659</v>
      </c>
      <c r="X824">
        <v>995.50539393608904</v>
      </c>
      <c r="Y824">
        <v>623.59164135611991</v>
      </c>
      <c r="Z824">
        <v>10.039972542515128</v>
      </c>
      <c r="AA824" s="12">
        <v>22.802716455215624</v>
      </c>
      <c r="AB824" s="12">
        <v>3.8527164552156252</v>
      </c>
      <c r="AC824" s="12">
        <v>1.3760010396552518</v>
      </c>
      <c r="AD824" s="12">
        <v>97.322814154531642</v>
      </c>
      <c r="AE824">
        <v>0.13750907791309697</v>
      </c>
      <c r="AF824">
        <v>0</v>
      </c>
      <c r="AG824">
        <v>48.954244111868277</v>
      </c>
      <c r="AH824">
        <v>-19.753877057887678</v>
      </c>
      <c r="AI824">
        <v>-6.8325232566363265</v>
      </c>
      <c r="AJ824">
        <v>0.64904584759657169</v>
      </c>
      <c r="AK824">
        <v>15.310514930405139</v>
      </c>
      <c r="AL824">
        <v>0</v>
      </c>
      <c r="AM824">
        <v>0</v>
      </c>
      <c r="AN824">
        <v>5.8234549695663498</v>
      </c>
      <c r="AO824">
        <f t="shared" si="125"/>
        <v>4.1230304678434564</v>
      </c>
      <c r="AP824">
        <f t="shared" si="126"/>
        <v>0.24738182807060738</v>
      </c>
      <c r="AQ824">
        <f t="shared" si="127"/>
        <v>0</v>
      </c>
      <c r="AR824">
        <f t="shared" si="128"/>
        <v>0.24504667098757202</v>
      </c>
      <c r="AS824" s="9">
        <f t="shared" si="129"/>
        <v>42.121142662520619</v>
      </c>
      <c r="AT824" s="9">
        <f t="shared" si="130"/>
        <v>18.989277249093941</v>
      </c>
      <c r="AU824" s="9">
        <f t="shared" si="131"/>
        <v>2.4837067613460961</v>
      </c>
      <c r="AV824">
        <f t="shared" si="132"/>
        <v>0</v>
      </c>
      <c r="AW824">
        <f t="shared" si="133"/>
        <v>7.5430878214478012</v>
      </c>
      <c r="AX824">
        <v>4.1623206314753611</v>
      </c>
      <c r="AZ824">
        <f t="shared" si="134"/>
        <v>136.65046513272654</v>
      </c>
    </row>
    <row r="825" spans="1:52" x14ac:dyDescent="0.3">
      <c r="A825">
        <v>205.75</v>
      </c>
      <c r="B825" s="12">
        <v>4596.7512942933527</v>
      </c>
      <c r="C825" s="9">
        <v>0</v>
      </c>
      <c r="D825" s="9">
        <v>1.0453344622452956</v>
      </c>
      <c r="E825" s="9">
        <v>0.50331533430057196</v>
      </c>
      <c r="F825" s="9">
        <v>3.3421367625799085</v>
      </c>
      <c r="G825" s="12">
        <v>0</v>
      </c>
      <c r="H825" s="12">
        <v>198.58282088483537</v>
      </c>
      <c r="I825" s="12">
        <v>11.914969253090122</v>
      </c>
      <c r="J825">
        <v>485.33136006939179</v>
      </c>
      <c r="K825">
        <v>79.643798071454057</v>
      </c>
      <c r="L825">
        <v>6.9926734096797914E-3</v>
      </c>
      <c r="M825">
        <v>0</v>
      </c>
      <c r="N825">
        <v>-1.5221221893821039E-3</v>
      </c>
      <c r="O825">
        <v>1.5006256720223247E-3</v>
      </c>
      <c r="P825">
        <v>-4.894722619303832E-3</v>
      </c>
      <c r="Q825">
        <v>5.8771958018980341E-3</v>
      </c>
      <c r="R825">
        <v>0</v>
      </c>
      <c r="S825">
        <v>1.1182882874113716E-4</v>
      </c>
      <c r="T825">
        <v>472.83675655809895</v>
      </c>
      <c r="U825">
        <v>81.894421874323541</v>
      </c>
      <c r="V825">
        <v>480.79633104569024</v>
      </c>
      <c r="W825">
        <v>85.299643916522427</v>
      </c>
      <c r="X825">
        <v>995.33716514030198</v>
      </c>
      <c r="Y825">
        <v>622.36642791472548</v>
      </c>
      <c r="Z825">
        <v>10.046102623038429</v>
      </c>
      <c r="AA825" s="12">
        <v>22.821656417696701</v>
      </c>
      <c r="AB825" s="12">
        <v>3.8716564176967005</v>
      </c>
      <c r="AC825" s="12">
        <v>1.3773140716237975</v>
      </c>
      <c r="AD825" s="12">
        <v>95.483684752649069</v>
      </c>
      <c r="AE825">
        <v>0.13755528125808691</v>
      </c>
      <c r="AF825">
        <v>0</v>
      </c>
      <c r="AG825">
        <v>49.364181206634051</v>
      </c>
      <c r="AH825">
        <v>-18.764541222277309</v>
      </c>
      <c r="AI825">
        <v>-7.0785048434517623</v>
      </c>
      <c r="AJ825">
        <v>0.63678069361541678</v>
      </c>
      <c r="AK825">
        <v>15.323231861693452</v>
      </c>
      <c r="AL825">
        <v>0</v>
      </c>
      <c r="AM825">
        <v>0</v>
      </c>
      <c r="AN825">
        <v>5.82901192942471</v>
      </c>
      <c r="AO825">
        <f t="shared" si="125"/>
        <v>3.8665740134075919</v>
      </c>
      <c r="AP825">
        <f t="shared" si="126"/>
        <v>0.2319944408044555</v>
      </c>
      <c r="AQ825">
        <f t="shared" si="127"/>
        <v>0</v>
      </c>
      <c r="AR825">
        <f t="shared" si="128"/>
        <v>0.22980306318114765</v>
      </c>
      <c r="AS825" s="9">
        <f t="shared" si="129"/>
        <v>43.141254760507472</v>
      </c>
      <c r="AT825" s="9">
        <f t="shared" si="130"/>
        <v>18.600429768756587</v>
      </c>
      <c r="AU825" s="9">
        <f t="shared" si="131"/>
        <v>2.330639960295974</v>
      </c>
      <c r="AV825">
        <f t="shared" si="132"/>
        <v>0</v>
      </c>
      <c r="AW825">
        <f t="shared" si="133"/>
        <v>7.7526501912777723</v>
      </c>
      <c r="AX825">
        <v>3.9034452528704264</v>
      </c>
      <c r="AZ825">
        <f t="shared" si="134"/>
        <v>141.57009686903524</v>
      </c>
    </row>
    <row r="826" spans="1:52" x14ac:dyDescent="0.3">
      <c r="A826">
        <v>206</v>
      </c>
      <c r="B826" s="12">
        <v>4611.1844335878905</v>
      </c>
      <c r="C826" s="9">
        <v>0</v>
      </c>
      <c r="D826" s="9">
        <v>1.0468944652947085</v>
      </c>
      <c r="E826" s="9">
        <v>0.50577983135955618</v>
      </c>
      <c r="F826" s="9">
        <v>3.343874353205361</v>
      </c>
      <c r="G826" s="12">
        <v>0</v>
      </c>
      <c r="H826" s="12">
        <v>199.53070436906006</v>
      </c>
      <c r="I826" s="12">
        <v>11.971842262143603</v>
      </c>
      <c r="J826">
        <v>483.64334002598667</v>
      </c>
      <c r="K826">
        <v>79.534499444242215</v>
      </c>
      <c r="L826">
        <v>6.958590756230178E-3</v>
      </c>
      <c r="M826">
        <v>0</v>
      </c>
      <c r="N826">
        <v>-1.5184575273541026E-3</v>
      </c>
      <c r="O826">
        <v>1.5077242642171694E-3</v>
      </c>
      <c r="P826">
        <v>-4.8805378449738304E-3</v>
      </c>
      <c r="Q826">
        <v>5.8771958018980341E-3</v>
      </c>
      <c r="R826">
        <v>0</v>
      </c>
      <c r="S826">
        <v>1.1178656825986559E-4</v>
      </c>
      <c r="T826">
        <v>493.4719738718274</v>
      </c>
      <c r="U826">
        <v>83.264736843317394</v>
      </c>
      <c r="V826">
        <v>483.29670462287783</v>
      </c>
      <c r="W826">
        <v>85.440406670481138</v>
      </c>
      <c r="X826">
        <v>995.1687530815293</v>
      </c>
      <c r="Y826">
        <v>621.31358828808345</v>
      </c>
      <c r="Z826">
        <v>10.052234867900159</v>
      </c>
      <c r="AA826" s="12">
        <v>22.840614087381201</v>
      </c>
      <c r="AB826" s="12">
        <v>3.8906140873812012</v>
      </c>
      <c r="AC826" s="12">
        <v>1.3786017394563694</v>
      </c>
      <c r="AD826" s="12">
        <v>93.639204744700976</v>
      </c>
      <c r="AE826">
        <v>0.13759884938444777</v>
      </c>
      <c r="AF826">
        <v>0</v>
      </c>
      <c r="AG826">
        <v>49.753699452184549</v>
      </c>
      <c r="AH826">
        <v>-19.55538521980413</v>
      </c>
      <c r="AI826">
        <v>-6.9008441832602809</v>
      </c>
      <c r="AJ826">
        <v>0.62447985644241089</v>
      </c>
      <c r="AK826">
        <v>15.335960682196934</v>
      </c>
      <c r="AL826">
        <v>0</v>
      </c>
      <c r="AM826">
        <v>0</v>
      </c>
      <c r="AN826">
        <v>5.8344615442306846</v>
      </c>
      <c r="AO826">
        <f t="shared" si="125"/>
        <v>4.0336399801659484</v>
      </c>
      <c r="AP826">
        <f t="shared" si="126"/>
        <v>0.2420183988099569</v>
      </c>
      <c r="AQ826">
        <f t="shared" si="127"/>
        <v>0</v>
      </c>
      <c r="AR826">
        <f t="shared" si="128"/>
        <v>0.23973089060783975</v>
      </c>
      <c r="AS826" s="9">
        <f t="shared" si="129"/>
        <v>43.216292033779901</v>
      </c>
      <c r="AT826" s="9">
        <f t="shared" si="130"/>
        <v>19.092170236238008</v>
      </c>
      <c r="AU826" s="9">
        <f t="shared" si="131"/>
        <v>2.432825787190815</v>
      </c>
      <c r="AV826">
        <f t="shared" si="132"/>
        <v>0</v>
      </c>
      <c r="AW826">
        <f t="shared" si="133"/>
        <v>7.7929775451772345</v>
      </c>
      <c r="AX826">
        <v>4.072128906293166</v>
      </c>
      <c r="AZ826">
        <f t="shared" si="134"/>
        <v>138.01688366520563</v>
      </c>
    </row>
    <row r="827" spans="1:52" x14ac:dyDescent="0.3">
      <c r="A827">
        <v>206.25</v>
      </c>
      <c r="B827" s="12">
        <v>4625.6004359569724</v>
      </c>
      <c r="C827" s="9">
        <v>0</v>
      </c>
      <c r="D827" s="9">
        <v>1.0484448713482402</v>
      </c>
      <c r="E827" s="9">
        <v>0.50824658488126018</v>
      </c>
      <c r="F827" s="9">
        <v>3.3456081654447964</v>
      </c>
      <c r="G827" s="12">
        <v>0</v>
      </c>
      <c r="H827" s="12">
        <v>200.47945572356159</v>
      </c>
      <c r="I827" s="12">
        <v>12.028767343413694</v>
      </c>
      <c r="J827">
        <v>481.75477494023687</v>
      </c>
      <c r="K827">
        <v>79.410924680865492</v>
      </c>
      <c r="L827">
        <v>6.9245925646761013E-3</v>
      </c>
      <c r="M827">
        <v>0</v>
      </c>
      <c r="N827">
        <v>-1.5141448673003906E-3</v>
      </c>
      <c r="O827">
        <v>1.5148267283071838E-3</v>
      </c>
      <c r="P827">
        <v>-4.8643501230305839E-3</v>
      </c>
      <c r="Q827">
        <v>5.8771958018980341E-3</v>
      </c>
      <c r="R827">
        <v>0</v>
      </c>
      <c r="S827">
        <v>1.1169512651016822E-4</v>
      </c>
      <c r="T827">
        <v>469.17047929930345</v>
      </c>
      <c r="U827">
        <v>81.645423691499786</v>
      </c>
      <c r="V827">
        <v>477.18480405792309</v>
      </c>
      <c r="W827">
        <v>85.039499683510655</v>
      </c>
      <c r="X827">
        <v>995.00016552754573</v>
      </c>
      <c r="Y827">
        <v>620.11902549892363</v>
      </c>
      <c r="Z827">
        <v>10.058369153755043</v>
      </c>
      <c r="AA827" s="12">
        <v>22.85958911447123</v>
      </c>
      <c r="AB827" s="12">
        <v>3.9095891144712316</v>
      </c>
      <c r="AC827" s="12">
        <v>1.3798639699870112</v>
      </c>
      <c r="AD827" s="12">
        <v>91.78940418826663</v>
      </c>
      <c r="AE827">
        <v>0.13763978141509314</v>
      </c>
      <c r="AF827">
        <v>0</v>
      </c>
      <c r="AG827">
        <v>50.164464802316957</v>
      </c>
      <c r="AH827">
        <v>-18.565654191954849</v>
      </c>
      <c r="AI827">
        <v>-7.146711072050028</v>
      </c>
      <c r="AJ827">
        <v>0.61214353653155029</v>
      </c>
      <c r="AK827">
        <v>15.348701157049449</v>
      </c>
      <c r="AL827">
        <v>0</v>
      </c>
      <c r="AM827">
        <v>0</v>
      </c>
      <c r="AN827">
        <v>5.8398035043343244</v>
      </c>
      <c r="AO827">
        <f t="shared" si="125"/>
        <v>3.7771092828742305</v>
      </c>
      <c r="AP827">
        <f t="shared" si="126"/>
        <v>0.22662655697245382</v>
      </c>
      <c r="AQ827">
        <f t="shared" si="127"/>
        <v>0</v>
      </c>
      <c r="AR827">
        <f t="shared" si="128"/>
        <v>0.22448325672811703</v>
      </c>
      <c r="AS827" s="9">
        <f t="shared" si="129"/>
        <v>44.239549714879821</v>
      </c>
      <c r="AT827" s="9">
        <f t="shared" si="130"/>
        <v>18.705025865580154</v>
      </c>
      <c r="AU827" s="9">
        <f t="shared" si="131"/>
        <v>2.2794935700734396</v>
      </c>
      <c r="AV827">
        <f t="shared" si="132"/>
        <v>0</v>
      </c>
      <c r="AW827">
        <f t="shared" si="133"/>
        <v>8.0048883502992538</v>
      </c>
      <c r="AX827">
        <v>3.8131720136402758</v>
      </c>
      <c r="AZ827">
        <f t="shared" si="134"/>
        <v>142.93422144100055</v>
      </c>
    </row>
    <row r="828" spans="1:52" x14ac:dyDescent="0.3">
      <c r="A828">
        <v>206.5</v>
      </c>
      <c r="B828" s="12">
        <v>4639.9989480446675</v>
      </c>
      <c r="C828" s="9">
        <v>0</v>
      </c>
      <c r="D828" s="9">
        <v>1.0499856418573179</v>
      </c>
      <c r="E828" s="9">
        <v>0.51071554926191043</v>
      </c>
      <c r="F828" s="9">
        <v>3.347338165830223</v>
      </c>
      <c r="G828" s="12">
        <v>0</v>
      </c>
      <c r="H828" s="12">
        <v>201.4290574084271</v>
      </c>
      <c r="I828" s="12">
        <v>12.085743444505626</v>
      </c>
      <c r="J828">
        <v>480.09357751471543</v>
      </c>
      <c r="K828">
        <v>79.302742583201223</v>
      </c>
      <c r="L828">
        <v>6.8906890911095333E-3</v>
      </c>
      <c r="M828">
        <v>0</v>
      </c>
      <c r="N828">
        <v>-1.5104914276869879E-3</v>
      </c>
      <c r="O828">
        <v>1.5219329332522744E-3</v>
      </c>
      <c r="P828">
        <v>-4.8503845379363466E-3</v>
      </c>
      <c r="Q828">
        <v>5.8771958018980341E-3</v>
      </c>
      <c r="R828">
        <v>0</v>
      </c>
      <c r="S828">
        <v>1.1165348726634862E-4</v>
      </c>
      <c r="T828">
        <v>489.94403319698216</v>
      </c>
      <c r="U828">
        <v>83.033389307519315</v>
      </c>
      <c r="V828">
        <v>479.70700484347191</v>
      </c>
      <c r="W828">
        <v>85.182842598590526</v>
      </c>
      <c r="X828">
        <v>994.83141022789812</v>
      </c>
      <c r="Y828">
        <v>619.09540012461241</v>
      </c>
      <c r="Z828">
        <v>10.064505357197968</v>
      </c>
      <c r="AA828" s="12">
        <v>22.878581148168539</v>
      </c>
      <c r="AB828" s="12">
        <v>3.9285811481685387</v>
      </c>
      <c r="AC828" s="12">
        <v>1.3811006904681375</v>
      </c>
      <c r="AD828" s="12">
        <v>89.934313385162156</v>
      </c>
      <c r="AE828">
        <v>0.13767807652596953</v>
      </c>
      <c r="AF828">
        <v>0</v>
      </c>
      <c r="AG828">
        <v>50.554733646153508</v>
      </c>
      <c r="AH828">
        <v>-19.359774225579216</v>
      </c>
      <c r="AI828">
        <v>-6.9694197640570259</v>
      </c>
      <c r="AJ828">
        <v>0.59977193596564649</v>
      </c>
      <c r="AK828">
        <v>15.361453050713193</v>
      </c>
      <c r="AL828">
        <v>0</v>
      </c>
      <c r="AM828">
        <v>0</v>
      </c>
      <c r="AN828">
        <v>5.8450375018562912</v>
      </c>
      <c r="AO828">
        <f t="shared" si="125"/>
        <v>3.9436332954638766</v>
      </c>
      <c r="AP828">
        <f t="shared" si="126"/>
        <v>0.2366179977278326</v>
      </c>
      <c r="AQ828">
        <f t="shared" si="127"/>
        <v>0</v>
      </c>
      <c r="AR828">
        <f t="shared" si="128"/>
        <v>0.2343789608980533</v>
      </c>
      <c r="AS828" s="9">
        <f t="shared" si="129"/>
        <v>44.31572381576467</v>
      </c>
      <c r="AT828" s="9">
        <f t="shared" si="130"/>
        <v>19.200180857944723</v>
      </c>
      <c r="AU828" s="9">
        <f t="shared" si="131"/>
        <v>2.3814431057412278</v>
      </c>
      <c r="AV828">
        <f t="shared" si="132"/>
        <v>0</v>
      </c>
      <c r="AW828">
        <f t="shared" si="133"/>
        <v>8.0460231158415709</v>
      </c>
      <c r="AX828">
        <v>3.9813070702679569</v>
      </c>
      <c r="AZ828">
        <f t="shared" si="134"/>
        <v>139.3883952811405</v>
      </c>
    </row>
    <row r="829" spans="1:52" x14ac:dyDescent="0.3">
      <c r="A829">
        <v>206.75</v>
      </c>
      <c r="B829" s="12">
        <v>4654.3796161404907</v>
      </c>
      <c r="C829" s="9">
        <v>0</v>
      </c>
      <c r="D829" s="9">
        <v>1.0515167384911284</v>
      </c>
      <c r="E829" s="9">
        <v>0.51318667876844049</v>
      </c>
      <c r="F829" s="9">
        <v>3.3490643209830449</v>
      </c>
      <c r="G829" s="12">
        <v>0</v>
      </c>
      <c r="H829" s="12">
        <v>202.37949183401557</v>
      </c>
      <c r="I829" s="12">
        <v>12.142769510040935</v>
      </c>
      <c r="J829">
        <v>478.2331212442781</v>
      </c>
      <c r="K829">
        <v>79.180299482614657</v>
      </c>
      <c r="L829">
        <v>6.8568690094222319E-3</v>
      </c>
      <c r="M829">
        <v>0</v>
      </c>
      <c r="N829">
        <v>-1.5061987204161981E-3</v>
      </c>
      <c r="O829">
        <v>1.5290427479161363E-3</v>
      </c>
      <c r="P829">
        <v>-4.8344269160627311E-3</v>
      </c>
      <c r="Q829">
        <v>5.8771958018980341E-3</v>
      </c>
      <c r="R829">
        <v>0</v>
      </c>
      <c r="S829">
        <v>1.1156273252441636E-4</v>
      </c>
      <c r="T829">
        <v>465.55864971727675</v>
      </c>
      <c r="U829">
        <v>81.39836981965999</v>
      </c>
      <c r="V829">
        <v>473.62758598022765</v>
      </c>
      <c r="W829">
        <v>84.781635471930997</v>
      </c>
      <c r="X829">
        <v>994.66249491696453</v>
      </c>
      <c r="Y829">
        <v>617.93120717452052</v>
      </c>
      <c r="Z829">
        <v>10.070643354770286</v>
      </c>
      <c r="AA829" s="12">
        <v>22.897589836680314</v>
      </c>
      <c r="AB829" s="12">
        <v>3.9475898366803115</v>
      </c>
      <c r="AC829" s="12">
        <v>1.3823118285761211</v>
      </c>
      <c r="AD829" s="12">
        <v>88.073963210221081</v>
      </c>
      <c r="AE829">
        <v>0.13771373394607278</v>
      </c>
      <c r="AF829">
        <v>0</v>
      </c>
      <c r="AG829">
        <v>50.966283671836898</v>
      </c>
      <c r="AH829">
        <v>-18.369654948488709</v>
      </c>
      <c r="AI829">
        <v>-7.2151810597146433</v>
      </c>
      <c r="AJ829">
        <v>0.58736526064896455</v>
      </c>
      <c r="AK829">
        <v>15.374216126982573</v>
      </c>
      <c r="AL829">
        <v>0</v>
      </c>
      <c r="AM829">
        <v>0</v>
      </c>
      <c r="AN829">
        <v>5.850163230711507</v>
      </c>
      <c r="AO829">
        <f t="shared" si="125"/>
        <v>3.6870175926160687</v>
      </c>
      <c r="AP829">
        <f t="shared" si="126"/>
        <v>0.22122105555696411</v>
      </c>
      <c r="AQ829">
        <f t="shared" si="127"/>
        <v>0</v>
      </c>
      <c r="AR829">
        <f t="shared" si="128"/>
        <v>0.21912663209202238</v>
      </c>
      <c r="AS829" s="9">
        <f t="shared" si="129"/>
        <v>45.342098703815708</v>
      </c>
      <c r="AT829" s="9">
        <f t="shared" si="130"/>
        <v>18.814759843271048</v>
      </c>
      <c r="AU829" s="9">
        <f t="shared" si="131"/>
        <v>2.227838353080009</v>
      </c>
      <c r="AV829">
        <f t="shared" si="132"/>
        <v>3.5527136788005009E-15</v>
      </c>
      <c r="AW829">
        <f t="shared" si="133"/>
        <v>8.2602677382280003</v>
      </c>
      <c r="AX829">
        <v>3.7222582937937565</v>
      </c>
      <c r="AZ829">
        <f t="shared" si="134"/>
        <v>144.30362119429287</v>
      </c>
    </row>
    <row r="830" spans="1:52" x14ac:dyDescent="0.3">
      <c r="A830">
        <v>207</v>
      </c>
      <c r="B830" s="12">
        <v>4668.7420861920218</v>
      </c>
      <c r="C830" s="9">
        <v>0</v>
      </c>
      <c r="D830" s="9">
        <v>1.0530381231380097</v>
      </c>
      <c r="E830" s="9">
        <v>0.51565992753926237</v>
      </c>
      <c r="F830" s="9">
        <v>3.35078659761475</v>
      </c>
      <c r="G830" s="12">
        <v>0</v>
      </c>
      <c r="H830" s="12">
        <v>203.33074136125478</v>
      </c>
      <c r="I830" s="12">
        <v>12.199844481675287</v>
      </c>
      <c r="J830">
        <v>476.59832276507115</v>
      </c>
      <c r="K830">
        <v>79.07322638322438</v>
      </c>
      <c r="L830">
        <v>6.8231423965436624E-3</v>
      </c>
      <c r="M830">
        <v>0</v>
      </c>
      <c r="N830">
        <v>-1.5025654081166782E-3</v>
      </c>
      <c r="O830">
        <v>1.5361560410731036E-3</v>
      </c>
      <c r="P830">
        <v>-4.8206771691417629E-3</v>
      </c>
      <c r="Q830">
        <v>5.8771958018980341E-3</v>
      </c>
      <c r="R830">
        <v>0</v>
      </c>
      <c r="S830">
        <v>1.1152170926862242E-4</v>
      </c>
      <c r="T830">
        <v>486.47010117002037</v>
      </c>
      <c r="U830">
        <v>82.804069620172868</v>
      </c>
      <c r="V830">
        <v>476.17121904157949</v>
      </c>
      <c r="W830">
        <v>84.92754888156702</v>
      </c>
      <c r="X830">
        <v>994.49342731651279</v>
      </c>
      <c r="Y830">
        <v>616.93652879652427</v>
      </c>
      <c r="Z830">
        <v>10.076783022961031</v>
      </c>
      <c r="AA830" s="12">
        <v>22.916614827225096</v>
      </c>
      <c r="AB830" s="12">
        <v>3.9666148272250954</v>
      </c>
      <c r="AC830" s="12">
        <v>1.3834973124166856</v>
      </c>
      <c r="AD830" s="12">
        <v>86.208384902283868</v>
      </c>
      <c r="AE830">
        <v>0.13774675295748273</v>
      </c>
      <c r="AF830">
        <v>0</v>
      </c>
      <c r="AG830">
        <v>51.357260016525984</v>
      </c>
      <c r="AH830">
        <v>-19.166997641113962</v>
      </c>
      <c r="AI830">
        <v>-7.038265487747239</v>
      </c>
      <c r="AJ830">
        <v>0.57492371891333127</v>
      </c>
      <c r="AK830">
        <v>15.386990148988186</v>
      </c>
      <c r="AL830">
        <v>0</v>
      </c>
      <c r="AM830">
        <v>0</v>
      </c>
      <c r="AN830">
        <v>5.8551803866319752</v>
      </c>
      <c r="AO830">
        <f t="shared" si="125"/>
        <v>3.8529923124508572</v>
      </c>
      <c r="AP830">
        <f t="shared" si="126"/>
        <v>0.23117953874705141</v>
      </c>
      <c r="AQ830">
        <f t="shared" si="127"/>
        <v>0</v>
      </c>
      <c r="AR830">
        <f t="shared" si="128"/>
        <v>0.22898978473359977</v>
      </c>
      <c r="AS830" s="9">
        <f t="shared" si="129"/>
        <v>45.419410530019483</v>
      </c>
      <c r="AT830" s="9">
        <f t="shared" si="130"/>
        <v>19.313318325973039</v>
      </c>
      <c r="AU830" s="9">
        <f t="shared" si="131"/>
        <v>2.3295460513022497</v>
      </c>
      <c r="AV830">
        <f t="shared" si="132"/>
        <v>-3.5527136788005009E-15</v>
      </c>
      <c r="AW830">
        <f t="shared" si="133"/>
        <v>8.3022029521886775</v>
      </c>
      <c r="AX830">
        <v>3.8898372109680688</v>
      </c>
      <c r="AZ830">
        <f t="shared" si="134"/>
        <v>140.76530975494478</v>
      </c>
    </row>
    <row r="831" spans="1:52" x14ac:dyDescent="0.3">
      <c r="A831">
        <v>207.25</v>
      </c>
      <c r="B831" s="12">
        <v>4683.0860038175751</v>
      </c>
      <c r="C831" s="9">
        <v>0</v>
      </c>
      <c r="D831" s="9">
        <v>1.0545497579068408</v>
      </c>
      <c r="E831" s="9">
        <v>0.51813524958503709</v>
      </c>
      <c r="F831" s="9">
        <v>3.3525049625276084</v>
      </c>
      <c r="G831" s="12">
        <v>0</v>
      </c>
      <c r="H831" s="12">
        <v>204.28278830193736</v>
      </c>
      <c r="I831" s="12">
        <v>12.256967298116241</v>
      </c>
      <c r="J831">
        <v>474.76553398050925</v>
      </c>
      <c r="K831">
        <v>78.951907253916772</v>
      </c>
      <c r="L831">
        <v>6.7894981080165112E-3</v>
      </c>
      <c r="M831">
        <v>0</v>
      </c>
      <c r="N831">
        <v>-1.4983016116547874E-3</v>
      </c>
      <c r="O831">
        <v>1.5432726814142625E-3</v>
      </c>
      <c r="P831">
        <v>-4.8049461509722322E-3</v>
      </c>
      <c r="Q831">
        <v>5.8771958018980341E-3</v>
      </c>
      <c r="R831">
        <v>0</v>
      </c>
      <c r="S831">
        <v>1.1143163560677092E-4</v>
      </c>
      <c r="T831">
        <v>462.00040873393289</v>
      </c>
      <c r="U831">
        <v>81.153244513910408</v>
      </c>
      <c r="V831">
        <v>470.12382460488732</v>
      </c>
      <c r="W831">
        <v>84.526038486976404</v>
      </c>
      <c r="X831">
        <v>994.32421513783891</v>
      </c>
      <c r="Y831">
        <v>615.80242664227364</v>
      </c>
      <c r="Z831">
        <v>10.082924238211769</v>
      </c>
      <c r="AA831" s="12">
        <v>22.935655766038749</v>
      </c>
      <c r="AB831" s="12">
        <v>3.985655766038747</v>
      </c>
      <c r="AC831" s="12">
        <v>1.3846570705287482</v>
      </c>
      <c r="AD831" s="12">
        <v>84.33760990920139</v>
      </c>
      <c r="AE831">
        <v>0.13777713289536453</v>
      </c>
      <c r="AF831">
        <v>0</v>
      </c>
      <c r="AG831">
        <v>51.769551333754947</v>
      </c>
      <c r="AH831">
        <v>-18.176497189102786</v>
      </c>
      <c r="AI831">
        <v>-7.2839301018693172</v>
      </c>
      <c r="AJ831">
        <v>0.56244752048446423</v>
      </c>
      <c r="AK831">
        <v>15.399774879200832</v>
      </c>
      <c r="AL831">
        <v>0</v>
      </c>
      <c r="AM831">
        <v>0</v>
      </c>
      <c r="AN831">
        <v>5.8600886671830406</v>
      </c>
      <c r="AO831">
        <f t="shared" si="125"/>
        <v>3.596281017232132</v>
      </c>
      <c r="AP831">
        <f t="shared" si="126"/>
        <v>0.2157768610339279</v>
      </c>
      <c r="AQ831">
        <f t="shared" si="127"/>
        <v>0</v>
      </c>
      <c r="AR831">
        <f t="shared" si="128"/>
        <v>0.2137321023956672</v>
      </c>
      <c r="AS831" s="9">
        <f t="shared" si="129"/>
        <v>46.448874144411697</v>
      </c>
      <c r="AT831" s="9">
        <f t="shared" si="130"/>
        <v>18.929640769338249</v>
      </c>
      <c r="AU831" s="9">
        <f t="shared" si="131"/>
        <v>2.1756617421642441</v>
      </c>
      <c r="AV831">
        <f t="shared" si="132"/>
        <v>0</v>
      </c>
      <c r="AW831">
        <f t="shared" si="133"/>
        <v>8.5187661718262255</v>
      </c>
      <c r="AX831">
        <v>3.6306863620220566</v>
      </c>
      <c r="AZ831">
        <f t="shared" si="134"/>
        <v>145.67860203738633</v>
      </c>
    </row>
    <row r="832" spans="1:52" x14ac:dyDescent="0.3">
      <c r="A832">
        <v>207.5</v>
      </c>
      <c r="B832" s="12">
        <v>4697.4110143189391</v>
      </c>
      <c r="C832" s="9">
        <v>0</v>
      </c>
      <c r="D832" s="9">
        <v>1.0560516051284243</v>
      </c>
      <c r="E832" s="9">
        <v>0.52061259878946475</v>
      </c>
      <c r="F832" s="9">
        <v>3.3542193826153319</v>
      </c>
      <c r="G832" s="12">
        <v>0</v>
      </c>
      <c r="H832" s="12">
        <v>205.2356149190249</v>
      </c>
      <c r="I832" s="12">
        <v>12.314136895141493</v>
      </c>
      <c r="J832">
        <v>473.15671813512296</v>
      </c>
      <c r="K832">
        <v>78.84593560840716</v>
      </c>
      <c r="L832">
        <v>6.7559460431239338E-3</v>
      </c>
      <c r="M832">
        <v>0</v>
      </c>
      <c r="N832">
        <v>-1.4946971528933082E-3</v>
      </c>
      <c r="O832">
        <v>1.5503925375539005E-3</v>
      </c>
      <c r="P832">
        <v>-4.7914089482746598E-3</v>
      </c>
      <c r="Q832">
        <v>5.8771958018980341E-3</v>
      </c>
      <c r="R832">
        <v>0</v>
      </c>
      <c r="S832">
        <v>1.1139122291303653E-4</v>
      </c>
      <c r="T832">
        <v>483.04933042006672</v>
      </c>
      <c r="U832">
        <v>82.5767617065369</v>
      </c>
      <c r="V832">
        <v>472.68850501969757</v>
      </c>
      <c r="W832">
        <v>84.674512745923153</v>
      </c>
      <c r="X832">
        <v>994.15486608361937</v>
      </c>
      <c r="Y832">
        <v>614.83642969834671</v>
      </c>
      <c r="Z832">
        <v>10.089066876919615</v>
      </c>
      <c r="AA832" s="12">
        <v>22.954712298380496</v>
      </c>
      <c r="AB832" s="12">
        <v>4.0047122983804977</v>
      </c>
      <c r="AC832" s="12">
        <v>1.3857910318921067</v>
      </c>
      <c r="AD832" s="12">
        <v>82.461670343430768</v>
      </c>
      <c r="AE832">
        <v>0.13780487314801171</v>
      </c>
      <c r="AF832">
        <v>0</v>
      </c>
      <c r="AG832">
        <v>52.161192263070141</v>
      </c>
      <c r="AH832">
        <v>-18.97700986777631</v>
      </c>
      <c r="AI832">
        <v>-7.107396233932457</v>
      </c>
      <c r="AJ832">
        <v>0.54993687952033987</v>
      </c>
      <c r="AK832">
        <v>15.412570079435552</v>
      </c>
      <c r="AL832">
        <v>0</v>
      </c>
      <c r="AM832">
        <v>0</v>
      </c>
      <c r="AN832">
        <v>5.8648877717959271</v>
      </c>
      <c r="AO832">
        <f t="shared" si="125"/>
        <v>3.7616995064407051</v>
      </c>
      <c r="AP832">
        <f t="shared" si="126"/>
        <v>0.2257019703864423</v>
      </c>
      <c r="AQ832">
        <f t="shared" si="127"/>
        <v>0</v>
      </c>
      <c r="AR832">
        <f t="shared" si="128"/>
        <v>0.22356229879919509</v>
      </c>
      <c r="AS832" s="9">
        <f t="shared" si="129"/>
        <v>46.527324162589572</v>
      </c>
      <c r="AT832" s="9">
        <f t="shared" si="130"/>
        <v>19.431591837890863</v>
      </c>
      <c r="AU832" s="9">
        <f t="shared" si="131"/>
        <v>2.2771222734813468</v>
      </c>
      <c r="AV832">
        <f t="shared" si="132"/>
        <v>0</v>
      </c>
      <c r="AW832">
        <f t="shared" si="133"/>
        <v>8.5614945042716393</v>
      </c>
      <c r="AX832">
        <v>3.7977020059539282</v>
      </c>
      <c r="AZ832">
        <f t="shared" si="134"/>
        <v>142.14792467864913</v>
      </c>
    </row>
    <row r="833" spans="1:52" x14ac:dyDescent="0.3">
      <c r="A833">
        <v>207.75</v>
      </c>
      <c r="B833" s="12">
        <v>4711.7167626942164</v>
      </c>
      <c r="C833" s="9">
        <v>0</v>
      </c>
      <c r="D833" s="9">
        <v>1.0575436273568586</v>
      </c>
      <c r="E833" s="9">
        <v>0.52309192891007827</v>
      </c>
      <c r="F833" s="9">
        <v>3.3559298248637619</v>
      </c>
      <c r="G833" s="12">
        <v>0</v>
      </c>
      <c r="H833" s="12">
        <v>206.18920342695316</v>
      </c>
      <c r="I833" s="12">
        <v>12.371352205617191</v>
      </c>
      <c r="J833">
        <v>471.35116301834836</v>
      </c>
      <c r="K833">
        <v>78.725732741823663</v>
      </c>
      <c r="L833">
        <v>6.7224752380284419E-3</v>
      </c>
      <c r="M833">
        <v>0</v>
      </c>
      <c r="N833">
        <v>-1.4904710057184322E-3</v>
      </c>
      <c r="O833">
        <v>1.557515478034577E-3</v>
      </c>
      <c r="P833">
        <v>-4.7759010956389299E-3</v>
      </c>
      <c r="Q833">
        <v>5.8771958018980341E-3</v>
      </c>
      <c r="R833">
        <v>0</v>
      </c>
      <c r="S833">
        <v>1.1130182421556419E-4</v>
      </c>
      <c r="T833">
        <v>458.49491273376015</v>
      </c>
      <c r="U833">
        <v>80.910032433457445</v>
      </c>
      <c r="V833">
        <v>466.67268329482158</v>
      </c>
      <c r="W833">
        <v>84.272696007656918</v>
      </c>
      <c r="X833">
        <v>993.9853878494788</v>
      </c>
      <c r="Y833">
        <v>613.73214107756689</v>
      </c>
      <c r="Z833">
        <v>10.095210815440963</v>
      </c>
      <c r="AA833" s="12">
        <v>22.973784068539064</v>
      </c>
      <c r="AB833" s="12">
        <v>4.0237840685390633</v>
      </c>
      <c r="AC833" s="12">
        <v>1.386899125930894</v>
      </c>
      <c r="AD833" s="12">
        <v>80.580598500606769</v>
      </c>
      <c r="AE833">
        <v>0.13782997315684464</v>
      </c>
      <c r="AF833">
        <v>0</v>
      </c>
      <c r="AG833">
        <v>52.574181688719143</v>
      </c>
      <c r="AH833">
        <v>-17.986135447148961</v>
      </c>
      <c r="AI833">
        <v>-7.3529728891372654</v>
      </c>
      <c r="AJ833">
        <v>0.5373920114005466</v>
      </c>
      <c r="AK833">
        <v>15.425375510855774</v>
      </c>
      <c r="AL833">
        <v>0</v>
      </c>
      <c r="AM833">
        <v>0</v>
      </c>
      <c r="AN833">
        <v>5.8695774017823545</v>
      </c>
      <c r="AO833">
        <f t="shared" si="125"/>
        <v>3.5048822050751789</v>
      </c>
      <c r="AP833">
        <f t="shared" si="126"/>
        <v>0.21029293230451074</v>
      </c>
      <c r="AQ833">
        <f t="shared" si="127"/>
        <v>0</v>
      </c>
      <c r="AR833">
        <f t="shared" si="128"/>
        <v>0.20829861440403805</v>
      </c>
      <c r="AS833" s="9">
        <f t="shared" si="129"/>
        <v>47.559847914547426</v>
      </c>
      <c r="AT833" s="9">
        <f t="shared" si="130"/>
        <v>19.049677689163634</v>
      </c>
      <c r="AU833" s="9">
        <f t="shared" si="131"/>
        <v>2.1229514846112911</v>
      </c>
      <c r="AV833">
        <f t="shared" si="132"/>
        <v>-3.9968028886505635E-15</v>
      </c>
      <c r="AW833">
        <f t="shared" si="133"/>
        <v>8.7803605045164677</v>
      </c>
      <c r="AX833">
        <v>3.5384390740953027</v>
      </c>
      <c r="AZ833">
        <f t="shared" si="134"/>
        <v>147.05945778274531</v>
      </c>
    </row>
    <row r="834" spans="1:52" x14ac:dyDescent="0.3">
      <c r="A834">
        <v>208</v>
      </c>
      <c r="B834" s="12">
        <v>4726.0028936507006</v>
      </c>
      <c r="C834" s="9">
        <v>0</v>
      </c>
      <c r="D834" s="9">
        <v>1.059025787370903</v>
      </c>
      <c r="E834" s="9">
        <v>0.5255731935790483</v>
      </c>
      <c r="F834" s="9">
        <v>3.3576362563515474</v>
      </c>
      <c r="G834" s="12">
        <v>0</v>
      </c>
      <c r="H834" s="12">
        <v>207.14353599194163</v>
      </c>
      <c r="I834" s="12">
        <v>12.428612159516499</v>
      </c>
      <c r="J834">
        <v>469.76792072871194</v>
      </c>
      <c r="K834">
        <v>78.620854991014426</v>
      </c>
      <c r="L834">
        <v>6.6890954159249507E-3</v>
      </c>
      <c r="M834">
        <v>0</v>
      </c>
      <c r="N834">
        <v>-1.4869038903957536E-3</v>
      </c>
      <c r="O834">
        <v>1.5646413713331525E-3</v>
      </c>
      <c r="P834">
        <v>-4.7625731993310603E-3</v>
      </c>
      <c r="Q834">
        <v>5.8771958018980341E-3</v>
      </c>
      <c r="R834">
        <v>0</v>
      </c>
      <c r="S834">
        <v>1.1126201648584391E-4</v>
      </c>
      <c r="T834">
        <v>479.68088858322659</v>
      </c>
      <c r="U834">
        <v>82.351449858997171</v>
      </c>
      <c r="V834">
        <v>469.25803584613021</v>
      </c>
      <c r="W834">
        <v>84.423721486834665</v>
      </c>
      <c r="X834">
        <v>993.815788125376</v>
      </c>
      <c r="Y834">
        <v>612.79456170761557</v>
      </c>
      <c r="Z834">
        <v>10.101355930094755</v>
      </c>
      <c r="AA834" s="12">
        <v>22.992870719838834</v>
      </c>
      <c r="AB834" s="12">
        <v>4.0428707198388354</v>
      </c>
      <c r="AC834" s="12">
        <v>1.3879812825194235</v>
      </c>
      <c r="AD834" s="12">
        <v>78.694427136656842</v>
      </c>
      <c r="AE834">
        <v>0.13785243241643297</v>
      </c>
      <c r="AF834">
        <v>0</v>
      </c>
      <c r="AG834">
        <v>52.966444472298946</v>
      </c>
      <c r="AH834">
        <v>-18.789766126361322</v>
      </c>
      <c r="AI834">
        <v>-7.1768262930742681</v>
      </c>
      <c r="AJ834">
        <v>0.52481313457436463</v>
      </c>
      <c r="AK834">
        <v>15.438190933977422</v>
      </c>
      <c r="AL834">
        <v>0</v>
      </c>
      <c r="AM834">
        <v>0</v>
      </c>
      <c r="AN834">
        <v>5.8741572603592784</v>
      </c>
      <c r="AO834">
        <f t="shared" si="125"/>
        <v>3.6697379099033718</v>
      </c>
      <c r="AP834">
        <f t="shared" si="126"/>
        <v>0.22018427459420231</v>
      </c>
      <c r="AQ834">
        <f t="shared" si="127"/>
        <v>0</v>
      </c>
      <c r="AR834">
        <f t="shared" si="128"/>
        <v>0.21809547242728264</v>
      </c>
      <c r="AS834" s="9">
        <f t="shared" si="129"/>
        <v>47.639436165603762</v>
      </c>
      <c r="AT834" s="9">
        <f t="shared" si="130"/>
        <v>19.555010552452696</v>
      </c>
      <c r="AU834" s="9">
        <f t="shared" si="131"/>
        <v>2.2241597278857572</v>
      </c>
      <c r="AV834">
        <f t="shared" si="132"/>
        <v>4.4408920985006262E-15</v>
      </c>
      <c r="AW834">
        <f t="shared" si="133"/>
        <v>8.8238742617754724</v>
      </c>
      <c r="AX834">
        <v>3.7048847032453986</v>
      </c>
      <c r="AZ834">
        <f t="shared" si="134"/>
        <v>143.53652586148536</v>
      </c>
    </row>
    <row r="835" spans="1:52" x14ac:dyDescent="0.3">
      <c r="A835">
        <v>208.25</v>
      </c>
      <c r="B835" s="12">
        <v>4740.2690516178409</v>
      </c>
      <c r="C835" s="9">
        <v>0</v>
      </c>
      <c r="D835" s="9">
        <v>1.0604980481753417</v>
      </c>
      <c r="E835" s="9">
        <v>0.52805634630399934</v>
      </c>
      <c r="F835" s="9">
        <v>3.3593386442508013</v>
      </c>
      <c r="G835" s="12">
        <v>0</v>
      </c>
      <c r="H835" s="12">
        <v>208.09859473230745</v>
      </c>
      <c r="I835" s="12">
        <v>12.485915683938448</v>
      </c>
      <c r="J835">
        <v>467.98917285347773</v>
      </c>
      <c r="K835">
        <v>78.501760660203104</v>
      </c>
      <c r="L835">
        <v>6.6557957925282166E-3</v>
      </c>
      <c r="M835">
        <v>0</v>
      </c>
      <c r="N835">
        <v>-1.4827238474136712E-3</v>
      </c>
      <c r="O835">
        <v>1.5717700858653644E-3</v>
      </c>
      <c r="P835">
        <v>-4.7472851313113736E-3</v>
      </c>
      <c r="Q835">
        <v>5.8771958018980341E-3</v>
      </c>
      <c r="R835">
        <v>0</v>
      </c>
      <c r="S835">
        <v>1.1117328645517376E-4</v>
      </c>
      <c r="T835">
        <v>455.04133325005239</v>
      </c>
      <c r="U835">
        <v>80.668718635745222</v>
      </c>
      <c r="V835">
        <v>463.27334061175645</v>
      </c>
      <c r="W835">
        <v>84.021595381515795</v>
      </c>
      <c r="X835">
        <v>993.6460745968094</v>
      </c>
      <c r="Y835">
        <v>611.71981115143751</v>
      </c>
      <c r="Z835">
        <v>10.107502097166261</v>
      </c>
      <c r="AA835" s="12">
        <v>23.011971894646148</v>
      </c>
      <c r="AB835" s="12">
        <v>4.0619718946461489</v>
      </c>
      <c r="AC835" s="12">
        <v>1.389037431988035</v>
      </c>
      <c r="AD835" s="12">
        <v>76.803189371515344</v>
      </c>
      <c r="AE835">
        <v>0.13787225047451579</v>
      </c>
      <c r="AF835">
        <v>0</v>
      </c>
      <c r="AG835">
        <v>53.380089027704642</v>
      </c>
      <c r="AH835">
        <v>-17.798525076035613</v>
      </c>
      <c r="AI835">
        <v>-7.4223235269840533</v>
      </c>
      <c r="AJ835">
        <v>0.51220046991863588</v>
      </c>
      <c r="AK835">
        <v>15.451016108673166</v>
      </c>
      <c r="AL835">
        <v>0</v>
      </c>
      <c r="AM835">
        <v>0</v>
      </c>
      <c r="AN835">
        <v>5.8786270526736297</v>
      </c>
      <c r="AO835">
        <f t="shared" ref="AO835:AO898" si="135">AX835*COS(AE835)</f>
        <v>3.412804360029873</v>
      </c>
      <c r="AP835">
        <f t="shared" ref="AP835:AP898" si="136">AO835*f_tip</f>
        <v>0.20476826160179237</v>
      </c>
      <c r="AQ835">
        <f t="shared" ref="AQ835:AQ898" si="137">IF(uhel_zkoseni_lamely=0,0,IF(uhel_zkoseni_lamely&gt;0,AP835*SIN(AE835),-AP835*SIN(AE835)))</f>
        <v>0</v>
      </c>
      <c r="AR835">
        <f t="shared" ref="AR835:AR898" si="138">AP835*COS(AE835)</f>
        <v>0.20282514743573699</v>
      </c>
      <c r="AS835" s="9">
        <f t="shared" ref="AS835:AS898" si="139">(-AR835*sirka_lamely+AG835*(sirka_lamely-0.5*AB835)-(AL835+AN835)*sirka_lamely*0.5+AH835*(sirka_lamely-AB835)*0.5)/(sirka_lamely-AB835)</f>
        <v>48.674991352558791</v>
      </c>
      <c r="AT835" s="9">
        <f t="shared" ref="AT835:AT898" si="140">-AG835-AH835+AR835+AS835+AL835+AN835</f>
        <v>19.174879600999134</v>
      </c>
      <c r="AU835" s="9">
        <f t="shared" ref="AU835:AU898" si="141">AP835*Z835</f>
        <v>2.0696956335732062</v>
      </c>
      <c r="AV835">
        <f t="shared" ref="AV835:AV898" si="142">AK835-AJ835+AI835-AM835-AQ835+IF(AC835&gt;0,-(ABS(AS835)+ABS(AT835))*f_side,(ABS(AS835)+ABS(AT835))*f_side)-AX835</f>
        <v>0</v>
      </c>
      <c r="AW835">
        <f t="shared" ref="AW835:AW898" si="143">(ABS(AS835)*AB835*(sirka_lamely-AB835)/sirka_lamely)/(delka_rotoru*tloustka_lamely^2/6)</f>
        <v>9.0450266346384343</v>
      </c>
      <c r="AX835">
        <v>3.4454998545570037</v>
      </c>
      <c r="AZ835">
        <f t="shared" ref="AZ835:AZ898" si="144">Y835-V835</f>
        <v>148.44647053968106</v>
      </c>
    </row>
    <row r="836" spans="1:52" x14ac:dyDescent="0.3">
      <c r="A836">
        <v>208.5</v>
      </c>
      <c r="B836" s="12">
        <v>4754.51488076026</v>
      </c>
      <c r="C836" s="9">
        <v>0</v>
      </c>
      <c r="D836" s="9">
        <v>1.0619603730023295</v>
      </c>
      <c r="E836" s="9">
        <v>0.5305413404688315</v>
      </c>
      <c r="F836" s="9">
        <v>3.3610369558277569</v>
      </c>
      <c r="G836" s="12">
        <v>0</v>
      </c>
      <c r="H836" s="12">
        <v>209.05436171878134</v>
      </c>
      <c r="I836" s="12">
        <v>12.54326170312688</v>
      </c>
      <c r="J836">
        <v>466.43110216015202</v>
      </c>
      <c r="K836">
        <v>78.397969229020987</v>
      </c>
      <c r="L836">
        <v>6.622585916570221E-3</v>
      </c>
      <c r="M836">
        <v>0</v>
      </c>
      <c r="N836">
        <v>-1.479202269121289E-3</v>
      </c>
      <c r="O836">
        <v>1.5789014899915915E-3</v>
      </c>
      <c r="P836">
        <v>-4.7341633587653555E-3</v>
      </c>
      <c r="Q836">
        <v>5.8771958018980341E-3</v>
      </c>
      <c r="R836">
        <v>0</v>
      </c>
      <c r="S836">
        <v>1.1113407792542215E-4</v>
      </c>
      <c r="T836">
        <v>476.36395800524548</v>
      </c>
      <c r="U836">
        <v>82.128118730651124</v>
      </c>
      <c r="V836">
        <v>465.87899949937548</v>
      </c>
      <c r="W836">
        <v>84.17516246352119</v>
      </c>
      <c r="X836">
        <v>993.47625494590363</v>
      </c>
      <c r="Y836">
        <v>610.81038720846129</v>
      </c>
      <c r="Z836">
        <v>10.113649192910584</v>
      </c>
      <c r="AA836" s="12">
        <v>23.031087234375622</v>
      </c>
      <c r="AB836" s="12">
        <v>4.081087234375623</v>
      </c>
      <c r="AC836" s="12">
        <v>1.390067505127615</v>
      </c>
      <c r="AD836" s="12">
        <v>74.906918729046922</v>
      </c>
      <c r="AE836">
        <v>0.13788942693200168</v>
      </c>
      <c r="AF836">
        <v>0</v>
      </c>
      <c r="AG836">
        <v>53.77293112433702</v>
      </c>
      <c r="AH836">
        <v>-18.60522244187354</v>
      </c>
      <c r="AI836">
        <v>-7.2465693854542907</v>
      </c>
      <c r="AJ836">
        <v>0.49955424100401402</v>
      </c>
      <c r="AK836">
        <v>15.463850794176654</v>
      </c>
      <c r="AL836">
        <v>0</v>
      </c>
      <c r="AM836">
        <v>0</v>
      </c>
      <c r="AN836">
        <v>5.8829864858214469</v>
      </c>
      <c r="AO836">
        <f t="shared" si="135"/>
        <v>3.5770910977709147</v>
      </c>
      <c r="AP836">
        <f t="shared" si="136"/>
        <v>0.21462546586625489</v>
      </c>
      <c r="AQ836">
        <f t="shared" si="137"/>
        <v>0</v>
      </c>
      <c r="AR836">
        <f t="shared" si="138"/>
        <v>0.21258830671978282</v>
      </c>
      <c r="AS836" s="9">
        <f t="shared" si="139"/>
        <v>48.755717454559608</v>
      </c>
      <c r="AT836" s="9">
        <f t="shared" si="140"/>
        <v>19.683583564637352</v>
      </c>
      <c r="AU836" s="9">
        <f t="shared" si="141"/>
        <v>2.1706466696363069</v>
      </c>
      <c r="AV836">
        <f t="shared" si="142"/>
        <v>-8.8817841970012523E-15</v>
      </c>
      <c r="AW836">
        <f t="shared" si="143"/>
        <v>9.0893177620903334</v>
      </c>
      <c r="AX836">
        <v>3.6113691065665403</v>
      </c>
      <c r="AZ836">
        <f t="shared" si="144"/>
        <v>144.93138770908581</v>
      </c>
    </row>
    <row r="837" spans="1:52" x14ac:dyDescent="0.3">
      <c r="A837">
        <v>208.75</v>
      </c>
      <c r="B837" s="12">
        <v>4768.7400249908706</v>
      </c>
      <c r="C837" s="9">
        <v>0</v>
      </c>
      <c r="D837" s="9">
        <v>1.0634127253127406</v>
      </c>
      <c r="E837" s="9">
        <v>0.53302812933455601</v>
      </c>
      <c r="F837" s="9">
        <v>3.3627311584434434</v>
      </c>
      <c r="G837" s="12">
        <v>0</v>
      </c>
      <c r="H837" s="12">
        <v>210.01081897482925</v>
      </c>
      <c r="I837" s="12">
        <v>12.600649138489755</v>
      </c>
      <c r="J837">
        <v>464.67874238108237</v>
      </c>
      <c r="K837">
        <v>78.279975687842807</v>
      </c>
      <c r="L837">
        <v>6.5894551822429179E-3</v>
      </c>
      <c r="M837">
        <v>0</v>
      </c>
      <c r="N837">
        <v>-1.4750764360052066E-3</v>
      </c>
      <c r="O837">
        <v>1.5860354520211364E-3</v>
      </c>
      <c r="P837">
        <v>-4.719091750838394E-3</v>
      </c>
      <c r="Q837">
        <v>5.8771958018980341E-3</v>
      </c>
      <c r="R837">
        <v>0</v>
      </c>
      <c r="S837">
        <v>1.1104601008983386E-4</v>
      </c>
      <c r="T837">
        <v>451.63885667031491</v>
      </c>
      <c r="U837">
        <v>80.429288570426024</v>
      </c>
      <c r="V837">
        <v>459.92498996795752</v>
      </c>
      <c r="W837">
        <v>83.77272402044008</v>
      </c>
      <c r="X837">
        <v>993.30633685236103</v>
      </c>
      <c r="Y837">
        <v>609.76490105680693</v>
      </c>
      <c r="Z837">
        <v>10.119797093556361</v>
      </c>
      <c r="AA837" s="12">
        <v>23.05021637949659</v>
      </c>
      <c r="AB837" s="12">
        <v>4.1002163794965885</v>
      </c>
      <c r="AC837" s="12">
        <v>1.391071433196347</v>
      </c>
      <c r="AD837" s="12">
        <v>73.005649139394919</v>
      </c>
      <c r="AE837">
        <v>0.13790396144299333</v>
      </c>
      <c r="AF837">
        <v>0</v>
      </c>
      <c r="AG837">
        <v>54.187188037625425</v>
      </c>
      <c r="AH837">
        <v>-17.613622233976944</v>
      </c>
      <c r="AI837">
        <v>-7.4919955544424717</v>
      </c>
      <c r="AJ837">
        <v>0.48687467411062479</v>
      </c>
      <c r="AK837">
        <v>15.476694749086835</v>
      </c>
      <c r="AL837">
        <v>0</v>
      </c>
      <c r="AM837">
        <v>0</v>
      </c>
      <c r="AN837">
        <v>5.8872352688764424</v>
      </c>
      <c r="AO837">
        <f t="shared" si="135"/>
        <v>3.3200312243827597</v>
      </c>
      <c r="AP837">
        <f t="shared" si="136"/>
        <v>0.19920187346296558</v>
      </c>
      <c r="AQ837">
        <f t="shared" si="137"/>
        <v>0</v>
      </c>
      <c r="AR837">
        <f t="shared" si="138"/>
        <v>0.19731071234034903</v>
      </c>
      <c r="AS837" s="9">
        <f t="shared" si="139"/>
        <v>49.794275253140974</v>
      </c>
      <c r="AT837" s="9">
        <f t="shared" si="140"/>
        <v>19.305255430709284</v>
      </c>
      <c r="AU837" s="9">
        <f t="shared" si="141"/>
        <v>2.0158825401015013</v>
      </c>
      <c r="AV837">
        <f t="shared" si="142"/>
        <v>0</v>
      </c>
      <c r="AW837">
        <f t="shared" si="143"/>
        <v>9.3127395135330904</v>
      </c>
      <c r="AX837">
        <v>3.3518526795027195</v>
      </c>
      <c r="AZ837">
        <f t="shared" si="144"/>
        <v>149.83991108884942</v>
      </c>
    </row>
    <row r="838" spans="1:52" x14ac:dyDescent="0.3">
      <c r="A838">
        <v>209</v>
      </c>
      <c r="B838" s="12">
        <v>4782.9441279840212</v>
      </c>
      <c r="C838" s="9">
        <v>0</v>
      </c>
      <c r="D838" s="9">
        <v>1.0648550687975027</v>
      </c>
      <c r="E838" s="9">
        <v>0.53551666604013992</v>
      </c>
      <c r="F838" s="9">
        <v>3.3644212195543197</v>
      </c>
      <c r="G838" s="12">
        <v>0</v>
      </c>
      <c r="H838" s="12">
        <v>210.96794847697689</v>
      </c>
      <c r="I838" s="12">
        <v>12.658076908618613</v>
      </c>
      <c r="J838">
        <v>463.1454483362653</v>
      </c>
      <c r="K838">
        <v>78.177262984784022</v>
      </c>
      <c r="L838">
        <v>6.5564129654669939E-3</v>
      </c>
      <c r="M838">
        <v>0</v>
      </c>
      <c r="N838">
        <v>-1.4716082301908021E-3</v>
      </c>
      <c r="O838">
        <v>1.5931718402174277E-3</v>
      </c>
      <c r="P838">
        <v>-4.7061729738080245E-3</v>
      </c>
      <c r="Q838">
        <v>5.8771958018980341E-3</v>
      </c>
      <c r="R838">
        <v>0</v>
      </c>
      <c r="S838">
        <v>1.1100739483775748E-4</v>
      </c>
      <c r="T838">
        <v>473.0977354622753</v>
      </c>
      <c r="U838">
        <v>81.906753328730019</v>
      </c>
      <c r="V838">
        <v>462.5505985349792</v>
      </c>
      <c r="W838">
        <v>83.928823095665109</v>
      </c>
      <c r="X838">
        <v>993.13632799435936</v>
      </c>
      <c r="Y838">
        <v>608.88337212102726</v>
      </c>
      <c r="Z838">
        <v>10.125945675308765</v>
      </c>
      <c r="AA838" s="12">
        <v>23.06935896953954</v>
      </c>
      <c r="AB838" s="12">
        <v>4.1193589695395376</v>
      </c>
      <c r="AC838" s="12">
        <v>1.3920491479235213</v>
      </c>
      <c r="AD838" s="12">
        <v>71.099414978904761</v>
      </c>
      <c r="AE838">
        <v>0.13791585371478976</v>
      </c>
      <c r="AF838">
        <v>0</v>
      </c>
      <c r="AG838">
        <v>54.580567097342986</v>
      </c>
      <c r="AH838">
        <v>-18.423335629078622</v>
      </c>
      <c r="AI838">
        <v>-7.316638679302403</v>
      </c>
      <c r="AJ838">
        <v>0.47416199849431595</v>
      </c>
      <c r="AK838">
        <v>15.489547731372294</v>
      </c>
      <c r="AL838">
        <v>0</v>
      </c>
      <c r="AM838">
        <v>0</v>
      </c>
      <c r="AN838">
        <v>5.8913731129061304</v>
      </c>
      <c r="AO838">
        <f t="shared" si="135"/>
        <v>3.4837431688071976</v>
      </c>
      <c r="AP838">
        <f t="shared" si="136"/>
        <v>0.20902459012843186</v>
      </c>
      <c r="AQ838">
        <f t="shared" si="137"/>
        <v>0</v>
      </c>
      <c r="AR838">
        <f t="shared" si="138"/>
        <v>0.20703983343693466</v>
      </c>
      <c r="AS838" s="9">
        <f t="shared" si="139"/>
        <v>49.876138402434634</v>
      </c>
      <c r="AT838" s="9">
        <f t="shared" si="140"/>
        <v>19.817319880513338</v>
      </c>
      <c r="AU838" s="9">
        <f t="shared" si="141"/>
        <v>2.1165716444441816</v>
      </c>
      <c r="AV838">
        <f t="shared" si="142"/>
        <v>0</v>
      </c>
      <c r="AW838">
        <f t="shared" si="143"/>
        <v>9.3577995983038331</v>
      </c>
      <c r="AX838">
        <v>3.5171395565986989</v>
      </c>
      <c r="AZ838">
        <f t="shared" si="144"/>
        <v>146.33277358604806</v>
      </c>
    </row>
    <row r="839" spans="1:52" x14ac:dyDescent="0.3">
      <c r="A839">
        <v>209.25</v>
      </c>
      <c r="B839" s="12">
        <v>4797.1268331887286</v>
      </c>
      <c r="C839" s="9">
        <v>0</v>
      </c>
      <c r="D839" s="9">
        <v>1.0662873673789255</v>
      </c>
      <c r="E839" s="9">
        <v>0.53800690360335413</v>
      </c>
      <c r="F839" s="9">
        <v>3.3661071067129309</v>
      </c>
      <c r="G839" s="12">
        <v>0</v>
      </c>
      <c r="H839" s="12">
        <v>211.92573215513619</v>
      </c>
      <c r="I839" s="12">
        <v>12.715543929308172</v>
      </c>
      <c r="J839">
        <v>461.41906468637563</v>
      </c>
      <c r="K839">
        <v>78.060362467706625</v>
      </c>
      <c r="L839">
        <v>6.523448837822768E-3</v>
      </c>
      <c r="M839">
        <v>0</v>
      </c>
      <c r="N839">
        <v>-1.4675442967013827E-3</v>
      </c>
      <c r="O839">
        <v>1.6003105228027143E-3</v>
      </c>
      <c r="P839">
        <v>-4.6913145570692469E-3</v>
      </c>
      <c r="Q839">
        <v>5.8771958018980341E-3</v>
      </c>
      <c r="R839">
        <v>0</v>
      </c>
      <c r="S839">
        <v>1.1091998256076414E-4</v>
      </c>
      <c r="T839">
        <v>448.28668395963695</v>
      </c>
      <c r="U839">
        <v>80.191728073193815</v>
      </c>
      <c r="V839">
        <v>456.62683929956887</v>
      </c>
      <c r="W839">
        <v>83.526069397480512</v>
      </c>
      <c r="X839">
        <v>992.96623604935189</v>
      </c>
      <c r="Y839">
        <v>607.86687854103855</v>
      </c>
      <c r="Z839">
        <v>10.13209481435393</v>
      </c>
      <c r="AA839" s="12">
        <v>23.088514643102727</v>
      </c>
      <c r="AB839" s="12">
        <v>4.1385146431027238</v>
      </c>
      <c r="AC839" s="12">
        <v>1.3930005815151552</v>
      </c>
      <c r="AD839" s="12">
        <v>69.188250802402649</v>
      </c>
      <c r="AE839">
        <v>0.13792510350789744</v>
      </c>
      <c r="AF839">
        <v>0</v>
      </c>
      <c r="AG839">
        <v>54.99539380463775</v>
      </c>
      <c r="AH839">
        <v>-17.431383869504614</v>
      </c>
      <c r="AI839">
        <v>-7.5620019620734844</v>
      </c>
      <c r="AJ839">
        <v>0.46141644460122339</v>
      </c>
      <c r="AK839">
        <v>15.502409498375675</v>
      </c>
      <c r="AL839">
        <v>0</v>
      </c>
      <c r="AM839">
        <v>0</v>
      </c>
      <c r="AN839">
        <v>5.8953997309956057</v>
      </c>
      <c r="AO839">
        <f t="shared" si="135"/>
        <v>3.2265470620791246</v>
      </c>
      <c r="AP839">
        <f t="shared" si="136"/>
        <v>0.19359282372474745</v>
      </c>
      <c r="AQ839">
        <f t="shared" si="137"/>
        <v>0</v>
      </c>
      <c r="AR839">
        <f t="shared" si="138"/>
        <v>0.19175435049982933</v>
      </c>
      <c r="AS839" s="9">
        <f t="shared" si="139"/>
        <v>50.91766985989657</v>
      </c>
      <c r="AT839" s="9">
        <f t="shared" si="140"/>
        <v>19.440814006258869</v>
      </c>
      <c r="AU839" s="9">
        <f t="shared" si="141"/>
        <v>1.9615008453576481</v>
      </c>
      <c r="AV839">
        <f t="shared" si="142"/>
        <v>7.5495165674510645E-15</v>
      </c>
      <c r="AW839">
        <f t="shared" si="143"/>
        <v>9.5834731534983923</v>
      </c>
      <c r="AX839">
        <v>3.2574820597316338</v>
      </c>
      <c r="AZ839">
        <f t="shared" si="144"/>
        <v>151.24003924146967</v>
      </c>
    </row>
    <row r="840" spans="1:52" x14ac:dyDescent="0.3">
      <c r="A840">
        <v>209.5</v>
      </c>
      <c r="B840" s="12">
        <v>4811.2877838419845</v>
      </c>
      <c r="C840" s="9">
        <v>0</v>
      </c>
      <c r="D840" s="9">
        <v>1.0677095852120226</v>
      </c>
      <c r="E840" s="9">
        <v>0.5404987949216401</v>
      </c>
      <c r="F840" s="9">
        <v>3.3677887875685446</v>
      </c>
      <c r="G840" s="12">
        <v>0</v>
      </c>
      <c r="H840" s="12">
        <v>212.88415189293849</v>
      </c>
      <c r="I840" s="12">
        <v>12.77304911357631</v>
      </c>
      <c r="J840">
        <v>459.91015925564733</v>
      </c>
      <c r="K840">
        <v>77.958720884908473</v>
      </c>
      <c r="L840">
        <v>6.4905720041343838E-3</v>
      </c>
      <c r="M840">
        <v>0</v>
      </c>
      <c r="N840">
        <v>-1.464136877593384E-3</v>
      </c>
      <c r="O840">
        <v>1.6074513679627152E-3</v>
      </c>
      <c r="P840">
        <v>-4.6785957009528598E-3</v>
      </c>
      <c r="Q840">
        <v>5.8771958018980341E-3</v>
      </c>
      <c r="R840">
        <v>0</v>
      </c>
      <c r="S840">
        <v>1.1088195451528865E-4</v>
      </c>
      <c r="T840">
        <v>469.88143189883391</v>
      </c>
      <c r="U840">
        <v>81.687339007905337</v>
      </c>
      <c r="V840">
        <v>459.27204977309407</v>
      </c>
      <c r="W840">
        <v>83.684690860803755</v>
      </c>
      <c r="X840">
        <v>992.79606869481768</v>
      </c>
      <c r="Y840">
        <v>607.01298593760669</v>
      </c>
      <c r="Z840">
        <v>10.138244386861563</v>
      </c>
      <c r="AA840" s="12">
        <v>23.10768303785877</v>
      </c>
      <c r="AB840" s="12">
        <v>4.1576830378587699</v>
      </c>
      <c r="AC840" s="12">
        <v>1.393925666659676</v>
      </c>
      <c r="AD840" s="12">
        <v>67.272191709551024</v>
      </c>
      <c r="AE840">
        <v>0.1379317106360356</v>
      </c>
      <c r="AF840">
        <v>0</v>
      </c>
      <c r="AG840">
        <v>55.389267669729577</v>
      </c>
      <c r="AH840">
        <v>-18.244063278778462</v>
      </c>
      <c r="AI840">
        <v>-7.3870468082256311</v>
      </c>
      <c r="AJ840">
        <v>0.44863824651099588</v>
      </c>
      <c r="AK840">
        <v>15.515279806818123</v>
      </c>
      <c r="AL840">
        <v>0</v>
      </c>
      <c r="AM840">
        <v>0</v>
      </c>
      <c r="AN840">
        <v>5.899314838271601</v>
      </c>
      <c r="AO840">
        <f t="shared" si="135"/>
        <v>3.3896787334716802</v>
      </c>
      <c r="AP840">
        <f t="shared" si="136"/>
        <v>0.20338072400830082</v>
      </c>
      <c r="AQ840">
        <f t="shared" si="137"/>
        <v>0</v>
      </c>
      <c r="AR840">
        <f t="shared" si="138"/>
        <v>0.2014491142730965</v>
      </c>
      <c r="AS840" s="9">
        <f t="shared" si="139"/>
        <v>51.000668830111572</v>
      </c>
      <c r="AT840" s="9">
        <f t="shared" si="140"/>
        <v>19.956228391705153</v>
      </c>
      <c r="AU840" s="9">
        <f t="shared" si="141"/>
        <v>2.0619234835729965</v>
      </c>
      <c r="AV840">
        <f t="shared" si="142"/>
        <v>0</v>
      </c>
      <c r="AW840">
        <f t="shared" si="143"/>
        <v>9.6292934269869921</v>
      </c>
      <c r="AX840">
        <v>3.4221809187724936</v>
      </c>
      <c r="AZ840">
        <f t="shared" si="144"/>
        <v>147.74093616451262</v>
      </c>
    </row>
    <row r="841" spans="1:52" x14ac:dyDescent="0.3">
      <c r="A841">
        <v>209.75</v>
      </c>
      <c r="B841" s="12">
        <v>4825.4266229821069</v>
      </c>
      <c r="C841" s="9">
        <v>0</v>
      </c>
      <c r="D841" s="9">
        <v>1.0691216866858257</v>
      </c>
      <c r="E841" s="9">
        <v>0.54299229277297789</v>
      </c>
      <c r="F841" s="9">
        <v>3.3694662298677991</v>
      </c>
      <c r="G841" s="12">
        <v>0</v>
      </c>
      <c r="H841" s="12">
        <v>213.84318952806842</v>
      </c>
      <c r="I841" s="12">
        <v>12.830591371684106</v>
      </c>
      <c r="J841">
        <v>458.20934685229122</v>
      </c>
      <c r="K841">
        <v>77.842905607414991</v>
      </c>
      <c r="L841">
        <v>6.4577722122503437E-3</v>
      </c>
      <c r="M841">
        <v>0</v>
      </c>
      <c r="N841">
        <v>-1.460142050579485E-3</v>
      </c>
      <c r="O841">
        <v>1.6145942427791752E-3</v>
      </c>
      <c r="P841">
        <v>-4.6639472614253136E-3</v>
      </c>
      <c r="Q841">
        <v>5.8771958018980341E-3</v>
      </c>
      <c r="R841">
        <v>0</v>
      </c>
      <c r="S841">
        <v>1.1079519100669599E-4</v>
      </c>
      <c r="T841">
        <v>444.9840304013357</v>
      </c>
      <c r="U841">
        <v>79.956023359541575</v>
      </c>
      <c r="V841">
        <v>453.37811075993574</v>
      </c>
      <c r="W841">
        <v>83.281619044613194</v>
      </c>
      <c r="X841">
        <v>992.6258329493545</v>
      </c>
      <c r="Y841">
        <v>606.02521476307379</v>
      </c>
      <c r="Z841">
        <v>10.144394268988894</v>
      </c>
      <c r="AA841" s="12">
        <v>23.126863790561369</v>
      </c>
      <c r="AB841" s="12">
        <v>4.1768637905613684</v>
      </c>
      <c r="AC841" s="12">
        <v>1.3948243365329591</v>
      </c>
      <c r="AD841" s="12">
        <v>65.351273203942569</v>
      </c>
      <c r="AE841">
        <v>0.13793567496614556</v>
      </c>
      <c r="AF841">
        <v>0</v>
      </c>
      <c r="AG841">
        <v>55.804621746446664</v>
      </c>
      <c r="AH841">
        <v>-17.251767707704332</v>
      </c>
      <c r="AI841">
        <v>-7.6323552001569022</v>
      </c>
      <c r="AJ841">
        <v>0.43582764099709309</v>
      </c>
      <c r="AK841">
        <v>15.528158412803787</v>
      </c>
      <c r="AL841">
        <v>0</v>
      </c>
      <c r="AM841">
        <v>0</v>
      </c>
      <c r="AN841">
        <v>5.903118151923807</v>
      </c>
      <c r="AO841">
        <f t="shared" si="135"/>
        <v>3.1323366619406516</v>
      </c>
      <c r="AP841">
        <f t="shared" si="136"/>
        <v>0.1879401997164391</v>
      </c>
      <c r="AQ841">
        <f t="shared" si="137"/>
        <v>0</v>
      </c>
      <c r="AR841">
        <f t="shared" si="138"/>
        <v>0.18615513401717176</v>
      </c>
      <c r="AS841" s="9">
        <f t="shared" si="139"/>
        <v>52.045144773207475</v>
      </c>
      <c r="AT841" s="9">
        <f t="shared" si="140"/>
        <v>19.58156402040612</v>
      </c>
      <c r="AU841" s="9">
        <f t="shared" si="141"/>
        <v>1.9065394849160728</v>
      </c>
      <c r="AV841">
        <f t="shared" si="142"/>
        <v>0</v>
      </c>
      <c r="AW841">
        <f t="shared" si="143"/>
        <v>9.8572006201847486</v>
      </c>
      <c r="AX841">
        <v>3.1623730440329769</v>
      </c>
      <c r="AZ841">
        <f t="shared" si="144"/>
        <v>152.64710400313805</v>
      </c>
    </row>
    <row r="842" spans="1:52" x14ac:dyDescent="0.3">
      <c r="A842">
        <v>210</v>
      </c>
      <c r="B842" s="12">
        <v>4839.5429934621607</v>
      </c>
      <c r="C842" s="9">
        <v>0</v>
      </c>
      <c r="D842" s="9">
        <v>1.0705236364246848</v>
      </c>
      <c r="E842" s="9">
        <v>0.5454873498167685</v>
      </c>
      <c r="F842" s="9">
        <v>3.3711394014553187</v>
      </c>
      <c r="G842" s="12">
        <v>0</v>
      </c>
      <c r="H842" s="12">
        <v>214.80282685260329</v>
      </c>
      <c r="I842" s="12">
        <v>12.888169611156197</v>
      </c>
      <c r="J842">
        <v>456.72444882487406</v>
      </c>
      <c r="K842">
        <v>77.742327521347022</v>
      </c>
      <c r="L842">
        <v>6.4250584976497703E-3</v>
      </c>
      <c r="M842">
        <v>0</v>
      </c>
      <c r="N842">
        <v>-1.4568023475841655E-3</v>
      </c>
      <c r="O842">
        <v>1.621739016721738E-3</v>
      </c>
      <c r="P842">
        <v>-4.6514253046111877E-3</v>
      </c>
      <c r="Q842">
        <v>5.8771958018980341E-3</v>
      </c>
      <c r="R842">
        <v>0</v>
      </c>
      <c r="S842">
        <v>1.1075774395915335E-4</v>
      </c>
      <c r="T842">
        <v>466.71427218200165</v>
      </c>
      <c r="U842">
        <v>81.469861463509233</v>
      </c>
      <c r="V842">
        <v>456.04258400520337</v>
      </c>
      <c r="W842">
        <v>83.442753292619386</v>
      </c>
      <c r="X842">
        <v>992.45553732422184</v>
      </c>
      <c r="Y842">
        <v>605.19870144796425</v>
      </c>
      <c r="Z842">
        <v>10.150544336884625</v>
      </c>
      <c r="AA842" s="12">
        <v>23.146056537052065</v>
      </c>
      <c r="AB842" s="12">
        <v>4.1960565370520655</v>
      </c>
      <c r="AC842" s="12">
        <v>1.3956965248038185</v>
      </c>
      <c r="AD842" s="12">
        <v>63.425531080375514</v>
      </c>
      <c r="AE842">
        <v>0.13793699641838431</v>
      </c>
      <c r="AF842">
        <v>0</v>
      </c>
      <c r="AG842">
        <v>56.198948399992673</v>
      </c>
      <c r="AH842">
        <v>-18.067363744762332</v>
      </c>
      <c r="AI842">
        <v>-7.457805872138044</v>
      </c>
      <c r="AJ842">
        <v>0.42298486677502439</v>
      </c>
      <c r="AK842">
        <v>15.541045071824364</v>
      </c>
      <c r="AL842">
        <v>0</v>
      </c>
      <c r="AM842">
        <v>0</v>
      </c>
      <c r="AN842">
        <v>5.9068093912281077</v>
      </c>
      <c r="AO842">
        <f t="shared" si="135"/>
        <v>3.2948829225438576</v>
      </c>
      <c r="AP842">
        <f t="shared" si="136"/>
        <v>0.19769297535263144</v>
      </c>
      <c r="AQ842">
        <f t="shared" si="137"/>
        <v>0</v>
      </c>
      <c r="AR842">
        <f t="shared" si="138"/>
        <v>0.19581524136734513</v>
      </c>
      <c r="AS842" s="9">
        <f t="shared" si="139"/>
        <v>52.129277852224433</v>
      </c>
      <c r="AT842" s="9">
        <f t="shared" si="140"/>
        <v>20.100317829589542</v>
      </c>
      <c r="AU842" s="9">
        <f t="shared" si="141"/>
        <v>2.0066913114075251</v>
      </c>
      <c r="AV842">
        <f t="shared" si="142"/>
        <v>-8.4376949871511897E-15</v>
      </c>
      <c r="AW842">
        <f t="shared" si="143"/>
        <v>9.9037719489741409</v>
      </c>
      <c r="AX842">
        <v>3.3264785920024651</v>
      </c>
      <c r="AZ842">
        <f t="shared" si="144"/>
        <v>149.15611744276089</v>
      </c>
    </row>
    <row r="843" spans="1:52" x14ac:dyDescent="0.3">
      <c r="A843">
        <v>210.25</v>
      </c>
      <c r="B843" s="12">
        <v>4853.6365379634635</v>
      </c>
      <c r="C843" s="9">
        <v>0</v>
      </c>
      <c r="D843" s="9">
        <v>1.0719153992895722</v>
      </c>
      <c r="E843" s="9">
        <v>0.5479839185947275</v>
      </c>
      <c r="F843" s="9">
        <v>3.3728082702743531</v>
      </c>
      <c r="G843" s="12">
        <v>0</v>
      </c>
      <c r="H843" s="12">
        <v>215.76304561335672</v>
      </c>
      <c r="I843" s="12">
        <v>12.945782736801403</v>
      </c>
      <c r="J843">
        <v>455.04880978381948</v>
      </c>
      <c r="K843">
        <v>77.627589680961421</v>
      </c>
      <c r="L843">
        <v>6.3924207833381003E-3</v>
      </c>
      <c r="M843">
        <v>0</v>
      </c>
      <c r="N843">
        <v>-1.4528832844425486E-3</v>
      </c>
      <c r="O843">
        <v>1.6288855578315015E-3</v>
      </c>
      <c r="P843">
        <v>-4.6369836826347776E-3</v>
      </c>
      <c r="Q843">
        <v>5.8771958018980341E-3</v>
      </c>
      <c r="R843">
        <v>0</v>
      </c>
      <c r="S843">
        <v>1.1067162228778821E-4</v>
      </c>
      <c r="T843">
        <v>441.73012535376682</v>
      </c>
      <c r="U843">
        <v>79.722161018465272</v>
      </c>
      <c r="V843">
        <v>450.17804043154268</v>
      </c>
      <c r="W843">
        <v>83.039360551387801</v>
      </c>
      <c r="X843">
        <v>992.28518946023519</v>
      </c>
      <c r="Y843">
        <v>604.23938483481527</v>
      </c>
      <c r="Z843">
        <v>10.156694466691903</v>
      </c>
      <c r="AA843" s="12">
        <v>23.165260912267133</v>
      </c>
      <c r="AB843" s="12">
        <v>4.215260912267131</v>
      </c>
      <c r="AC843" s="12">
        <v>1.3965421656398187</v>
      </c>
      <c r="AD843" s="12">
        <v>61.49500161272821</v>
      </c>
      <c r="AE843">
        <v>0.13793567496614401</v>
      </c>
      <c r="AF843">
        <v>0</v>
      </c>
      <c r="AG843">
        <v>56.61478779744747</v>
      </c>
      <c r="AH843">
        <v>-17.074732237124458</v>
      </c>
      <c r="AI843">
        <v>-7.7030672201636294</v>
      </c>
      <c r="AJ843">
        <v>0.41011016575528453</v>
      </c>
      <c r="AK843">
        <v>15.553939538763725</v>
      </c>
      <c r="AL843">
        <v>0</v>
      </c>
      <c r="AM843">
        <v>0</v>
      </c>
      <c r="AN843">
        <v>5.9103882775711787</v>
      </c>
      <c r="AO843">
        <f t="shared" si="135"/>
        <v>3.0373852804121491</v>
      </c>
      <c r="AP843">
        <f t="shared" si="136"/>
        <v>0.18224311682472893</v>
      </c>
      <c r="AQ843">
        <f t="shared" si="137"/>
        <v>0</v>
      </c>
      <c r="AR843">
        <f t="shared" si="138"/>
        <v>0.18051216231227116</v>
      </c>
      <c r="AS843" s="9">
        <f t="shared" si="139"/>
        <v>53.176669155554663</v>
      </c>
      <c r="AT843" s="9">
        <f t="shared" si="140"/>
        <v>19.727514035115099</v>
      </c>
      <c r="AU843" s="9">
        <f t="shared" si="141"/>
        <v>1.8509876562464105</v>
      </c>
      <c r="AV843">
        <f t="shared" si="142"/>
        <v>0</v>
      </c>
      <c r="AW843">
        <f t="shared" si="143"/>
        <v>10.133894081554377</v>
      </c>
      <c r="AX843">
        <v>3.0665111614046281</v>
      </c>
      <c r="AZ843">
        <f t="shared" si="144"/>
        <v>154.06134440327259</v>
      </c>
    </row>
    <row r="844" spans="1:52" x14ac:dyDescent="0.3">
      <c r="A844">
        <v>210.5</v>
      </c>
      <c r="B844" s="12">
        <v>4867.706899009122</v>
      </c>
      <c r="C844" s="9">
        <v>0</v>
      </c>
      <c r="D844" s="9">
        <v>1.0732969403793691</v>
      </c>
      <c r="E844" s="9">
        <v>0.55048195153177992</v>
      </c>
      <c r="F844" s="9">
        <v>3.374472804367401</v>
      </c>
      <c r="G844" s="12">
        <v>0</v>
      </c>
      <c r="H844" s="12">
        <v>216.72382751222304</v>
      </c>
      <c r="I844" s="12">
        <v>13.003429650733382</v>
      </c>
      <c r="J844">
        <v>453.58754469132344</v>
      </c>
      <c r="K844">
        <v>77.528067453758638</v>
      </c>
      <c r="L844">
        <v>6.3598679372244898E-3</v>
      </c>
      <c r="M844">
        <v>0</v>
      </c>
      <c r="N844">
        <v>-1.4496176788263322E-3</v>
      </c>
      <c r="O844">
        <v>1.6360337341535195E-3</v>
      </c>
      <c r="P844">
        <v>-4.6246556559325289E-3</v>
      </c>
      <c r="Q844">
        <v>5.8771958018980341E-3</v>
      </c>
      <c r="R844">
        <v>0</v>
      </c>
      <c r="S844">
        <v>1.1063474990487874E-4</v>
      </c>
      <c r="T844">
        <v>463.59549487118397</v>
      </c>
      <c r="U844">
        <v>81.254306724726518</v>
      </c>
      <c r="V844">
        <v>452.86144571878509</v>
      </c>
      <c r="W844">
        <v>83.202997980096427</v>
      </c>
      <c r="X844">
        <v>992.1147970149508</v>
      </c>
      <c r="Y844">
        <v>603.43999589107455</v>
      </c>
      <c r="Z844">
        <v>10.162844534552294</v>
      </c>
      <c r="AA844" s="12">
        <v>23.184476550244462</v>
      </c>
      <c r="AB844" s="12">
        <v>4.2344765502444606</v>
      </c>
      <c r="AC844" s="12">
        <v>1.3973611937114097</v>
      </c>
      <c r="AD844" s="12">
        <v>59.559721384872006</v>
      </c>
      <c r="AE844">
        <v>0.1379317106360356</v>
      </c>
      <c r="AF844">
        <v>0</v>
      </c>
      <c r="AG844">
        <v>57.009525540799544</v>
      </c>
      <c r="AH844">
        <v>-17.893196131398728</v>
      </c>
      <c r="AI844">
        <v>-7.5289275086144727</v>
      </c>
      <c r="AJ844">
        <v>0.39720378191571148</v>
      </c>
      <c r="AK844">
        <v>15.566841567902532</v>
      </c>
      <c r="AL844">
        <v>0</v>
      </c>
      <c r="AM844">
        <v>0</v>
      </c>
      <c r="AN844">
        <v>5.9138545344679869</v>
      </c>
      <c r="AO844">
        <f t="shared" si="135"/>
        <v>3.1993412871739748</v>
      </c>
      <c r="AP844">
        <f t="shared" si="136"/>
        <v>0.19196047723043849</v>
      </c>
      <c r="AQ844">
        <f t="shared" si="137"/>
        <v>0</v>
      </c>
      <c r="AR844">
        <f t="shared" si="138"/>
        <v>0.19013733136250635</v>
      </c>
      <c r="AS844" s="9">
        <f t="shared" si="139"/>
        <v>53.261934351638111</v>
      </c>
      <c r="AT844" s="9">
        <f t="shared" si="140"/>
        <v>20.249596808067786</v>
      </c>
      <c r="AU844" s="9">
        <f t="shared" si="141"/>
        <v>1.9508644868714118</v>
      </c>
      <c r="AV844">
        <f t="shared" si="142"/>
        <v>0</v>
      </c>
      <c r="AW844">
        <f t="shared" si="143"/>
        <v>10.181207009754605</v>
      </c>
      <c r="AX844">
        <v>3.2300184077899954</v>
      </c>
      <c r="AZ844">
        <f t="shared" si="144"/>
        <v>150.57855017228945</v>
      </c>
    </row>
    <row r="845" spans="1:52" x14ac:dyDescent="0.3">
      <c r="A845">
        <v>210.75</v>
      </c>
      <c r="B845" s="12">
        <v>4881.753718977654</v>
      </c>
      <c r="C845" s="9">
        <v>0</v>
      </c>
      <c r="D845" s="9">
        <v>1.0746682250321433</v>
      </c>
      <c r="E845" s="9">
        <v>0.5529814009369729</v>
      </c>
      <c r="F845" s="9">
        <v>3.3761329718768196</v>
      </c>
      <c r="G845" s="12">
        <v>0</v>
      </c>
      <c r="H845" s="12">
        <v>217.68515420652804</v>
      </c>
      <c r="I845" s="12">
        <v>13.061109252391683</v>
      </c>
      <c r="J845">
        <v>451.93668804918656</v>
      </c>
      <c r="K845">
        <v>77.414399231737434</v>
      </c>
      <c r="L845">
        <v>6.3273900563373441E-3</v>
      </c>
      <c r="M845">
        <v>0</v>
      </c>
      <c r="N845">
        <v>-1.4457804222765443E-3</v>
      </c>
      <c r="O845">
        <v>1.6431834137270492E-3</v>
      </c>
      <c r="P845">
        <v>-4.6104177456355346E-3</v>
      </c>
      <c r="Q845">
        <v>5.8771958018980341E-3</v>
      </c>
      <c r="R845">
        <v>0</v>
      </c>
      <c r="S845">
        <v>1.1054926301309817E-4</v>
      </c>
      <c r="T845">
        <v>438.52421202282659</v>
      </c>
      <c r="U845">
        <v>79.490128006187433</v>
      </c>
      <c r="V845">
        <v>447.02587805538155</v>
      </c>
      <c r="W845">
        <v>82.799281564415139</v>
      </c>
      <c r="X845">
        <v>991.94436765422256</v>
      </c>
      <c r="Y845">
        <v>602.50886760202468</v>
      </c>
      <c r="Z845">
        <v>10.168994416608587</v>
      </c>
      <c r="AA845" s="12">
        <v>23.203703084130559</v>
      </c>
      <c r="AB845" s="12">
        <v>4.253703084130561</v>
      </c>
      <c r="AC845" s="12">
        <v>1.3981535441972215</v>
      </c>
      <c r="AD845" s="12">
        <v>57.619727347033603</v>
      </c>
      <c r="AE845">
        <v>0.13792510350789833</v>
      </c>
      <c r="AF845">
        <v>0</v>
      </c>
      <c r="AG845">
        <v>57.425808304753239</v>
      </c>
      <c r="AH845">
        <v>-16.900236697328744</v>
      </c>
      <c r="AI845">
        <v>-7.7741494773321564</v>
      </c>
      <c r="AJ845">
        <v>0.38426596167736715</v>
      </c>
      <c r="AK845">
        <v>15.579750912922947</v>
      </c>
      <c r="AL845">
        <v>0</v>
      </c>
      <c r="AM845">
        <v>0</v>
      </c>
      <c r="AN845">
        <v>5.9172078875841994</v>
      </c>
      <c r="AO845">
        <f t="shared" si="135"/>
        <v>2.9416786522105207</v>
      </c>
      <c r="AP845">
        <f t="shared" si="136"/>
        <v>0.17650071913263124</v>
      </c>
      <c r="AQ845">
        <f t="shared" si="137"/>
        <v>0</v>
      </c>
      <c r="AR845">
        <f t="shared" si="138"/>
        <v>0.17482456275420316</v>
      </c>
      <c r="AS845" s="9">
        <f t="shared" si="139"/>
        <v>54.312211596086158</v>
      </c>
      <c r="AT845" s="9">
        <f t="shared" si="140"/>
        <v>19.878672439000063</v>
      </c>
      <c r="AU845" s="9">
        <f t="shared" si="141"/>
        <v>1.7948348273871275</v>
      </c>
      <c r="AV845">
        <f t="shared" si="142"/>
        <v>0</v>
      </c>
      <c r="AW845">
        <f t="shared" si="143"/>
        <v>10.413524793477857</v>
      </c>
      <c r="AX845">
        <v>2.9698824318082471</v>
      </c>
      <c r="AZ845">
        <f t="shared" si="144"/>
        <v>155.48298954664313</v>
      </c>
    </row>
    <row r="846" spans="1:52" x14ac:dyDescent="0.3">
      <c r="A846">
        <v>211</v>
      </c>
      <c r="B846" s="12">
        <v>4895.7766401166527</v>
      </c>
      <c r="C846" s="9">
        <v>0</v>
      </c>
      <c r="D846" s="9">
        <v>1.0760292188264267</v>
      </c>
      <c r="E846" s="9">
        <v>0.55548221900439221</v>
      </c>
      <c r="F846" s="9">
        <v>3.3777887410454364</v>
      </c>
      <c r="G846" s="12">
        <v>0</v>
      </c>
      <c r="H846" s="12">
        <v>218.64700730938159</v>
      </c>
      <c r="I846" s="12">
        <v>13.118820438562896</v>
      </c>
      <c r="J846">
        <v>450.49868809229611</v>
      </c>
      <c r="K846">
        <v>77.315925213178787</v>
      </c>
      <c r="L846">
        <v>6.2949958428355386E-3</v>
      </c>
      <c r="M846">
        <v>0</v>
      </c>
      <c r="N846">
        <v>-1.4425946850228121E-3</v>
      </c>
      <c r="O846">
        <v>1.650334464588792E-3</v>
      </c>
      <c r="P846">
        <v>-4.5982807317852042E-3</v>
      </c>
      <c r="Q846">
        <v>5.8771958018980341E-3</v>
      </c>
      <c r="R846">
        <v>0</v>
      </c>
      <c r="S846">
        <v>1.1051295885154322E-4</v>
      </c>
      <c r="T846">
        <v>460.52435200255371</v>
      </c>
      <c r="U846">
        <v>81.040661147787148</v>
      </c>
      <c r="V846">
        <v>449.72789283877978</v>
      </c>
      <c r="W846">
        <v>82.965412567479689</v>
      </c>
      <c r="X846">
        <v>991.77390905178527</v>
      </c>
      <c r="Y846">
        <v>601.73634970920364</v>
      </c>
      <c r="Z846">
        <v>10.175143989009857</v>
      </c>
      <c r="AA846" s="12">
        <v>23.222940146187632</v>
      </c>
      <c r="AB846" s="12">
        <v>4.272940146187632</v>
      </c>
      <c r="AC846" s="12">
        <v>1.3989191527902021</v>
      </c>
      <c r="AD846" s="12">
        <v>55.675056881551171</v>
      </c>
      <c r="AE846">
        <v>0.13791585371478909</v>
      </c>
      <c r="AF846">
        <v>0</v>
      </c>
      <c r="AG846">
        <v>57.820915544359565</v>
      </c>
      <c r="AH846">
        <v>-17.721520281824738</v>
      </c>
      <c r="AI846">
        <v>-7.6004228435211925</v>
      </c>
      <c r="AJ846">
        <v>0.37129695434306481</v>
      </c>
      <c r="AK846">
        <v>15.592667326913375</v>
      </c>
      <c r="AL846">
        <v>0</v>
      </c>
      <c r="AM846">
        <v>0</v>
      </c>
      <c r="AN846">
        <v>5.920448064762156</v>
      </c>
      <c r="AO846">
        <f t="shared" si="135"/>
        <v>3.1030398908769246</v>
      </c>
      <c r="AP846">
        <f t="shared" si="136"/>
        <v>0.18618239345261547</v>
      </c>
      <c r="AQ846">
        <f t="shared" si="137"/>
        <v>0</v>
      </c>
      <c r="AR846">
        <f t="shared" si="138"/>
        <v>0.18441453087234688</v>
      </c>
      <c r="AS846" s="9">
        <f t="shared" si="139"/>
        <v>54.398606383080093</v>
      </c>
      <c r="AT846" s="9">
        <f t="shared" si="140"/>
        <v>20.404073716179767</v>
      </c>
      <c r="AU846" s="9">
        <f t="shared" si="141"/>
        <v>1.8944326615988485</v>
      </c>
      <c r="AV846">
        <f t="shared" si="142"/>
        <v>5.3290705182007514E-15</v>
      </c>
      <c r="AW846">
        <f t="shared" si="143"/>
        <v>10.461569497771912</v>
      </c>
      <c r="AX846">
        <v>3.1327867230935214</v>
      </c>
      <c r="AZ846">
        <f t="shared" si="144"/>
        <v>152.00845687042386</v>
      </c>
    </row>
    <row r="847" spans="1:52" x14ac:dyDescent="0.3">
      <c r="A847">
        <v>211.25</v>
      </c>
      <c r="B847" s="12">
        <v>4909.775304556536</v>
      </c>
      <c r="C847" s="9">
        <v>0</v>
      </c>
      <c r="D847" s="9">
        <v>1.077379887582478</v>
      </c>
      <c r="E847" s="9">
        <v>0.55798435781409383</v>
      </c>
      <c r="F847" s="9">
        <v>3.3794400802171682</v>
      </c>
      <c r="G847" s="12">
        <v>0</v>
      </c>
      <c r="H847" s="12">
        <v>219.60936839003608</v>
      </c>
      <c r="I847" s="12">
        <v>13.176562103402166</v>
      </c>
      <c r="J847">
        <v>448.872229736213</v>
      </c>
      <c r="K847">
        <v>77.203318776827018</v>
      </c>
      <c r="L847">
        <v>6.2626755666313145E-3</v>
      </c>
      <c r="M847">
        <v>0</v>
      </c>
      <c r="N847">
        <v>-1.4388446001160694E-3</v>
      </c>
      <c r="O847">
        <v>1.6574867547760085E-3</v>
      </c>
      <c r="P847">
        <v>-4.5842434806290097E-3</v>
      </c>
      <c r="Q847">
        <v>5.8771958018980341E-3</v>
      </c>
      <c r="R847">
        <v>0</v>
      </c>
      <c r="S847">
        <v>1.1042809957129525E-4</v>
      </c>
      <c r="T847">
        <v>435.36554724901856</v>
      </c>
      <c r="U847">
        <v>79.259911639917675</v>
      </c>
      <c r="V847">
        <v>443.92088677678532</v>
      </c>
      <c r="W847">
        <v>82.561369787659999</v>
      </c>
      <c r="X847">
        <v>991.60342888902824</v>
      </c>
      <c r="Y847">
        <v>600.83314545455073</v>
      </c>
      <c r="Z847">
        <v>10.181293127913122</v>
      </c>
      <c r="AA847" s="12">
        <v>23.242187367800721</v>
      </c>
      <c r="AB847" s="12">
        <v>4.2921873678007216</v>
      </c>
      <c r="AC847" s="12">
        <v>1.3996579557038809</v>
      </c>
      <c r="AD847" s="12">
        <v>53.725747882721038</v>
      </c>
      <c r="AE847">
        <v>0.13790396144299333</v>
      </c>
      <c r="AF847">
        <v>0</v>
      </c>
      <c r="AG847">
        <v>58.237599927876282</v>
      </c>
      <c r="AH847">
        <v>-16.728241067040997</v>
      </c>
      <c r="AI847">
        <v>-7.8456129338882707</v>
      </c>
      <c r="AJ847">
        <v>0.35829701262986668</v>
      </c>
      <c r="AK847">
        <v>15.605590562373273</v>
      </c>
      <c r="AL847">
        <v>0</v>
      </c>
      <c r="AM847">
        <v>0</v>
      </c>
      <c r="AN847">
        <v>5.9235747960473812</v>
      </c>
      <c r="AO847">
        <f t="shared" si="135"/>
        <v>2.8452029970362838</v>
      </c>
      <c r="AP847">
        <f t="shared" si="136"/>
        <v>0.17071217982217701</v>
      </c>
      <c r="AQ847">
        <f t="shared" si="137"/>
        <v>0</v>
      </c>
      <c r="AR847">
        <f t="shared" si="138"/>
        <v>0.16909149106044782</v>
      </c>
      <c r="AS847" s="9">
        <f t="shared" si="139"/>
        <v>55.45173997788249</v>
      </c>
      <c r="AT847" s="9">
        <f t="shared" si="140"/>
        <v>20.035047404155037</v>
      </c>
      <c r="AU847" s="9">
        <f t="shared" si="141"/>
        <v>1.7380707432745999</v>
      </c>
      <c r="AV847">
        <f t="shared" si="142"/>
        <v>0</v>
      </c>
      <c r="AW847">
        <f t="shared" si="143"/>
        <v>10.696063085416872</v>
      </c>
      <c r="AX847">
        <v>2.8724733729328831</v>
      </c>
      <c r="AZ847">
        <f t="shared" si="144"/>
        <v>156.91225867776541</v>
      </c>
    </row>
    <row r="848" spans="1:52" x14ac:dyDescent="0.3">
      <c r="A848">
        <v>211.5</v>
      </c>
      <c r="B848" s="12">
        <v>4923.7493543243363</v>
      </c>
      <c r="C848" s="9">
        <v>0</v>
      </c>
      <c r="D848" s="9">
        <v>1.0787201973635416</v>
      </c>
      <c r="E848" s="9">
        <v>0.56048776933303746</v>
      </c>
      <c r="F848" s="9">
        <v>3.3810869578376135</v>
      </c>
      <c r="G848" s="12">
        <v>0</v>
      </c>
      <c r="H848" s="12">
        <v>220.5722189742452</v>
      </c>
      <c r="I848" s="12">
        <v>13.234333138454712</v>
      </c>
      <c r="J848">
        <v>447.45713371890508</v>
      </c>
      <c r="K848">
        <v>77.105885306957305</v>
      </c>
      <c r="L848">
        <v>6.2304377659690288E-3</v>
      </c>
      <c r="M848">
        <v>0</v>
      </c>
      <c r="N848">
        <v>-1.4357438319168277E-3</v>
      </c>
      <c r="O848">
        <v>1.6646401523307045E-3</v>
      </c>
      <c r="P848">
        <v>-4.5722946138855554E-3</v>
      </c>
      <c r="Q848">
        <v>5.8771958018980341E-3</v>
      </c>
      <c r="R848">
        <v>0</v>
      </c>
      <c r="S848">
        <v>1.1039235709413314E-4</v>
      </c>
      <c r="T848">
        <v>457.50010888740491</v>
      </c>
      <c r="U848">
        <v>80.828911409210036</v>
      </c>
      <c r="V848">
        <v>446.64119648493067</v>
      </c>
      <c r="W848">
        <v>82.729984755017938</v>
      </c>
      <c r="X848">
        <v>991.4329348548838</v>
      </c>
      <c r="Y848">
        <v>600.0872471525314</v>
      </c>
      <c r="Z848">
        <v>10.187441709488347</v>
      </c>
      <c r="AA848" s="12">
        <v>23.261444379484903</v>
      </c>
      <c r="AB848" s="12">
        <v>4.3114443794849038</v>
      </c>
      <c r="AC848" s="12">
        <v>1.4003698896737258</v>
      </c>
      <c r="AD848" s="12">
        <v>51.771838287111287</v>
      </c>
      <c r="AE848">
        <v>0.13788942693200323</v>
      </c>
      <c r="AF848">
        <v>0</v>
      </c>
      <c r="AG848">
        <v>58.633035259587828</v>
      </c>
      <c r="AH848">
        <v>-17.552296766694877</v>
      </c>
      <c r="AI848">
        <v>-7.6723025333800363</v>
      </c>
      <c r="AJ848">
        <v>0.34526638953674521</v>
      </c>
      <c r="AK848">
        <v>15.618520371217965</v>
      </c>
      <c r="AL848">
        <v>0</v>
      </c>
      <c r="AM848">
        <v>0</v>
      </c>
      <c r="AN848">
        <v>5.9265878136943266</v>
      </c>
      <c r="AO848">
        <f t="shared" si="135"/>
        <v>3.0059652512049237</v>
      </c>
      <c r="AP848">
        <f t="shared" si="136"/>
        <v>0.18035791507229543</v>
      </c>
      <c r="AQ848">
        <f t="shared" si="137"/>
        <v>0</v>
      </c>
      <c r="AR848">
        <f t="shared" si="138"/>
        <v>0.17864601301610081</v>
      </c>
      <c r="AS848" s="9">
        <f t="shared" si="139"/>
        <v>55.539261390435634</v>
      </c>
      <c r="AT848" s="9">
        <f t="shared" si="140"/>
        <v>20.563756724253111</v>
      </c>
      <c r="AU848" s="9">
        <f t="shared" si="141"/>
        <v>1.8373857466438595</v>
      </c>
      <c r="AV848">
        <f t="shared" si="142"/>
        <v>0</v>
      </c>
      <c r="AW848">
        <f t="shared" si="143"/>
        <v>10.744829396496112</v>
      </c>
      <c r="AX848">
        <v>3.0347703614198576</v>
      </c>
      <c r="AZ848">
        <f t="shared" si="144"/>
        <v>153.44605066760073</v>
      </c>
    </row>
    <row r="849" spans="1:52" x14ac:dyDescent="0.3">
      <c r="A849">
        <v>211.75</v>
      </c>
      <c r="B849" s="12">
        <v>4937.6984313575431</v>
      </c>
      <c r="C849" s="9">
        <v>0</v>
      </c>
      <c r="D849" s="9">
        <v>1.0800501144770898</v>
      </c>
      <c r="E849" s="9">
        <v>0.56299240541603623</v>
      </c>
      <c r="F849" s="9">
        <v>3.3827293424546463</v>
      </c>
      <c r="G849" s="12">
        <v>0</v>
      </c>
      <c r="H849" s="12">
        <v>221.53554054462933</v>
      </c>
      <c r="I849" s="12">
        <v>13.292132432677761</v>
      </c>
      <c r="J849">
        <v>445.85469632361679</v>
      </c>
      <c r="K849">
        <v>76.994332812606615</v>
      </c>
      <c r="L849">
        <v>6.1982728824865364E-3</v>
      </c>
      <c r="M849">
        <v>0</v>
      </c>
      <c r="N849">
        <v>-1.4320855462579606E-3</v>
      </c>
      <c r="O849">
        <v>1.6717945253027346E-3</v>
      </c>
      <c r="P849">
        <v>-4.5584550222829258E-3</v>
      </c>
      <c r="Q849">
        <v>5.8771958018980341E-3</v>
      </c>
      <c r="R849">
        <v>0</v>
      </c>
      <c r="S849">
        <v>1.1030811816466175E-4</v>
      </c>
      <c r="T849">
        <v>432.25340130831682</v>
      </c>
      <c r="U849">
        <v>79.031499591696161</v>
      </c>
      <c r="V849">
        <v>440.86234290670973</v>
      </c>
      <c r="W849">
        <v>82.325612983498615</v>
      </c>
      <c r="X849">
        <v>991.2624346458233</v>
      </c>
      <c r="Y849">
        <v>599.21170461973713</v>
      </c>
      <c r="Z849">
        <v>10.193589609921521</v>
      </c>
      <c r="AA849" s="12">
        <v>23.280710810892586</v>
      </c>
      <c r="AB849" s="12">
        <v>4.3307108108925867</v>
      </c>
      <c r="AC849" s="12">
        <v>1.4010548919667016</v>
      </c>
      <c r="AD849" s="12">
        <v>49.813366782788194</v>
      </c>
      <c r="AE849">
        <v>0.13787225047451757</v>
      </c>
      <c r="AF849">
        <v>0</v>
      </c>
      <c r="AG849">
        <v>59.050079717411371</v>
      </c>
      <c r="AH849">
        <v>-16.558706052843597</v>
      </c>
      <c r="AI849">
        <v>-7.9174680856513708</v>
      </c>
      <c r="AJ849">
        <v>0.33220534307441452</v>
      </c>
      <c r="AK849">
        <v>15.631456504783555</v>
      </c>
      <c r="AL849">
        <v>0</v>
      </c>
      <c r="AM849">
        <v>0</v>
      </c>
      <c r="AN849">
        <v>5.9294868522068223</v>
      </c>
      <c r="AO849">
        <f t="shared" si="135"/>
        <v>2.7479449900461952</v>
      </c>
      <c r="AP849">
        <f t="shared" si="136"/>
        <v>0.16487669940277169</v>
      </c>
      <c r="AQ849">
        <f t="shared" si="137"/>
        <v>0</v>
      </c>
      <c r="AR849">
        <f t="shared" si="138"/>
        <v>0.16331212954338101</v>
      </c>
      <c r="AS849" s="9">
        <f t="shared" si="139"/>
        <v>56.595221555591337</v>
      </c>
      <c r="AT849" s="9">
        <f t="shared" si="140"/>
        <v>20.196646872773762</v>
      </c>
      <c r="AU849" s="9">
        <f t="shared" si="141"/>
        <v>1.6806854099502473</v>
      </c>
      <c r="AV849">
        <f t="shared" si="142"/>
        <v>-4.8849813083506888E-15</v>
      </c>
      <c r="AW849">
        <f t="shared" si="143"/>
        <v>10.981478386532441</v>
      </c>
      <c r="AX849">
        <v>2.7742709703558686</v>
      </c>
      <c r="AZ849">
        <f t="shared" si="144"/>
        <v>158.34936171302741</v>
      </c>
    </row>
    <row r="850" spans="1:52" x14ac:dyDescent="0.3">
      <c r="A850">
        <v>212</v>
      </c>
      <c r="B850" s="12">
        <v>4951.6221775180329</v>
      </c>
      <c r="C850" s="9">
        <v>0</v>
      </c>
      <c r="D850" s="9">
        <v>1.0813696054760686</v>
      </c>
      <c r="E850" s="9">
        <v>0.56549821780670917</v>
      </c>
      <c r="F850" s="9">
        <v>3.384367202719019</v>
      </c>
      <c r="G850" s="12">
        <v>0</v>
      </c>
      <c r="H850" s="12">
        <v>222.499314541042</v>
      </c>
      <c r="I850" s="12">
        <v>13.349958872462519</v>
      </c>
      <c r="J850">
        <v>444.46214959459201</v>
      </c>
      <c r="K850">
        <v>76.897932225011175</v>
      </c>
      <c r="L850">
        <v>6.1661892923950551E-3</v>
      </c>
      <c r="M850">
        <v>0</v>
      </c>
      <c r="N850">
        <v>-1.4290741206523852E-3</v>
      </c>
      <c r="O850">
        <v>1.6789497417544373E-3</v>
      </c>
      <c r="P850">
        <v>-4.5466914880731932E-3</v>
      </c>
      <c r="Q850">
        <v>5.8771958018980341E-3</v>
      </c>
      <c r="R850">
        <v>0</v>
      </c>
      <c r="S850">
        <v>1.10272930759151E-4</v>
      </c>
      <c r="T850">
        <v>454.52204392372295</v>
      </c>
      <c r="U850">
        <v>80.619044499139761</v>
      </c>
      <c r="V850">
        <v>443.60064074408439</v>
      </c>
      <c r="W850">
        <v>82.496702300446373</v>
      </c>
      <c r="X850">
        <v>991.09193596593843</v>
      </c>
      <c r="Y850">
        <v>598.49217634100717</v>
      </c>
      <c r="Z850">
        <v>10.199736705417758</v>
      </c>
      <c r="AA850" s="12">
        <v>23.29998629082084</v>
      </c>
      <c r="AB850" s="12">
        <v>4.3499862908208398</v>
      </c>
      <c r="AC850" s="12">
        <v>1.4017129003825632</v>
      </c>
      <c r="AD850" s="12">
        <v>47.850372001455682</v>
      </c>
      <c r="AE850">
        <v>0.13785243241643474</v>
      </c>
      <c r="AF850">
        <v>0</v>
      </c>
      <c r="AG850">
        <v>59.445801921742031</v>
      </c>
      <c r="AH850">
        <v>-17.385486873454806</v>
      </c>
      <c r="AI850">
        <v>-7.7445767798461391</v>
      </c>
      <c r="AJ850">
        <v>0.31911413087770801</v>
      </c>
      <c r="AK850">
        <v>15.644398713831844</v>
      </c>
      <c r="AL850">
        <v>0</v>
      </c>
      <c r="AM850">
        <v>0</v>
      </c>
      <c r="AN850">
        <v>5.9322716483435505</v>
      </c>
      <c r="AO850">
        <f t="shared" si="135"/>
        <v>2.9081043340444657</v>
      </c>
      <c r="AP850">
        <f t="shared" si="136"/>
        <v>0.17448626004266793</v>
      </c>
      <c r="AQ850">
        <f t="shared" si="137"/>
        <v>0</v>
      </c>
      <c r="AR850">
        <f t="shared" si="138"/>
        <v>0.17283097708140036</v>
      </c>
      <c r="AS850" s="9">
        <f t="shared" si="139"/>
        <v>56.683866178762081</v>
      </c>
      <c r="AT850" s="9">
        <f t="shared" si="140"/>
        <v>20.728653755899813</v>
      </c>
      <c r="AU850" s="9">
        <f t="shared" si="141"/>
        <v>1.7797139111482678</v>
      </c>
      <c r="AV850">
        <f t="shared" si="142"/>
        <v>-6.2172489379008766E-15</v>
      </c>
      <c r="AW850">
        <f t="shared" si="143"/>
        <v>11.030955790803551</v>
      </c>
      <c r="AX850">
        <v>2.9359566070282899</v>
      </c>
      <c r="AZ850">
        <f t="shared" si="144"/>
        <v>154.89153559692278</v>
      </c>
    </row>
    <row r="851" spans="1:52" x14ac:dyDescent="0.3">
      <c r="A851">
        <v>212.25</v>
      </c>
      <c r="B851" s="12">
        <v>4965.5202346060305</v>
      </c>
      <c r="C851" s="9">
        <v>0</v>
      </c>
      <c r="D851" s="9">
        <v>1.0826786371601269</v>
      </c>
      <c r="E851" s="9">
        <v>0.56800515813845298</v>
      </c>
      <c r="F851" s="9">
        <v>3.3860005073849515</v>
      </c>
      <c r="G851" s="12">
        <v>0</v>
      </c>
      <c r="H851" s="12">
        <v>223.46352236094347</v>
      </c>
      <c r="I851" s="12">
        <v>13.407811341656608</v>
      </c>
      <c r="J851">
        <v>442.88336256626957</v>
      </c>
      <c r="K851">
        <v>76.787425821650288</v>
      </c>
      <c r="L851">
        <v>6.134177607876881E-3</v>
      </c>
      <c r="M851">
        <v>0</v>
      </c>
      <c r="N851">
        <v>-1.4255114688541582E-3</v>
      </c>
      <c r="O851">
        <v>1.686105669764117E-3</v>
      </c>
      <c r="P851">
        <v>-4.5330466090742092E-3</v>
      </c>
      <c r="Q851">
        <v>5.8771958018980341E-3</v>
      </c>
      <c r="R851">
        <v>0</v>
      </c>
      <c r="S851">
        <v>1.1018930484621726E-4</v>
      </c>
      <c r="T851">
        <v>429.18705772616687</v>
      </c>
      <c r="U851">
        <v>78.804879882373029</v>
      </c>
      <c r="V851">
        <v>437.84953569765446</v>
      </c>
      <c r="W851">
        <v>82.091998974510091</v>
      </c>
      <c r="X851">
        <v>990.92144652708441</v>
      </c>
      <c r="Y851">
        <v>597.64403523024498</v>
      </c>
      <c r="Z851">
        <v>10.205882872205926</v>
      </c>
      <c r="AA851" s="12">
        <v>23.319270447218869</v>
      </c>
      <c r="AB851" s="12">
        <v>4.3692704472188657</v>
      </c>
      <c r="AC851" s="12">
        <v>1.4023438532647696</v>
      </c>
      <c r="AD851" s="12">
        <v>45.882893617521397</v>
      </c>
      <c r="AE851">
        <v>0.13782997315684531</v>
      </c>
      <c r="AF851">
        <v>0</v>
      </c>
      <c r="AG851">
        <v>59.863165105010992</v>
      </c>
      <c r="AH851">
        <v>-16.391593078397086</v>
      </c>
      <c r="AI851">
        <v>-7.9897249766295264</v>
      </c>
      <c r="AJ851">
        <v>0.30599301753525027</v>
      </c>
      <c r="AK851">
        <v>15.657346748555346</v>
      </c>
      <c r="AL851">
        <v>0</v>
      </c>
      <c r="AM851">
        <v>0</v>
      </c>
      <c r="AN851">
        <v>5.9349419411642357</v>
      </c>
      <c r="AO851">
        <f t="shared" si="135"/>
        <v>2.6498917514247959</v>
      </c>
      <c r="AP851">
        <f t="shared" si="136"/>
        <v>0.15899350508548776</v>
      </c>
      <c r="AQ851">
        <f t="shared" si="137"/>
        <v>0</v>
      </c>
      <c r="AR851">
        <f t="shared" si="138"/>
        <v>0.15748568649274619</v>
      </c>
      <c r="AS851" s="9">
        <f t="shared" si="139"/>
        <v>57.742622927985103</v>
      </c>
      <c r="AT851" s="9">
        <f t="shared" si="140"/>
        <v>20.363478529028182</v>
      </c>
      <c r="AU851" s="9">
        <f t="shared" si="141"/>
        <v>1.6226690903439653</v>
      </c>
      <c r="AV851">
        <f t="shared" si="142"/>
        <v>-4.4408920985006262E-15</v>
      </c>
      <c r="AW851">
        <f t="shared" si="143"/>
        <v>11.269739232346531</v>
      </c>
      <c r="AX851">
        <v>2.6752626669697772</v>
      </c>
      <c r="AZ851">
        <f t="shared" si="144"/>
        <v>159.79449953259052</v>
      </c>
    </row>
    <row r="852" spans="1:52" x14ac:dyDescent="0.3">
      <c r="A852">
        <v>212.5</v>
      </c>
      <c r="B852" s="12">
        <v>4979.3922443741267</v>
      </c>
      <c r="C852" s="9">
        <v>0</v>
      </c>
      <c r="D852" s="9">
        <v>1.083977176576838</v>
      </c>
      <c r="E852" s="9">
        <v>0.5705131779354089</v>
      </c>
      <c r="F852" s="9">
        <v>3.3876292253106928</v>
      </c>
      <c r="G852" s="12">
        <v>0</v>
      </c>
      <c r="H852" s="12">
        <v>224.42814535977266</v>
      </c>
      <c r="I852" s="12">
        <v>13.465688721586361</v>
      </c>
      <c r="J852">
        <v>441.51301696695339</v>
      </c>
      <c r="K852">
        <v>76.692050447373049</v>
      </c>
      <c r="L852">
        <v>6.1022460449969024E-3</v>
      </c>
      <c r="M852">
        <v>0</v>
      </c>
      <c r="N852">
        <v>-1.4225929795612362E-3</v>
      </c>
      <c r="O852">
        <v>1.6932621774306093E-3</v>
      </c>
      <c r="P852">
        <v>-4.5214656437183665E-3</v>
      </c>
      <c r="Q852">
        <v>5.8771958018980341E-3</v>
      </c>
      <c r="R852">
        <v>0</v>
      </c>
      <c r="S852">
        <v>1.1015466584322629E-4</v>
      </c>
      <c r="T852">
        <v>451.58944842004416</v>
      </c>
      <c r="U852">
        <v>80.411047714808831</v>
      </c>
      <c r="V852">
        <v>440.60552245659625</v>
      </c>
      <c r="W852">
        <v>82.265553021177595</v>
      </c>
      <c r="X852">
        <v>990.75097404906899</v>
      </c>
      <c r="Y852">
        <v>596.95062933567931</v>
      </c>
      <c r="Z852">
        <v>10.212027986540738</v>
      </c>
      <c r="AA852" s="12">
        <v>23.338562907195456</v>
      </c>
      <c r="AB852" s="12">
        <v>4.3885629071954568</v>
      </c>
      <c r="AC852" s="12">
        <v>1.4029476894974484</v>
      </c>
      <c r="AD852" s="12">
        <v>43.910970845100366</v>
      </c>
      <c r="AE852">
        <v>0.13780487314801237</v>
      </c>
      <c r="AF852">
        <v>0</v>
      </c>
      <c r="AG852">
        <v>60.259133141859571</v>
      </c>
      <c r="AH852">
        <v>-17.221052596097081</v>
      </c>
      <c r="AI852">
        <v>-7.8172553439541534</v>
      </c>
      <c r="AJ852">
        <v>0.2928422645659744</v>
      </c>
      <c r="AK852">
        <v>15.670300358582287</v>
      </c>
      <c r="AL852">
        <v>0</v>
      </c>
      <c r="AM852">
        <v>0</v>
      </c>
      <c r="AN852">
        <v>5.9374974720167986</v>
      </c>
      <c r="AO852">
        <f t="shared" si="135"/>
        <v>2.8094445381869355</v>
      </c>
      <c r="AP852">
        <f t="shared" si="136"/>
        <v>0.16856667229121614</v>
      </c>
      <c r="AQ852">
        <f t="shared" si="137"/>
        <v>0</v>
      </c>
      <c r="AR852">
        <f t="shared" si="138"/>
        <v>0.16696864761008115</v>
      </c>
      <c r="AS852" s="9">
        <f t="shared" si="139"/>
        <v>57.832386886091058</v>
      </c>
      <c r="AT852" s="9">
        <f t="shared" si="140"/>
        <v>20.898772459955449</v>
      </c>
      <c r="AU852" s="9">
        <f t="shared" si="141"/>
        <v>1.7214075750359403</v>
      </c>
      <c r="AV852">
        <f t="shared" si="142"/>
        <v>0</v>
      </c>
      <c r="AW852">
        <f t="shared" si="143"/>
        <v>11.319916873642995</v>
      </c>
      <c r="AX852">
        <v>2.8363331892993706</v>
      </c>
      <c r="AZ852">
        <f t="shared" si="144"/>
        <v>156.34510687908306</v>
      </c>
    </row>
    <row r="853" spans="1:52" x14ac:dyDescent="0.3">
      <c r="A853">
        <v>212.75</v>
      </c>
      <c r="B853" s="12">
        <v>4993.237848541371</v>
      </c>
      <c r="C853" s="9">
        <v>0</v>
      </c>
      <c r="D853" s="9">
        <v>1.0852651910229147</v>
      </c>
      <c r="E853" s="9">
        <v>0.57302222861345453</v>
      </c>
      <c r="F853" s="9">
        <v>3.3892533254591215</v>
      </c>
      <c r="G853" s="12">
        <v>0</v>
      </c>
      <c r="H853" s="12">
        <v>225.39316485132866</v>
      </c>
      <c r="I853" s="12">
        <v>13.52358989107972</v>
      </c>
      <c r="J853">
        <v>439.95751639315444</v>
      </c>
      <c r="K853">
        <v>76.582582280915119</v>
      </c>
      <c r="L853">
        <v>6.0703853853047631E-3</v>
      </c>
      <c r="M853">
        <v>0</v>
      </c>
      <c r="N853">
        <v>-1.4191289529763358E-3</v>
      </c>
      <c r="O853">
        <v>1.7004191328772729E-3</v>
      </c>
      <c r="P853">
        <v>-4.5080125827575692E-3</v>
      </c>
      <c r="Q853">
        <v>5.8771958018980341E-3</v>
      </c>
      <c r="R853">
        <v>0</v>
      </c>
      <c r="S853">
        <v>1.1007164555972921E-4</v>
      </c>
      <c r="T853">
        <v>426.16581310358458</v>
      </c>
      <c r="U853">
        <v>78.580040875745055</v>
      </c>
      <c r="V853">
        <v>434.88176713337054</v>
      </c>
      <c r="W853">
        <v>81.860515645965791</v>
      </c>
      <c r="X853">
        <v>990.58052625988796</v>
      </c>
      <c r="Y853">
        <v>596.12963139833516</v>
      </c>
      <c r="Z853">
        <v>10.218171924707873</v>
      </c>
      <c r="AA853" s="12">
        <v>23.357863297026572</v>
      </c>
      <c r="AB853" s="12">
        <v>4.407863297026573</v>
      </c>
      <c r="AC853" s="12">
        <v>1.4035243485190247</v>
      </c>
      <c r="AD853" s="12">
        <v>41.93464406782666</v>
      </c>
      <c r="AE853">
        <v>0.13777713289536453</v>
      </c>
      <c r="AF853">
        <v>0</v>
      </c>
      <c r="AG853">
        <v>60.676773892246885</v>
      </c>
      <c r="AH853">
        <v>-16.226864274133561</v>
      </c>
      <c r="AI853">
        <v>-8.0623932132482317</v>
      </c>
      <c r="AJ853">
        <v>0.27966214128833605</v>
      </c>
      <c r="AK853">
        <v>15.683259292981717</v>
      </c>
      <c r="AL853">
        <v>0</v>
      </c>
      <c r="AM853">
        <v>0</v>
      </c>
      <c r="AN853">
        <v>5.9399379845950344</v>
      </c>
      <c r="AO853">
        <f t="shared" si="135"/>
        <v>2.5510308352690791</v>
      </c>
      <c r="AP853">
        <f t="shared" si="136"/>
        <v>0.15306185011614473</v>
      </c>
      <c r="AQ853">
        <f t="shared" si="137"/>
        <v>0</v>
      </c>
      <c r="AR853">
        <f t="shared" si="138"/>
        <v>0.15161139551821665</v>
      </c>
      <c r="AS853" s="9">
        <f t="shared" si="139"/>
        <v>58.893910008540864</v>
      </c>
      <c r="AT853" s="9">
        <f t="shared" si="140"/>
        <v>20.53554977054079</v>
      </c>
      <c r="AU853" s="9">
        <f t="shared" si="141"/>
        <v>1.5640122996006345</v>
      </c>
      <c r="AV853">
        <f t="shared" si="142"/>
        <v>0</v>
      </c>
      <c r="AW853">
        <f t="shared" si="143"/>
        <v>11.560813271346863</v>
      </c>
      <c r="AX853">
        <v>2.5754363517002488</v>
      </c>
      <c r="AZ853">
        <f t="shared" si="144"/>
        <v>161.24786426496462</v>
      </c>
    </row>
    <row r="854" spans="1:52" x14ac:dyDescent="0.3">
      <c r="A854">
        <v>213</v>
      </c>
      <c r="B854" s="12">
        <v>5007.0566888074018</v>
      </c>
      <c r="C854" s="9">
        <v>0</v>
      </c>
      <c r="D854" s="9">
        <v>1.0865426480454157</v>
      </c>
      <c r="E854" s="9">
        <v>0.57553226148118986</v>
      </c>
      <c r="F854" s="9">
        <v>3.3908727768983109</v>
      </c>
      <c r="G854" s="12">
        <v>0</v>
      </c>
      <c r="H854" s="12">
        <v>226.35856210814993</v>
      </c>
      <c r="I854" s="12">
        <v>13.581513726488996</v>
      </c>
      <c r="J854">
        <v>438.60903021161209</v>
      </c>
      <c r="K854">
        <v>76.488224453007092</v>
      </c>
      <c r="L854">
        <v>6.0386036866212963E-3</v>
      </c>
      <c r="M854">
        <v>0</v>
      </c>
      <c r="N854">
        <v>-1.4163061664892646E-3</v>
      </c>
      <c r="O854">
        <v>1.7075764042563414E-3</v>
      </c>
      <c r="P854">
        <v>-4.4966114732512257E-3</v>
      </c>
      <c r="Q854">
        <v>5.8771958018980341E-3</v>
      </c>
      <c r="R854">
        <v>0</v>
      </c>
      <c r="S854">
        <v>1.1003754825448142E-4</v>
      </c>
      <c r="T854">
        <v>448.70162643086354</v>
      </c>
      <c r="U854">
        <v>80.204908654168435</v>
      </c>
      <c r="V854">
        <v>437.65515101606945</v>
      </c>
      <c r="W854">
        <v>82.036524797173911</v>
      </c>
      <c r="X854">
        <v>990.41011089598214</v>
      </c>
      <c r="Y854">
        <v>595.46210221566912</v>
      </c>
      <c r="Z854">
        <v>10.224314563026276</v>
      </c>
      <c r="AA854" s="12">
        <v>23.377171242162998</v>
      </c>
      <c r="AB854" s="12">
        <v>4.4271712421629985</v>
      </c>
      <c r="AC854" s="12">
        <v>1.4040737703208646</v>
      </c>
      <c r="AD854" s="12">
        <v>39.953953429794296</v>
      </c>
      <c r="AE854">
        <v>0.13774675295748096</v>
      </c>
      <c r="AF854">
        <v>0</v>
      </c>
      <c r="AG854">
        <v>61.072946895007689</v>
      </c>
      <c r="AH854">
        <v>-17.058956625363852</v>
      </c>
      <c r="AI854">
        <v>-7.8903475599799835</v>
      </c>
      <c r="AJ854">
        <v>0.26645291542329824</v>
      </c>
      <c r="AK854">
        <v>15.696223300268624</v>
      </c>
      <c r="AL854">
        <v>0</v>
      </c>
      <c r="AM854">
        <v>0</v>
      </c>
      <c r="AN854">
        <v>5.9422632249328711</v>
      </c>
      <c r="AO854">
        <f t="shared" si="135"/>
        <v>2.7099736895353801</v>
      </c>
      <c r="AP854">
        <f t="shared" si="136"/>
        <v>0.1625984213721228</v>
      </c>
      <c r="AQ854">
        <f t="shared" si="137"/>
        <v>0</v>
      </c>
      <c r="AR854">
        <f t="shared" si="138"/>
        <v>0.16105827405757139</v>
      </c>
      <c r="AS854" s="9">
        <f t="shared" si="139"/>
        <v>58.984788952398773</v>
      </c>
      <c r="AT854" s="9">
        <f t="shared" si="140"/>
        <v>21.074120181745378</v>
      </c>
      <c r="AU854" s="9">
        <f t="shared" si="141"/>
        <v>1.662457407560078</v>
      </c>
      <c r="AV854">
        <f t="shared" si="142"/>
        <v>0</v>
      </c>
      <c r="AW854">
        <f t="shared" si="143"/>
        <v>11.611679952470878</v>
      </c>
      <c r="AX854">
        <v>2.735888276816695</v>
      </c>
      <c r="AZ854">
        <f t="shared" si="144"/>
        <v>157.80695119959967</v>
      </c>
    </row>
    <row r="855" spans="1:52" x14ac:dyDescent="0.3">
      <c r="A855">
        <v>213.25</v>
      </c>
      <c r="B855" s="12">
        <v>5020.8484068666376</v>
      </c>
      <c r="C855" s="9">
        <v>0</v>
      </c>
      <c r="D855" s="9">
        <v>1.0878095154429386</v>
      </c>
      <c r="E855" s="9">
        <v>0.57804322774094419</v>
      </c>
      <c r="F855" s="9">
        <v>3.3924875488020896</v>
      </c>
      <c r="G855" s="12">
        <v>0</v>
      </c>
      <c r="H855" s="12">
        <v>227.32431836190162</v>
      </c>
      <c r="I855" s="12">
        <v>13.639459101714097</v>
      </c>
      <c r="J855">
        <v>437.07645881670697</v>
      </c>
      <c r="K855">
        <v>76.379786671187162</v>
      </c>
      <c r="L855">
        <v>6.006891898653435E-3</v>
      </c>
      <c r="M855">
        <v>0</v>
      </c>
      <c r="N855">
        <v>-1.4129428692724998E-3</v>
      </c>
      <c r="O855">
        <v>1.7147338597532163E-3</v>
      </c>
      <c r="P855">
        <v>-4.4833473879500206E-3</v>
      </c>
      <c r="Q855">
        <v>5.8771958018980341E-3</v>
      </c>
      <c r="R855">
        <v>0</v>
      </c>
      <c r="S855">
        <v>1.099551261823405E-4</v>
      </c>
      <c r="T855">
        <v>423.18897695442507</v>
      </c>
      <c r="U855">
        <v>78.356971272879719</v>
      </c>
      <c r="V855">
        <v>431.95835173160174</v>
      </c>
      <c r="W855">
        <v>81.631150948994161</v>
      </c>
      <c r="X855">
        <v>990.23973570250484</v>
      </c>
      <c r="Y855">
        <v>594.66799129503374</v>
      </c>
      <c r="Z855">
        <v>10.230455777852345</v>
      </c>
      <c r="AA855" s="12">
        <v>23.39648636723803</v>
      </c>
      <c r="AB855" s="12">
        <v>4.4464863672380321</v>
      </c>
      <c r="AC855" s="12">
        <v>1.4045958954564459</v>
      </c>
      <c r="AD855" s="12">
        <v>37.968939859473551</v>
      </c>
      <c r="AE855">
        <v>0.13771373394607433</v>
      </c>
      <c r="AF855">
        <v>0</v>
      </c>
      <c r="AG855">
        <v>61.490824238235426</v>
      </c>
      <c r="AH855">
        <v>-16.064482467382224</v>
      </c>
      <c r="AI855">
        <v>-8.135481978171601</v>
      </c>
      <c r="AJ855">
        <v>0.25321485992282916</v>
      </c>
      <c r="AK855">
        <v>15.709192128409109</v>
      </c>
      <c r="AL855">
        <v>0</v>
      </c>
      <c r="AM855">
        <v>0</v>
      </c>
      <c r="AN855">
        <v>5.9444729414431858</v>
      </c>
      <c r="AO855">
        <f t="shared" si="135"/>
        <v>2.4513502201792519</v>
      </c>
      <c r="AP855">
        <f t="shared" si="136"/>
        <v>0.14708101321075512</v>
      </c>
      <c r="AQ855">
        <f t="shared" si="137"/>
        <v>0</v>
      </c>
      <c r="AR855">
        <f t="shared" si="138"/>
        <v>0.14568851499425195</v>
      </c>
      <c r="AS855" s="9">
        <f t="shared" si="139"/>
        <v>60.049047993740231</v>
      </c>
      <c r="AT855" s="9">
        <f t="shared" si="140"/>
        <v>20.712867679324475</v>
      </c>
      <c r="AU855" s="9">
        <f t="shared" si="141"/>
        <v>1.5047058014143468</v>
      </c>
      <c r="AV855">
        <f t="shared" si="142"/>
        <v>6.2172489379008766E-15</v>
      </c>
      <c r="AW855">
        <f t="shared" si="143"/>
        <v>11.854667271459178</v>
      </c>
      <c r="AX855">
        <v>2.4747803499307901</v>
      </c>
      <c r="AZ855">
        <f t="shared" si="144"/>
        <v>162.70963956343201</v>
      </c>
    </row>
    <row r="856" spans="1:52" x14ac:dyDescent="0.3">
      <c r="A856">
        <v>213.5</v>
      </c>
      <c r="B856" s="12">
        <v>5034.6126444225101</v>
      </c>
      <c r="C856" s="9">
        <v>0</v>
      </c>
      <c r="D856" s="9">
        <v>1.0890657612668146</v>
      </c>
      <c r="E856" s="9">
        <v>0.58055507848978605</v>
      </c>
      <c r="F856" s="9">
        <v>3.3940976104506042</v>
      </c>
      <c r="G856" s="12">
        <v>0</v>
      </c>
      <c r="H856" s="12">
        <v>228.29041480376387</v>
      </c>
      <c r="I856" s="12">
        <v>13.697424888225832</v>
      </c>
      <c r="J856">
        <v>435.74949674674809</v>
      </c>
      <c r="K856">
        <v>76.286438729867371</v>
      </c>
      <c r="L856">
        <v>5.9752579229005688E-3</v>
      </c>
      <c r="M856">
        <v>0</v>
      </c>
      <c r="N856">
        <v>-1.4102176837817353E-3</v>
      </c>
      <c r="O856">
        <v>1.7218913675908002E-3</v>
      </c>
      <c r="P856">
        <v>-4.4721234717971931E-3</v>
      </c>
      <c r="Q856">
        <v>5.8771958018980341E-3</v>
      </c>
      <c r="R856">
        <v>0</v>
      </c>
      <c r="S856">
        <v>1.099215638563565E-4</v>
      </c>
      <c r="T856">
        <v>445.85789460270087</v>
      </c>
      <c r="U856">
        <v>80.00061520971974</v>
      </c>
      <c r="V856">
        <v>434.74884818165521</v>
      </c>
      <c r="W856">
        <v>81.809605574463205</v>
      </c>
      <c r="X856">
        <v>990.06940843362531</v>
      </c>
      <c r="Y856">
        <v>594.02609515926599</v>
      </c>
      <c r="Z856">
        <v>10.236595445583228</v>
      </c>
      <c r="AA856" s="12">
        <v>23.41580829607528</v>
      </c>
      <c r="AB856" s="12">
        <v>4.4658082960752772</v>
      </c>
      <c r="AC856" s="12">
        <v>1.4050906650444592</v>
      </c>
      <c r="AD856" s="12">
        <v>35.979644459118639</v>
      </c>
      <c r="AE856">
        <v>0.13767807652596953</v>
      </c>
      <c r="AF856">
        <v>0</v>
      </c>
      <c r="AG856">
        <v>61.887161507274286</v>
      </c>
      <c r="AH856">
        <v>-16.899162339356362</v>
      </c>
      <c r="AI856">
        <v>-7.9638623488805402</v>
      </c>
      <c r="AJ856">
        <v>0.23994824889786226</v>
      </c>
      <c r="AK856">
        <v>15.722165524825627</v>
      </c>
      <c r="AL856">
        <v>0</v>
      </c>
      <c r="AM856">
        <v>0</v>
      </c>
      <c r="AN856">
        <v>5.9465668849309239</v>
      </c>
      <c r="AO856">
        <f t="shared" si="135"/>
        <v>2.6096800297323943</v>
      </c>
      <c r="AP856">
        <f t="shared" si="136"/>
        <v>0.15658080178394365</v>
      </c>
      <c r="AQ856">
        <f t="shared" si="137"/>
        <v>0</v>
      </c>
      <c r="AR856">
        <f t="shared" si="138"/>
        <v>0.15509913012161353</v>
      </c>
      <c r="AS856" s="9">
        <f t="shared" si="139"/>
        <v>60.141037086817327</v>
      </c>
      <c r="AT856" s="9">
        <f t="shared" si="140"/>
        <v>21.254703933951944</v>
      </c>
      <c r="AU856" s="9">
        <f t="shared" si="141"/>
        <v>1.6028543224072878</v>
      </c>
      <c r="AV856">
        <f t="shared" si="142"/>
        <v>0</v>
      </c>
      <c r="AW856">
        <f t="shared" si="143"/>
        <v>11.906211455646117</v>
      </c>
      <c r="AX856">
        <v>2.6346104658010652</v>
      </c>
      <c r="AZ856">
        <f t="shared" si="144"/>
        <v>159.27724697761079</v>
      </c>
    </row>
    <row r="857" spans="1:52" x14ac:dyDescent="0.3">
      <c r="A857">
        <v>213.75</v>
      </c>
      <c r="B857" s="12">
        <v>5048.349043201777</v>
      </c>
      <c r="C857" s="9">
        <v>0</v>
      </c>
      <c r="D857" s="9">
        <v>1.0903113538222782</v>
      </c>
      <c r="E857" s="9">
        <v>0.58306776472054389</v>
      </c>
      <c r="F857" s="9">
        <v>3.395702931230892</v>
      </c>
      <c r="G857" s="12">
        <v>0</v>
      </c>
      <c r="H857" s="12">
        <v>229.25683258482456</v>
      </c>
      <c r="I857" s="12">
        <v>13.755409955089474</v>
      </c>
      <c r="J857">
        <v>434.23950385206342</v>
      </c>
      <c r="K857">
        <v>76.179023487752033</v>
      </c>
      <c r="L857">
        <v>5.9436928760090045E-3</v>
      </c>
      <c r="M857">
        <v>0</v>
      </c>
      <c r="N857">
        <v>-1.4069562963207524E-3</v>
      </c>
      <c r="O857">
        <v>1.7290487960341275E-3</v>
      </c>
      <c r="P857">
        <v>-4.4590455718128627E-3</v>
      </c>
      <c r="Q857">
        <v>5.8771958018980341E-3</v>
      </c>
      <c r="R857">
        <v>0</v>
      </c>
      <c r="S857">
        <v>1.0983973256948167E-4</v>
      </c>
      <c r="T857">
        <v>420.2558715529197</v>
      </c>
      <c r="U857">
        <v>78.135660106658122</v>
      </c>
      <c r="V857">
        <v>429.07861635900002</v>
      </c>
      <c r="W857">
        <v>81.403892904368092</v>
      </c>
      <c r="X857">
        <v>989.89913685281317</v>
      </c>
      <c r="Y857">
        <v>593.25861723267394</v>
      </c>
      <c r="Z857">
        <v>10.242733442660395</v>
      </c>
      <c r="AA857" s="12">
        <v>23.435136651696489</v>
      </c>
      <c r="AB857" s="12">
        <v>4.4851366516964912</v>
      </c>
      <c r="AC857" s="12">
        <v>1.4055580207746854</v>
      </c>
      <c r="AD857" s="12">
        <v>33.98610870203602</v>
      </c>
      <c r="AE857">
        <v>0.13763978141509403</v>
      </c>
      <c r="AF857">
        <v>0</v>
      </c>
      <c r="AG857">
        <v>62.305234645997096</v>
      </c>
      <c r="AH857">
        <v>-15.904411172886824</v>
      </c>
      <c r="AI857">
        <v>-8.2090000436836963</v>
      </c>
      <c r="AJ857">
        <v>0.22665335893387825</v>
      </c>
      <c r="AK857">
        <v>15.735143236402223</v>
      </c>
      <c r="AL857">
        <v>0</v>
      </c>
      <c r="AM857">
        <v>0</v>
      </c>
      <c r="AN857">
        <v>5.9485448086179744</v>
      </c>
      <c r="AO857">
        <f t="shared" si="135"/>
        <v>2.350838300438538</v>
      </c>
      <c r="AP857">
        <f t="shared" si="136"/>
        <v>0.14105029802631228</v>
      </c>
      <c r="AQ857">
        <f t="shared" si="137"/>
        <v>0</v>
      </c>
      <c r="AR857">
        <f t="shared" si="138"/>
        <v>0.13971632754084828</v>
      </c>
      <c r="AS857" s="9">
        <f t="shared" si="139"/>
        <v>61.208001329122737</v>
      </c>
      <c r="AT857" s="9">
        <f t="shared" si="140"/>
        <v>20.895438992171286</v>
      </c>
      <c r="AU857" s="9">
        <f t="shared" si="141"/>
        <v>1.4447406046913243</v>
      </c>
      <c r="AV857">
        <f t="shared" si="142"/>
        <v>-1.021405182655144E-14</v>
      </c>
      <c r="AW857">
        <f t="shared" si="143"/>
        <v>12.151267126376471</v>
      </c>
      <c r="AX857">
        <v>2.3732834145070174</v>
      </c>
      <c r="AZ857">
        <f t="shared" si="144"/>
        <v>164.18000087367392</v>
      </c>
    </row>
    <row r="858" spans="1:52" x14ac:dyDescent="0.3">
      <c r="A858">
        <v>214</v>
      </c>
      <c r="B858" s="12">
        <v>5062.0572449688552</v>
      </c>
      <c r="C858" s="9">
        <v>0</v>
      </c>
      <c r="D858" s="9">
        <v>1.0915462616696467</v>
      </c>
      <c r="E858" s="9">
        <v>0.58558123732283562</v>
      </c>
      <c r="F858" s="9">
        <v>3.3973034806374116</v>
      </c>
      <c r="G858" s="12">
        <v>0</v>
      </c>
      <c r="H858" s="12">
        <v>230.22355281647521</v>
      </c>
      <c r="I858" s="12">
        <v>13.813413168988513</v>
      </c>
      <c r="J858">
        <v>432.9337369567279</v>
      </c>
      <c r="K858">
        <v>76.086677786163705</v>
      </c>
      <c r="L858">
        <v>5.9122045050695026E-3</v>
      </c>
      <c r="M858">
        <v>0</v>
      </c>
      <c r="N858">
        <v>-1.4043297080148706E-3</v>
      </c>
      <c r="O858">
        <v>1.7362060133943764E-3</v>
      </c>
      <c r="P858">
        <v>-4.4479962369033182E-3</v>
      </c>
      <c r="Q858">
        <v>5.8771958018980341E-3</v>
      </c>
      <c r="R858">
        <v>0</v>
      </c>
      <c r="S858">
        <v>1.0980669851352992E-4</v>
      </c>
      <c r="T858">
        <v>443.05758202977688</v>
      </c>
      <c r="U858">
        <v>79.798155562566478</v>
      </c>
      <c r="V858">
        <v>431.88594790205786</v>
      </c>
      <c r="W858">
        <v>81.5847833692618</v>
      </c>
      <c r="X858">
        <v>989.72892873314629</v>
      </c>
      <c r="Y858">
        <v>592.64211252765654</v>
      </c>
      <c r="Z858">
        <v>10.248869645573086</v>
      </c>
      <c r="AA858" s="12">
        <v>23.454471056329503</v>
      </c>
      <c r="AB858" s="12">
        <v>4.5044710563294998</v>
      </c>
      <c r="AC858" s="12">
        <v>1.405997904912645</v>
      </c>
      <c r="AD858" s="12">
        <v>31.988374531218508</v>
      </c>
      <c r="AE858">
        <v>0.13759884938444622</v>
      </c>
      <c r="AF858">
        <v>0</v>
      </c>
      <c r="AG858">
        <v>62.701695641507747</v>
      </c>
      <c r="AH858">
        <v>-16.741633794506168</v>
      </c>
      <c r="AI858">
        <v>-8.0378082312799339</v>
      </c>
      <c r="AJ858">
        <v>0.21333046974869627</v>
      </c>
      <c r="AK858">
        <v>15.7481250094899</v>
      </c>
      <c r="AL858">
        <v>0</v>
      </c>
      <c r="AM858">
        <v>0</v>
      </c>
      <c r="AN858">
        <v>5.9504064681628517</v>
      </c>
      <c r="AO858">
        <f t="shared" si="135"/>
        <v>2.5085522087300562</v>
      </c>
      <c r="AP858">
        <f t="shared" si="136"/>
        <v>0.15051313252380336</v>
      </c>
      <c r="AQ858">
        <f t="shared" si="137"/>
        <v>0</v>
      </c>
      <c r="AR858">
        <f t="shared" si="138"/>
        <v>0.14909051330614256</v>
      </c>
      <c r="AS858" s="9">
        <f t="shared" si="139"/>
        <v>61.301095232365476</v>
      </c>
      <c r="AT858" s="9">
        <f t="shared" si="140"/>
        <v>21.440530366832888</v>
      </c>
      <c r="AU858" s="9">
        <f t="shared" si="141"/>
        <v>1.5425894751833273</v>
      </c>
      <c r="AV858">
        <f t="shared" si="142"/>
        <v>-1.1990408665951691E-14</v>
      </c>
      <c r="AW858">
        <f t="shared" si="143"/>
        <v>12.203476938627489</v>
      </c>
      <c r="AX858">
        <v>2.5324887725093812</v>
      </c>
      <c r="AZ858">
        <f t="shared" si="144"/>
        <v>160.75616462559867</v>
      </c>
    </row>
    <row r="859" spans="1:52" x14ac:dyDescent="0.3">
      <c r="A859">
        <v>214.25</v>
      </c>
      <c r="B859" s="12">
        <v>5075.7368915402112</v>
      </c>
      <c r="C859" s="9">
        <v>0</v>
      </c>
      <c r="D859" s="9">
        <v>1.0927704536254761</v>
      </c>
      <c r="E859" s="9">
        <v>0.5880954470841081</v>
      </c>
      <c r="F859" s="9">
        <v>3.3988992282726018</v>
      </c>
      <c r="G859" s="12">
        <v>0</v>
      </c>
      <c r="H859" s="12">
        <v>231.1905565708108</v>
      </c>
      <c r="I859" s="12">
        <v>13.871433394248648</v>
      </c>
      <c r="J859">
        <v>431.44597844456825</v>
      </c>
      <c r="K859">
        <v>75.980277252245401</v>
      </c>
      <c r="L859">
        <v>5.8807840924229868E-3</v>
      </c>
      <c r="M859">
        <v>0</v>
      </c>
      <c r="N859">
        <v>-1.401170458732741E-3</v>
      </c>
      <c r="O859">
        <v>1.7433628880334933E-3</v>
      </c>
      <c r="P859">
        <v>-4.4351017838171747E-3</v>
      </c>
      <c r="Q859">
        <v>5.8771958018980341E-3</v>
      </c>
      <c r="R859">
        <v>0</v>
      </c>
      <c r="S859">
        <v>1.0972545060168274E-4</v>
      </c>
      <c r="T859">
        <v>417.36583179032738</v>
      </c>
      <c r="U859">
        <v>77.916096736548752</v>
      </c>
      <c r="V859">
        <v>426.24190005744941</v>
      </c>
      <c r="W859">
        <v>81.178729606896752</v>
      </c>
      <c r="X859">
        <v>989.55879185760216</v>
      </c>
      <c r="Y859">
        <v>591.90101574933601</v>
      </c>
      <c r="Z859">
        <v>10.25500393086228</v>
      </c>
      <c r="AA859" s="12">
        <v>23.473811131416216</v>
      </c>
      <c r="AB859" s="12">
        <v>4.5238111314162159</v>
      </c>
      <c r="AC859" s="12">
        <v>1.4064102603059943</v>
      </c>
      <c r="AD859" s="12">
        <v>29.986484223136252</v>
      </c>
      <c r="AE859">
        <v>0.13755528125808603</v>
      </c>
      <c r="AF859">
        <v>0</v>
      </c>
      <c r="AG859">
        <v>63.119923947597613</v>
      </c>
      <c r="AH859">
        <v>-15.746614583666181</v>
      </c>
      <c r="AI859">
        <v>-8.2829557845943285</v>
      </c>
      <c r="AJ859">
        <v>0.1999798632840957</v>
      </c>
      <c r="AK859">
        <v>15.761110589911945</v>
      </c>
      <c r="AL859">
        <v>0</v>
      </c>
      <c r="AM859">
        <v>0</v>
      </c>
      <c r="AN859">
        <v>5.9521516216877561</v>
      </c>
      <c r="AO859">
        <f t="shared" si="135"/>
        <v>2.2494838778784345</v>
      </c>
      <c r="AP859">
        <f t="shared" si="136"/>
        <v>0.13496903267270607</v>
      </c>
      <c r="AQ859">
        <f t="shared" si="137"/>
        <v>0</v>
      </c>
      <c r="AR859">
        <f t="shared" si="138"/>
        <v>0.13369413954590151</v>
      </c>
      <c r="AS859" s="9">
        <f t="shared" si="139"/>
        <v>62.370733673145764</v>
      </c>
      <c r="AT859" s="9">
        <f t="shared" si="140"/>
        <v>21.083270070447988</v>
      </c>
      <c r="AU859" s="9">
        <f t="shared" si="141"/>
        <v>1.3841079606032802</v>
      </c>
      <c r="AV859">
        <f t="shared" si="142"/>
        <v>5.773159728050814E-15</v>
      </c>
      <c r="AW859">
        <f t="shared" si="143"/>
        <v>12.450577861738672</v>
      </c>
      <c r="AX859">
        <v>2.2709347174178913</v>
      </c>
      <c r="AZ859">
        <f t="shared" si="144"/>
        <v>165.6591156918866</v>
      </c>
    </row>
    <row r="860" spans="1:52" x14ac:dyDescent="0.3">
      <c r="A860">
        <v>214.5</v>
      </c>
      <c r="B860" s="12">
        <v>5089.387624798821</v>
      </c>
      <c r="C860" s="9">
        <v>0</v>
      </c>
      <c r="D860" s="9">
        <v>1.093983898763714</v>
      </c>
      <c r="E860" s="9">
        <v>0.59061034469068585</v>
      </c>
      <c r="F860" s="9">
        <v>3.4004901438474193</v>
      </c>
      <c r="G860" s="12">
        <v>0</v>
      </c>
      <c r="H860" s="12">
        <v>232.15782488103301</v>
      </c>
      <c r="I860" s="12">
        <v>13.92946949286198</v>
      </c>
      <c r="J860">
        <v>430.16108412313247</v>
      </c>
      <c r="K860">
        <v>75.888926162781502</v>
      </c>
      <c r="L860">
        <v>5.849439232691247E-3</v>
      </c>
      <c r="M860">
        <v>0</v>
      </c>
      <c r="N860">
        <v>-1.3986425364872709E-3</v>
      </c>
      <c r="O860">
        <v>1.7505192883685826E-3</v>
      </c>
      <c r="P860">
        <v>-4.4242244683375146E-3</v>
      </c>
      <c r="Q860">
        <v>5.8771958018980341E-3</v>
      </c>
      <c r="R860">
        <v>0</v>
      </c>
      <c r="S860">
        <v>1.0969293813952436E-4</v>
      </c>
      <c r="T860">
        <v>440.30003011837198</v>
      </c>
      <c r="U860">
        <v>79.597518176715539</v>
      </c>
      <c r="V860">
        <v>429.06579615049577</v>
      </c>
      <c r="W860">
        <v>81.362046272668124</v>
      </c>
      <c r="X860">
        <v>989.38873401935246</v>
      </c>
      <c r="Y860">
        <v>591.30966294980919</v>
      </c>
      <c r="Z860">
        <v>10.261136175123744</v>
      </c>
      <c r="AA860" s="12">
        <v>23.493156497620664</v>
      </c>
      <c r="AB860" s="12">
        <v>4.54315649762066</v>
      </c>
      <c r="AC860" s="12">
        <v>1.4067950303871712</v>
      </c>
      <c r="AD860" s="12">
        <v>27.980480326677494</v>
      </c>
      <c r="AE860">
        <v>0.13750907791309763</v>
      </c>
      <c r="AF860">
        <v>0</v>
      </c>
      <c r="AG860">
        <v>63.516468281878588</v>
      </c>
      <c r="AH860">
        <v>-16.586335716867922</v>
      </c>
      <c r="AI860">
        <v>-8.1121933399656712</v>
      </c>
      <c r="AJ860">
        <v>0.18660182329861225</v>
      </c>
      <c r="AK860">
        <v>15.774099722969362</v>
      </c>
      <c r="AL860">
        <v>0</v>
      </c>
      <c r="AM860">
        <v>0</v>
      </c>
      <c r="AN860">
        <v>5.9537800297897823</v>
      </c>
      <c r="AO860">
        <f t="shared" si="135"/>
        <v>2.4065792754669704</v>
      </c>
      <c r="AP860">
        <f t="shared" si="136"/>
        <v>0.14439475652801823</v>
      </c>
      <c r="AQ860">
        <f t="shared" si="137"/>
        <v>0</v>
      </c>
      <c r="AR860">
        <f t="shared" si="138"/>
        <v>0.14303174437353075</v>
      </c>
      <c r="AS860" s="9">
        <f t="shared" si="139"/>
        <v>62.464926528735049</v>
      </c>
      <c r="AT860" s="9">
        <f t="shared" si="140"/>
        <v>21.631605737887696</v>
      </c>
      <c r="AU860" s="9">
        <f t="shared" si="141"/>
        <v>1.481654259707833</v>
      </c>
      <c r="AV860">
        <f t="shared" si="142"/>
        <v>0</v>
      </c>
      <c r="AW860">
        <f t="shared" si="143"/>
        <v>12.503441090062488</v>
      </c>
      <c r="AX860">
        <v>2.4295126237077138</v>
      </c>
      <c r="AZ860">
        <f t="shared" si="144"/>
        <v>162.24386679931342</v>
      </c>
    </row>
    <row r="861" spans="1:52" x14ac:dyDescent="0.3">
      <c r="A861">
        <v>214.75</v>
      </c>
      <c r="B861" s="12">
        <v>5103.009086708661</v>
      </c>
      <c r="C861" s="9">
        <v>0</v>
      </c>
      <c r="D861" s="9">
        <v>1.095186566416845</v>
      </c>
      <c r="E861" s="9">
        <v>0.59312588072882555</v>
      </c>
      <c r="F861" s="9">
        <v>3.4020761971818851</v>
      </c>
      <c r="G861" s="12">
        <v>0</v>
      </c>
      <c r="H861" s="12">
        <v>233.12533874185598</v>
      </c>
      <c r="I861" s="12">
        <v>13.98752032451136</v>
      </c>
      <c r="J861">
        <v>428.69522240379894</v>
      </c>
      <c r="K861">
        <v>75.783532525636815</v>
      </c>
      <c r="L861">
        <v>5.8181613726277608E-3</v>
      </c>
      <c r="M861">
        <v>0</v>
      </c>
      <c r="N861">
        <v>-1.3955846829596763E-3</v>
      </c>
      <c r="O861">
        <v>1.7576750828764275E-3</v>
      </c>
      <c r="P861">
        <v>-4.4115107755728919E-3</v>
      </c>
      <c r="Q861">
        <v>5.8771958018980341E-3</v>
      </c>
      <c r="R861">
        <v>0</v>
      </c>
      <c r="S861">
        <v>1.0961226623284216E-4</v>
      </c>
      <c r="T861">
        <v>414.51820503961125</v>
      </c>
      <c r="U861">
        <v>77.698270843622652</v>
      </c>
      <c r="V861">
        <v>423.44755388094143</v>
      </c>
      <c r="W861">
        <v>80.955649230362383</v>
      </c>
      <c r="X861">
        <v>989.2187630220518</v>
      </c>
      <c r="Y861">
        <v>590.5946976937073</v>
      </c>
      <c r="Z861">
        <v>10.26726625501137</v>
      </c>
      <c r="AA861" s="12">
        <v>23.512506774837121</v>
      </c>
      <c r="AB861" s="12">
        <v>4.5625067748371197</v>
      </c>
      <c r="AC861" s="12">
        <v>1.4071521591809542</v>
      </c>
      <c r="AD861" s="12">
        <v>25.970405902688611</v>
      </c>
      <c r="AE861">
        <v>0.13746024027957349</v>
      </c>
      <c r="AF861">
        <v>0</v>
      </c>
      <c r="AG861">
        <v>63.934811288161704</v>
      </c>
      <c r="AH861">
        <v>-15.591057562172413</v>
      </c>
      <c r="AI861">
        <v>-8.3573571906382931</v>
      </c>
      <c r="AJ861">
        <v>0.17319663696503038</v>
      </c>
      <c r="AK861">
        <v>15.787092153446315</v>
      </c>
      <c r="AL861">
        <v>0</v>
      </c>
      <c r="AM861">
        <v>0</v>
      </c>
      <c r="AN861">
        <v>5.9552914555728984</v>
      </c>
      <c r="AO861">
        <f t="shared" si="135"/>
        <v>2.1472761544247545</v>
      </c>
      <c r="AP861">
        <f t="shared" si="136"/>
        <v>0.12883656926548526</v>
      </c>
      <c r="AQ861">
        <f t="shared" si="137"/>
        <v>0</v>
      </c>
      <c r="AR861">
        <f t="shared" si="138"/>
        <v>0.12762128072889511</v>
      </c>
      <c r="AS861" s="9">
        <f t="shared" si="139"/>
        <v>63.537207858956833</v>
      </c>
      <c r="AT861" s="9">
        <f t="shared" si="140"/>
        <v>21.276366869269339</v>
      </c>
      <c r="AU861" s="9">
        <f t="shared" si="141"/>
        <v>1.3227993600309518</v>
      </c>
      <c r="AV861">
        <f t="shared" si="142"/>
        <v>5.3290705182007514E-15</v>
      </c>
      <c r="AW861">
        <f t="shared" si="143"/>
        <v>12.752563641167901</v>
      </c>
      <c r="AX861">
        <v>2.1677238421494156</v>
      </c>
      <c r="AZ861">
        <f t="shared" si="144"/>
        <v>167.14714381276588</v>
      </c>
    </row>
    <row r="862" spans="1:52" x14ac:dyDescent="0.3">
      <c r="A862">
        <v>215</v>
      </c>
      <c r="B862" s="12">
        <v>5116.6009193292348</v>
      </c>
      <c r="C862" s="9">
        <v>0</v>
      </c>
      <c r="D862" s="9">
        <v>1.0963784261770211</v>
      </c>
      <c r="E862" s="9">
        <v>0.59564200568578185</v>
      </c>
      <c r="F862" s="9">
        <v>3.4036573582055989</v>
      </c>
      <c r="G862" s="12">
        <v>0</v>
      </c>
      <c r="H862" s="12">
        <v>234.09307910991609</v>
      </c>
      <c r="I862" s="12">
        <v>14.045584746594965</v>
      </c>
      <c r="J862">
        <v>427.430884361361</v>
      </c>
      <c r="K862">
        <v>75.693168446809068</v>
      </c>
      <c r="L862">
        <v>5.786957956308166E-3</v>
      </c>
      <c r="M862">
        <v>0</v>
      </c>
      <c r="N862">
        <v>-1.3931545523941859E-3</v>
      </c>
      <c r="O862">
        <v>1.7648301400976477E-3</v>
      </c>
      <c r="P862">
        <v>-4.4008029679439807E-3</v>
      </c>
      <c r="Q862">
        <v>5.8771958018980341E-3</v>
      </c>
      <c r="R862">
        <v>0</v>
      </c>
      <c r="S862">
        <v>1.0958026874552902E-4</v>
      </c>
      <c r="T862">
        <v>437.58459245880033</v>
      </c>
      <c r="U862">
        <v>79.398691793644559</v>
      </c>
      <c r="V862">
        <v>426.28775076974102</v>
      </c>
      <c r="W862">
        <v>81.141382455887765</v>
      </c>
      <c r="X862">
        <v>989.04888668010494</v>
      </c>
      <c r="Y862">
        <v>590.02825940702394</v>
      </c>
      <c r="Z862">
        <v>10.273394047241478</v>
      </c>
      <c r="AA862" s="12">
        <v>23.531861582198321</v>
      </c>
      <c r="AB862" s="12">
        <v>4.5818615821983215</v>
      </c>
      <c r="AC862" s="12">
        <v>1.4074815913069154</v>
      </c>
      <c r="AD862" s="12">
        <v>23.956304223374861</v>
      </c>
      <c r="AE862">
        <v>0.13740876934058144</v>
      </c>
      <c r="AF862">
        <v>0</v>
      </c>
      <c r="AG862">
        <v>64.331398717380523</v>
      </c>
      <c r="AH862">
        <v>-16.433233493689801</v>
      </c>
      <c r="AI862">
        <v>-8.1870254318641464</v>
      </c>
      <c r="AJ862">
        <v>0.15976459286568698</v>
      </c>
      <c r="AK862">
        <v>15.800087625615639</v>
      </c>
      <c r="AL862">
        <v>0</v>
      </c>
      <c r="AM862">
        <v>0</v>
      </c>
      <c r="AN862">
        <v>5.9566856646583402</v>
      </c>
      <c r="AO862">
        <f t="shared" si="135"/>
        <v>2.3037506730437189</v>
      </c>
      <c r="AP862">
        <f t="shared" si="136"/>
        <v>0.13822504038262312</v>
      </c>
      <c r="AQ862">
        <f t="shared" si="137"/>
        <v>0</v>
      </c>
      <c r="AR862">
        <f t="shared" si="138"/>
        <v>0.13692216706503896</v>
      </c>
      <c r="AS862" s="9">
        <f t="shared" si="139"/>
        <v>63.632493272773289</v>
      </c>
      <c r="AT862" s="9">
        <f t="shared" si="140"/>
        <v>21.827935880805942</v>
      </c>
      <c r="AU862" s="9">
        <f t="shared" si="141"/>
        <v>1.4200403070465533</v>
      </c>
      <c r="AV862">
        <f t="shared" si="142"/>
        <v>-6.6613381477509392E-15</v>
      </c>
      <c r="AW862">
        <f t="shared" si="143"/>
        <v>12.806067737681003</v>
      </c>
      <c r="AX862">
        <v>2.3256718516710593</v>
      </c>
      <c r="AZ862">
        <f t="shared" si="144"/>
        <v>163.74050863728291</v>
      </c>
    </row>
    <row r="863" spans="1:52" x14ac:dyDescent="0.3">
      <c r="A863">
        <v>215.25</v>
      </c>
      <c r="B863" s="12">
        <v>5130.1627648301837</v>
      </c>
      <c r="C863" s="9">
        <v>0</v>
      </c>
      <c r="D863" s="9">
        <v>1.0975594478971891</v>
      </c>
      <c r="E863" s="9">
        <v>0.59815866995088651</v>
      </c>
      <c r="F863" s="9">
        <v>3.4052335969582801</v>
      </c>
      <c r="G863" s="12">
        <v>0</v>
      </c>
      <c r="H863" s="12">
        <v>235.06102690418712</v>
      </c>
      <c r="I863" s="12">
        <v>14.103661614251228</v>
      </c>
      <c r="J863">
        <v>425.9865883422238</v>
      </c>
      <c r="K863">
        <v>75.588773922295786</v>
      </c>
      <c r="L863">
        <v>5.7558205936114023E-3</v>
      </c>
      <c r="M863">
        <v>0</v>
      </c>
      <c r="N863">
        <v>-1.3901963726386582E-3</v>
      </c>
      <c r="O863">
        <v>1.7719843286412608E-3</v>
      </c>
      <c r="P863">
        <v>-4.3882674007029174E-3</v>
      </c>
      <c r="Q863">
        <v>5.8771958018980341E-3</v>
      </c>
      <c r="R863">
        <v>0</v>
      </c>
      <c r="S863">
        <v>1.0950016553946016E-4</v>
      </c>
      <c r="T863">
        <v>411.71235102711597</v>
      </c>
      <c r="U863">
        <v>77.48217242583371</v>
      </c>
      <c r="V863">
        <v>420.69494074214487</v>
      </c>
      <c r="W863">
        <v>80.73464003296823</v>
      </c>
      <c r="X863">
        <v>988.87911281894696</v>
      </c>
      <c r="Y863">
        <v>589.33917830886833</v>
      </c>
      <c r="Z863">
        <v>10.279519428595407</v>
      </c>
      <c r="AA863" s="12">
        <v>23.551220538083747</v>
      </c>
      <c r="AB863" s="12">
        <v>4.6012205380837425</v>
      </c>
      <c r="AC863" s="12">
        <v>1.4077832719878169</v>
      </c>
      <c r="AD863" s="12">
        <v>21.938219138655722</v>
      </c>
      <c r="AE863">
        <v>0.13735466613214586</v>
      </c>
      <c r="AF863">
        <v>0</v>
      </c>
      <c r="AG863">
        <v>64.749816108902607</v>
      </c>
      <c r="AH863">
        <v>-15.437705631704924</v>
      </c>
      <c r="AI863">
        <v>-8.4322118783361724</v>
      </c>
      <c r="AJ863">
        <v>0.14630598343569504</v>
      </c>
      <c r="AK863">
        <v>15.813085883244417</v>
      </c>
      <c r="AL863">
        <v>0</v>
      </c>
      <c r="AM863">
        <v>0</v>
      </c>
      <c r="AN863">
        <v>5.9579624252201331</v>
      </c>
      <c r="AO863">
        <f t="shared" si="135"/>
        <v>2.0442047244716819</v>
      </c>
      <c r="AP863">
        <f t="shared" si="136"/>
        <v>0.12265228346830091</v>
      </c>
      <c r="AQ863">
        <f t="shared" si="137"/>
        <v>0</v>
      </c>
      <c r="AR863">
        <f t="shared" si="138"/>
        <v>0.12149710369521861</v>
      </c>
      <c r="AS863" s="9">
        <f t="shared" si="139"/>
        <v>64.70738585432828</v>
      </c>
      <c r="AT863" s="9">
        <f t="shared" si="140"/>
        <v>21.474734906045946</v>
      </c>
      <c r="AU863" s="9">
        <f t="shared" si="141"/>
        <v>1.2608065308739904</v>
      </c>
      <c r="AV863">
        <f t="shared" si="142"/>
        <v>0</v>
      </c>
      <c r="AW863">
        <f t="shared" si="143"/>
        <v>13.057187772194499</v>
      </c>
      <c r="AX863">
        <v>2.0636407758500974</v>
      </c>
      <c r="AZ863">
        <f t="shared" si="144"/>
        <v>168.64423756672346</v>
      </c>
    </row>
    <row r="864" spans="1:52" x14ac:dyDescent="0.3">
      <c r="A864">
        <v>215.5</v>
      </c>
      <c r="B864" s="12">
        <v>5143.6942655059056</v>
      </c>
      <c r="C864" s="9">
        <v>0</v>
      </c>
      <c r="D864" s="9">
        <v>1.0987296016922077</v>
      </c>
      <c r="E864" s="9">
        <v>0.60067582381662754</v>
      </c>
      <c r="F864" s="9">
        <v>3.406804883590286</v>
      </c>
      <c r="G864" s="12">
        <v>0</v>
      </c>
      <c r="H864" s="12">
        <v>236.02916300639521</v>
      </c>
      <c r="I864" s="12">
        <v>14.161749780383712</v>
      </c>
      <c r="J864">
        <v>424.74249656089518</v>
      </c>
      <c r="K864">
        <v>75.499389286117719</v>
      </c>
      <c r="L864">
        <v>5.7247565799786546E-3</v>
      </c>
      <c r="M864">
        <v>0</v>
      </c>
      <c r="N864">
        <v>-1.3878622102868562E-3</v>
      </c>
      <c r="O864">
        <v>1.779137517189138E-3</v>
      </c>
      <c r="P864">
        <v>-4.3777266395318747E-3</v>
      </c>
      <c r="Q864">
        <v>5.8771958018980341E-3</v>
      </c>
      <c r="R864">
        <v>0</v>
      </c>
      <c r="S864">
        <v>1.094686764899204E-4</v>
      </c>
      <c r="T864">
        <v>434.9106347039293</v>
      </c>
      <c r="U864">
        <v>79.201665427150829</v>
      </c>
      <c r="V864">
        <v>423.55118132635772</v>
      </c>
      <c r="W864">
        <v>80.922780175927755</v>
      </c>
      <c r="X864">
        <v>988.70944927528399</v>
      </c>
      <c r="Y864">
        <v>588.79741931566366</v>
      </c>
      <c r="Z864">
        <v>10.285642275924113</v>
      </c>
      <c r="AA864" s="12">
        <v>23.570583260127904</v>
      </c>
      <c r="AB864" s="12">
        <v>4.620583260127904</v>
      </c>
      <c r="AC864" s="12">
        <v>1.4080571470514207</v>
      </c>
      <c r="AD864" s="12">
        <v>19.916194625266002</v>
      </c>
      <c r="AE864">
        <v>0.13729793174321014</v>
      </c>
      <c r="AF864">
        <v>0</v>
      </c>
      <c r="AG864">
        <v>65.146406524436259</v>
      </c>
      <c r="AH864">
        <v>-16.282293165217844</v>
      </c>
      <c r="AI864">
        <v>-8.2623118994652973</v>
      </c>
      <c r="AJ864">
        <v>0.132821101955899</v>
      </c>
      <c r="AK864">
        <v>15.826086669599524</v>
      </c>
      <c r="AL864">
        <v>0</v>
      </c>
      <c r="AM864">
        <v>0</v>
      </c>
      <c r="AN864">
        <v>5.9591215079927622</v>
      </c>
      <c r="AO864">
        <f t="shared" si="135"/>
        <v>2.200056229862426</v>
      </c>
      <c r="AP864">
        <f t="shared" si="136"/>
        <v>0.13200337379174557</v>
      </c>
      <c r="AQ864">
        <f t="shared" si="137"/>
        <v>0</v>
      </c>
      <c r="AR864">
        <f t="shared" si="138"/>
        <v>0.13076114758224761</v>
      </c>
      <c r="AS864" s="9">
        <f t="shared" si="139"/>
        <v>64.803756877522403</v>
      </c>
      <c r="AT864" s="9">
        <f t="shared" si="140"/>
        <v>22.029526173878999</v>
      </c>
      <c r="AU864" s="9">
        <f t="shared" si="141"/>
        <v>1.3577394820369912</v>
      </c>
      <c r="AV864">
        <f t="shared" si="142"/>
        <v>-3.9968028886505635E-15</v>
      </c>
      <c r="AW864">
        <f t="shared" si="143"/>
        <v>13.111319854151711</v>
      </c>
      <c r="AX864">
        <v>2.2209566850942477</v>
      </c>
      <c r="AZ864">
        <f t="shared" si="144"/>
        <v>165.24623798930594</v>
      </c>
    </row>
    <row r="865" spans="1:52" x14ac:dyDescent="0.3">
      <c r="A865">
        <v>215.75</v>
      </c>
      <c r="B865" s="12">
        <v>5157.1950637902428</v>
      </c>
      <c r="C865" s="9">
        <v>0</v>
      </c>
      <c r="D865" s="9">
        <v>1.0998888579399504</v>
      </c>
      <c r="E865" s="9">
        <v>0.60319341747974442</v>
      </c>
      <c r="F865" s="9">
        <v>3.4083711883631262</v>
      </c>
      <c r="G865" s="12">
        <v>0</v>
      </c>
      <c r="H865" s="12">
        <v>236.99746826144016</v>
      </c>
      <c r="I865" s="12">
        <v>14.219848095686411</v>
      </c>
      <c r="J865">
        <v>423.31944161651995</v>
      </c>
      <c r="K865">
        <v>75.395986125074842</v>
      </c>
      <c r="L865">
        <v>5.6937576870823977E-3</v>
      </c>
      <c r="M865">
        <v>0</v>
      </c>
      <c r="N865">
        <v>-1.3850010049740028E-3</v>
      </c>
      <c r="O865">
        <v>1.7862895745001199E-3</v>
      </c>
      <c r="P865">
        <v>-4.3653666147418762E-3</v>
      </c>
      <c r="Q865">
        <v>5.8771958018980341E-3</v>
      </c>
      <c r="R865">
        <v>0</v>
      </c>
      <c r="S865">
        <v>1.0938913477029911E-4</v>
      </c>
      <c r="T865">
        <v>408.94764170982404</v>
      </c>
      <c r="U865">
        <v>77.267791793541164</v>
      </c>
      <c r="V865">
        <v>417.98343526775449</v>
      </c>
      <c r="W865">
        <v>80.515690363236956</v>
      </c>
      <c r="X865">
        <v>988.53990389732701</v>
      </c>
      <c r="Y865">
        <v>588.13397731350472</v>
      </c>
      <c r="Z865">
        <v>10.291762466150274</v>
      </c>
      <c r="AA865" s="12">
        <v>23.589949365228804</v>
      </c>
      <c r="AB865" s="12">
        <v>4.6399493652288033</v>
      </c>
      <c r="AC865" s="12">
        <v>1.4083031629373979</v>
      </c>
      <c r="AD865" s="12">
        <v>17.890275228261011</v>
      </c>
      <c r="AE865">
        <v>0.13723856731560624</v>
      </c>
      <c r="AF865">
        <v>0</v>
      </c>
      <c r="AG865">
        <v>65.564858129354036</v>
      </c>
      <c r="AH865">
        <v>-15.286524968024032</v>
      </c>
      <c r="AI865">
        <v>-8.5075271022875114</v>
      </c>
      <c r="AJ865">
        <v>0.1193102454972727</v>
      </c>
      <c r="AK865">
        <v>15.839089727453333</v>
      </c>
      <c r="AL865">
        <v>0</v>
      </c>
      <c r="AM865">
        <v>0</v>
      </c>
      <c r="AN865">
        <v>5.9601626863004071</v>
      </c>
      <c r="AO865">
        <f t="shared" si="135"/>
        <v>1.9402595685371606</v>
      </c>
      <c r="AP865">
        <f t="shared" si="136"/>
        <v>0.11641557411222964</v>
      </c>
      <c r="AQ865">
        <f t="shared" si="137"/>
        <v>0</v>
      </c>
      <c r="AR865">
        <f t="shared" si="138"/>
        <v>0.11532098356747972</v>
      </c>
      <c r="AS865" s="9">
        <f t="shared" si="139"/>
        <v>65.881228719839186</v>
      </c>
      <c r="AT865" s="9">
        <f t="shared" si="140"/>
        <v>21.678379228377068</v>
      </c>
      <c r="AU865" s="9">
        <f t="shared" si="141"/>
        <v>1.1981214361235806</v>
      </c>
      <c r="AV865">
        <f t="shared" si="142"/>
        <v>0</v>
      </c>
      <c r="AW865">
        <f t="shared" si="143"/>
        <v>13.364412712078561</v>
      </c>
      <c r="AX865">
        <v>1.9586759027755745</v>
      </c>
      <c r="AZ865">
        <f t="shared" si="144"/>
        <v>170.15054204575023</v>
      </c>
    </row>
    <row r="866" spans="1:52" x14ac:dyDescent="0.3">
      <c r="A866">
        <v>216</v>
      </c>
      <c r="B866" s="12">
        <v>5170.6648022711934</v>
      </c>
      <c r="C866" s="9">
        <v>0</v>
      </c>
      <c r="D866" s="9">
        <v>1.1010371872824036</v>
      </c>
      <c r="E866" s="9">
        <v>0.60571140104232801</v>
      </c>
      <c r="F866" s="9">
        <v>3.4099324816499661</v>
      </c>
      <c r="G866" s="12">
        <v>0</v>
      </c>
      <c r="H866" s="12">
        <v>237.96592347781845</v>
      </c>
      <c r="I866" s="12">
        <v>14.277955408669106</v>
      </c>
      <c r="J866">
        <v>422.09529232723514</v>
      </c>
      <c r="K866">
        <v>75.307573404939262</v>
      </c>
      <c r="L866">
        <v>5.6628310636402165E-3</v>
      </c>
      <c r="M866">
        <v>0</v>
      </c>
      <c r="N866">
        <v>-1.3827600436199388E-3</v>
      </c>
      <c r="O866">
        <v>1.793440369414702E-3</v>
      </c>
      <c r="P866">
        <v>-4.3549904887784123E-3</v>
      </c>
      <c r="Q866">
        <v>5.8771958018980341E-3</v>
      </c>
      <c r="R866">
        <v>0</v>
      </c>
      <c r="S866">
        <v>1.0935814772792641E-4</v>
      </c>
      <c r="T866">
        <v>432.27753445298464</v>
      </c>
      <c r="U866">
        <v>79.006428358480264</v>
      </c>
      <c r="V866">
        <v>420.85546897326003</v>
      </c>
      <c r="W866">
        <v>80.706227781724294</v>
      </c>
      <c r="X866">
        <v>988.37048454503986</v>
      </c>
      <c r="Y866">
        <v>587.61666460656033</v>
      </c>
      <c r="Z866">
        <v>10.297879876272852</v>
      </c>
      <c r="AA866" s="12">
        <v>23.609318469556367</v>
      </c>
      <c r="AB866" s="12">
        <v>4.6593184695563687</v>
      </c>
      <c r="AC866" s="12">
        <v>1.4085212667008176</v>
      </c>
      <c r="AD866" s="12">
        <v>15.860505694661198</v>
      </c>
      <c r="AE866">
        <v>0.13717657404402717</v>
      </c>
      <c r="AF866">
        <v>0</v>
      </c>
      <c r="AG866">
        <v>65.961411548800015</v>
      </c>
      <c r="AH866">
        <v>-16.133481416684873</v>
      </c>
      <c r="AI866">
        <v>-8.3380597816650148</v>
      </c>
      <c r="AJ866">
        <v>0.10577371247769554</v>
      </c>
      <c r="AK866">
        <v>15.852094799089343</v>
      </c>
      <c r="AL866">
        <v>0</v>
      </c>
      <c r="AM866">
        <v>0</v>
      </c>
      <c r="AN866">
        <v>5.9610857360717109</v>
      </c>
      <c r="AO866">
        <f t="shared" si="135"/>
        <v>2.095486155457384</v>
      </c>
      <c r="AP866">
        <f t="shared" si="136"/>
        <v>0.12572916932744305</v>
      </c>
      <c r="AQ866">
        <f t="shared" si="137"/>
        <v>0</v>
      </c>
      <c r="AR866">
        <f t="shared" si="138"/>
        <v>0.12454807434812706</v>
      </c>
      <c r="AS866" s="9">
        <f t="shared" si="139"/>
        <v>65.978677829366802</v>
      </c>
      <c r="AT866" s="9">
        <f t="shared" si="140"/>
        <v>22.236381507671496</v>
      </c>
      <c r="AU866" s="9">
        <f t="shared" si="141"/>
        <v>1.2947438826775777</v>
      </c>
      <c r="AV866">
        <f t="shared" si="142"/>
        <v>-9.7699626167013776E-15</v>
      </c>
      <c r="AW866">
        <f t="shared" si="143"/>
        <v>13.41915956279999</v>
      </c>
      <c r="AX866">
        <v>2.1153577447243448</v>
      </c>
      <c r="AZ866">
        <f t="shared" si="144"/>
        <v>166.7611956333003</v>
      </c>
    </row>
    <row r="867" spans="1:52" x14ac:dyDescent="0.3">
      <c r="A867">
        <v>216.25</v>
      </c>
      <c r="B867" s="12">
        <v>5184.1031237056932</v>
      </c>
      <c r="C867" s="9">
        <v>0</v>
      </c>
      <c r="D867" s="9">
        <v>1.1021745606267546</v>
      </c>
      <c r="E867" s="9">
        <v>0.60822972451293211</v>
      </c>
      <c r="F867" s="9">
        <v>3.4114887339361584</v>
      </c>
      <c r="G867" s="12">
        <v>0</v>
      </c>
      <c r="H867" s="12">
        <v>238.9345094280508</v>
      </c>
      <c r="I867" s="12">
        <v>14.336070565683048</v>
      </c>
      <c r="J867">
        <v>420.69316026955943</v>
      </c>
      <c r="K867">
        <v>75.205153901373137</v>
      </c>
      <c r="L867">
        <v>5.6319686417615365E-3</v>
      </c>
      <c r="M867">
        <v>0</v>
      </c>
      <c r="N867">
        <v>-1.3799921498112808E-3</v>
      </c>
      <c r="O867">
        <v>1.8005897708591103E-3</v>
      </c>
      <c r="P867">
        <v>-4.3428034750377428E-3</v>
      </c>
      <c r="Q867">
        <v>5.8771958018980341E-3</v>
      </c>
      <c r="R867">
        <v>0</v>
      </c>
      <c r="S867">
        <v>1.092791603958877E-4</v>
      </c>
      <c r="T867">
        <v>406.22346115718904</v>
      </c>
      <c r="U867">
        <v>77.055119565293182</v>
      </c>
      <c r="V867">
        <v>415.31242366171858</v>
      </c>
      <c r="W867">
        <v>80.298788666312021</v>
      </c>
      <c r="X867">
        <v>988.20119909031325</v>
      </c>
      <c r="Y867">
        <v>586.9786189790575</v>
      </c>
      <c r="Z867">
        <v>10.303994383370538</v>
      </c>
      <c r="AA867" s="12">
        <v>23.62869018856102</v>
      </c>
      <c r="AB867" s="12">
        <v>4.6786901885610241</v>
      </c>
      <c r="AC867" s="12">
        <v>1.4087114060185406</v>
      </c>
      <c r="AD867" s="12">
        <v>13.82693118481102</v>
      </c>
      <c r="AE867">
        <v>0.13711195317598324</v>
      </c>
      <c r="AF867">
        <v>0</v>
      </c>
      <c r="AG867">
        <v>66.379857329004238</v>
      </c>
      <c r="AH867">
        <v>-15.137482391125479</v>
      </c>
      <c r="AI867">
        <v>-8.5833097658669466</v>
      </c>
      <c r="AJ867">
        <v>9.2211804071504713E-2</v>
      </c>
      <c r="AK867">
        <v>15.86510162630797</v>
      </c>
      <c r="AL867">
        <v>0</v>
      </c>
      <c r="AM867">
        <v>0</v>
      </c>
      <c r="AN867">
        <v>5.9618904358668372</v>
      </c>
      <c r="AO867">
        <f t="shared" si="135"/>
        <v>1.8354310487437331</v>
      </c>
      <c r="AP867">
        <f t="shared" si="136"/>
        <v>0.11012586292462398</v>
      </c>
      <c r="AQ867">
        <f t="shared" si="137"/>
        <v>0</v>
      </c>
      <c r="AR867">
        <f t="shared" si="138"/>
        <v>0.10909231772614691</v>
      </c>
      <c r="AS867" s="9">
        <f t="shared" si="139"/>
        <v>67.058696565540842</v>
      </c>
      <c r="AT867" s="9">
        <f t="shared" si="140"/>
        <v>21.887304381255067</v>
      </c>
      <c r="AU867" s="9">
        <f t="shared" si="141"/>
        <v>1.1347362730391592</v>
      </c>
      <c r="AV867">
        <f t="shared" si="142"/>
        <v>0</v>
      </c>
      <c r="AW867">
        <f t="shared" si="143"/>
        <v>13.674200073562746</v>
      </c>
      <c r="AX867">
        <v>1.8528199995617627</v>
      </c>
      <c r="AZ867">
        <f t="shared" si="144"/>
        <v>171.66619531733892</v>
      </c>
    </row>
    <row r="868" spans="1:52" x14ac:dyDescent="0.3">
      <c r="A868">
        <v>216.5</v>
      </c>
      <c r="B868" s="12">
        <v>5197.5096710344151</v>
      </c>
      <c r="C868" s="9">
        <v>0</v>
      </c>
      <c r="D868" s="9">
        <v>1.1033009491464723</v>
      </c>
      <c r="E868" s="9">
        <v>0.61074833780769289</v>
      </c>
      <c r="F868" s="9">
        <v>3.4130399158197187</v>
      </c>
      <c r="G868" s="12">
        <v>0</v>
      </c>
      <c r="H868" s="12">
        <v>239.90320684911262</v>
      </c>
      <c r="I868" s="12">
        <v>14.394192410946758</v>
      </c>
      <c r="J868">
        <v>419.48865592344765</v>
      </c>
      <c r="K868">
        <v>75.11770562039402</v>
      </c>
      <c r="L868">
        <v>5.6011774253226509E-3</v>
      </c>
      <c r="M868">
        <v>0</v>
      </c>
      <c r="N868">
        <v>-1.3778406954039761E-3</v>
      </c>
      <c r="O868">
        <v>1.8077376478496314E-3</v>
      </c>
      <c r="P868">
        <v>-4.3325896231236312E-3</v>
      </c>
      <c r="Q868">
        <v>5.8771958018980341E-3</v>
      </c>
      <c r="R868">
        <v>0</v>
      </c>
      <c r="S868">
        <v>1.092486690608255E-4</v>
      </c>
      <c r="T868">
        <v>429.68468113965531</v>
      </c>
      <c r="U868">
        <v>78.812970131755151</v>
      </c>
      <c r="V868">
        <v>418.20000631960733</v>
      </c>
      <c r="W868">
        <v>80.491713720637904</v>
      </c>
      <c r="X868">
        <v>988.0320554171717</v>
      </c>
      <c r="Y868">
        <v>586.48552179960905</v>
      </c>
      <c r="Z868">
        <v>10.31010586460455</v>
      </c>
      <c r="AA868" s="12">
        <v>23.648064136982253</v>
      </c>
      <c r="AB868" s="12">
        <v>4.6980641369822527</v>
      </c>
      <c r="AC868" s="12">
        <v>1.4088735291923198</v>
      </c>
      <c r="AD868" s="12">
        <v>11.789597239500893</v>
      </c>
      <c r="AE868">
        <v>0.13704470601177676</v>
      </c>
      <c r="AF868">
        <v>0</v>
      </c>
      <c r="AG868">
        <v>66.776333886985967</v>
      </c>
      <c r="AH868">
        <v>-15.98676557044571</v>
      </c>
      <c r="AI868">
        <v>-8.4142757740000853</v>
      </c>
      <c r="AJ868">
        <v>7.8624823990231463E-2</v>
      </c>
      <c r="AK868">
        <v>15.878109950432281</v>
      </c>
      <c r="AL868">
        <v>0</v>
      </c>
      <c r="AM868">
        <v>0</v>
      </c>
      <c r="AN868">
        <v>5.9625765668905917</v>
      </c>
      <c r="AO868">
        <f t="shared" si="135"/>
        <v>1.9900310360296736</v>
      </c>
      <c r="AP868">
        <f t="shared" si="136"/>
        <v>0.11940186216178041</v>
      </c>
      <c r="AQ868">
        <f t="shared" si="137"/>
        <v>0</v>
      </c>
      <c r="AR868">
        <f t="shared" si="138"/>
        <v>0.1182823577513481</v>
      </c>
      <c r="AS868" s="9">
        <f t="shared" si="139"/>
        <v>67.157215643965543</v>
      </c>
      <c r="AT868" s="9">
        <f t="shared" si="140"/>
        <v>22.448506252067226</v>
      </c>
      <c r="AU868" s="9">
        <f t="shared" si="141"/>
        <v>1.2310458393188763</v>
      </c>
      <c r="AV868">
        <f t="shared" si="142"/>
        <v>6.6613381477509392E-15</v>
      </c>
      <c r="AW868">
        <f t="shared" si="143"/>
        <v>13.729548143312844</v>
      </c>
      <c r="AX868">
        <v>2.0088660386799906</v>
      </c>
      <c r="AZ868">
        <f t="shared" si="144"/>
        <v>168.28551548000172</v>
      </c>
    </row>
    <row r="869" spans="1:52" x14ac:dyDescent="0.3">
      <c r="A869">
        <v>216.75</v>
      </c>
      <c r="B869" s="12">
        <v>5210.8840873966119</v>
      </c>
      <c r="C869" s="9">
        <v>0</v>
      </c>
      <c r="D869" s="9">
        <v>1.1044163242823706</v>
      </c>
      <c r="E869" s="9">
        <v>0.61326719075145419</v>
      </c>
      <c r="F869" s="9">
        <v>3.4145859980118254</v>
      </c>
      <c r="G869" s="12">
        <v>0</v>
      </c>
      <c r="H869" s="12">
        <v>240.87199644286702</v>
      </c>
      <c r="I869" s="12">
        <v>14.452319786572021</v>
      </c>
      <c r="J869">
        <v>418.107134970956</v>
      </c>
      <c r="K869">
        <v>75.016262120116835</v>
      </c>
      <c r="L869">
        <v>5.5704495054759466E-3</v>
      </c>
      <c r="M869">
        <v>0</v>
      </c>
      <c r="N869">
        <v>-1.3751615122479125E-3</v>
      </c>
      <c r="O869">
        <v>1.8148838694969603E-3</v>
      </c>
      <c r="P869">
        <v>-4.320573140633905E-3</v>
      </c>
      <c r="Q869">
        <v>5.8771958018980341E-3</v>
      </c>
      <c r="R869">
        <v>0</v>
      </c>
      <c r="S869">
        <v>1.0917022915725059E-4</v>
      </c>
      <c r="T869">
        <v>403.5392054360513</v>
      </c>
      <c r="U869">
        <v>76.844146663844583</v>
      </c>
      <c r="V869">
        <v>412.68130357534227</v>
      </c>
      <c r="W869">
        <v>80.083923490597897</v>
      </c>
      <c r="X869">
        <v>987.86306142194121</v>
      </c>
      <c r="Y869">
        <v>585.87263220128921</v>
      </c>
      <c r="Z869">
        <v>10.316214197222283</v>
      </c>
      <c r="AA869" s="12">
        <v>23.667439928857338</v>
      </c>
      <c r="AB869" s="12">
        <v>4.7174399288573401</v>
      </c>
      <c r="AC869" s="12">
        <v>1.409007585156099</v>
      </c>
      <c r="AD869" s="12">
        <v>9.7485496672424627</v>
      </c>
      <c r="AE869">
        <v>0.13697483390445919</v>
      </c>
      <c r="AF869">
        <v>0</v>
      </c>
      <c r="AG869">
        <v>67.194733928574593</v>
      </c>
      <c r="AH869">
        <v>-14.990545357119252</v>
      </c>
      <c r="AI869">
        <v>-8.6595664312973479</v>
      </c>
      <c r="AJ869">
        <v>6.5013077730840002E-2</v>
      </c>
      <c r="AK869">
        <v>15.891119512313846</v>
      </c>
      <c r="AL869">
        <v>0</v>
      </c>
      <c r="AM869">
        <v>0</v>
      </c>
      <c r="AN869">
        <v>5.9631439130233144</v>
      </c>
      <c r="AO869">
        <f t="shared" si="135"/>
        <v>1.7297099042912845</v>
      </c>
      <c r="AP869">
        <f t="shared" si="136"/>
        <v>0.10378259425747706</v>
      </c>
      <c r="AQ869">
        <f t="shared" si="137"/>
        <v>0</v>
      </c>
      <c r="AR869">
        <f t="shared" si="138"/>
        <v>0.10281052555053989</v>
      </c>
      <c r="AS869" s="9">
        <f t="shared" si="139"/>
        <v>68.239748506524066</v>
      </c>
      <c r="AT869" s="9">
        <f t="shared" si="140"/>
        <v>22.10151437364258</v>
      </c>
      <c r="AU869" s="9">
        <f t="shared" si="141"/>
        <v>1.0706434723035447</v>
      </c>
      <c r="AV869">
        <f t="shared" si="142"/>
        <v>-3.7747582837255322E-15</v>
      </c>
      <c r="AW869">
        <f t="shared" si="143"/>
        <v>13.986510630632274</v>
      </c>
      <c r="AX869">
        <v>1.7460642304756624</v>
      </c>
      <c r="AZ869">
        <f t="shared" si="144"/>
        <v>173.19132862594694</v>
      </c>
    </row>
    <row r="870" spans="1:52" x14ac:dyDescent="0.3">
      <c r="A870">
        <v>217</v>
      </c>
      <c r="B870" s="12">
        <v>5224.226016145024</v>
      </c>
      <c r="C870" s="9">
        <v>0</v>
      </c>
      <c r="D870" s="9">
        <v>1.105520657743672</v>
      </c>
      <c r="E870" s="9">
        <v>0.6157862330789089</v>
      </c>
      <c r="F870" s="9">
        <v>3.4161269513373274</v>
      </c>
      <c r="G870" s="12">
        <v>0</v>
      </c>
      <c r="H870" s="12">
        <v>241.8408588765034</v>
      </c>
      <c r="I870" s="12">
        <v>14.510451532590205</v>
      </c>
      <c r="J870">
        <v>416.92198420927014</v>
      </c>
      <c r="K870">
        <v>74.929770859922996</v>
      </c>
      <c r="L870">
        <v>5.5397917431340114E-3</v>
      </c>
      <c r="M870">
        <v>0</v>
      </c>
      <c r="N870">
        <v>-1.3730949730961905E-3</v>
      </c>
      <c r="O870">
        <v>1.8220283050104313E-3</v>
      </c>
      <c r="P870">
        <v>-4.3105192516350891E-3</v>
      </c>
      <c r="Q870">
        <v>5.8771958018980341E-3</v>
      </c>
      <c r="R870">
        <v>0</v>
      </c>
      <c r="S870">
        <v>1.0914022738405627E-4</v>
      </c>
      <c r="T870">
        <v>427.1314759230911</v>
      </c>
      <c r="U870">
        <v>78.621280549686048</v>
      </c>
      <c r="V870">
        <v>415.58419730710835</v>
      </c>
      <c r="W870">
        <v>80.279226545257643</v>
      </c>
      <c r="X870">
        <v>987.69422501340728</v>
      </c>
      <c r="Y870">
        <v>585.40352207205024</v>
      </c>
      <c r="Z870">
        <v>10.322319258561919</v>
      </c>
      <c r="AA870" s="12">
        <v>23.686817177530067</v>
      </c>
      <c r="AB870" s="12">
        <v>4.7368171775300683</v>
      </c>
      <c r="AC870" s="12">
        <v>1.4091135234805339</v>
      </c>
      <c r="AD870" s="12">
        <v>7.7038349341082952</v>
      </c>
      <c r="AE870">
        <v>0.13690233825979781</v>
      </c>
      <c r="AF870">
        <v>0</v>
      </c>
      <c r="AG870">
        <v>67.591093867459136</v>
      </c>
      <c r="AH870">
        <v>-15.842113578205769</v>
      </c>
      <c r="AI870">
        <v>-8.4909662382470952</v>
      </c>
      <c r="AJ870">
        <v>5.1376875175568229E-2</v>
      </c>
      <c r="AK870">
        <v>15.904130052338612</v>
      </c>
      <c r="AL870">
        <v>0</v>
      </c>
      <c r="AM870">
        <v>0</v>
      </c>
      <c r="AN870">
        <v>5.9635922608400076</v>
      </c>
      <c r="AO870">
        <f t="shared" si="135"/>
        <v>1.8836818285102117</v>
      </c>
      <c r="AP870">
        <f t="shared" si="136"/>
        <v>0.1130209097106127</v>
      </c>
      <c r="AQ870">
        <f t="shared" si="137"/>
        <v>0</v>
      </c>
      <c r="AR870">
        <f t="shared" si="138"/>
        <v>0.11196342980394437</v>
      </c>
      <c r="AS870" s="9">
        <f t="shared" si="139"/>
        <v>68.339328821343827</v>
      </c>
      <c r="AT870" s="9">
        <f t="shared" si="140"/>
        <v>22.665904222734412</v>
      </c>
      <c r="AU870" s="9">
        <f t="shared" si="141"/>
        <v>1.1666379129260451</v>
      </c>
      <c r="AV870">
        <f t="shared" si="142"/>
        <v>6.2172489379008766E-15</v>
      </c>
      <c r="AW870">
        <f t="shared" si="143"/>
        <v>14.042446037500156</v>
      </c>
      <c r="AX870">
        <v>1.901472956271248</v>
      </c>
      <c r="AZ870">
        <f t="shared" si="144"/>
        <v>169.81932476494188</v>
      </c>
    </row>
    <row r="871" spans="1:52" x14ac:dyDescent="0.3">
      <c r="A871">
        <v>217.25</v>
      </c>
      <c r="B871" s="12">
        <v>5237.5351008607922</v>
      </c>
      <c r="C871" s="9">
        <v>0</v>
      </c>
      <c r="D871" s="9">
        <v>1.1066139215090558</v>
      </c>
      <c r="E871" s="9">
        <v>0.61830541443573872</v>
      </c>
      <c r="F871" s="9">
        <v>3.4176627467352185</v>
      </c>
      <c r="G871" s="12">
        <v>0</v>
      </c>
      <c r="H871" s="12">
        <v>242.80977478297643</v>
      </c>
      <c r="I871" s="12">
        <v>14.568586486978585</v>
      </c>
      <c r="J871">
        <v>415.56076895415742</v>
      </c>
      <c r="K871">
        <v>74.8292957696342</v>
      </c>
      <c r="L871">
        <v>5.5091963870482572E-3</v>
      </c>
      <c r="M871">
        <v>0</v>
      </c>
      <c r="N871">
        <v>-1.3704989996898571E-3</v>
      </c>
      <c r="O871">
        <v>1.8291708237023661E-3</v>
      </c>
      <c r="P871">
        <v>-4.2986708721102444E-3</v>
      </c>
      <c r="Q871">
        <v>5.8771958018980341E-3</v>
      </c>
      <c r="R871">
        <v>0</v>
      </c>
      <c r="S871">
        <v>1.0906232811322217E-4</v>
      </c>
      <c r="T871">
        <v>400.89428249766434</v>
      </c>
      <c r="U871">
        <v>76.634864312417449</v>
      </c>
      <c r="V871">
        <v>410.08948398330239</v>
      </c>
      <c r="W871">
        <v>79.871083494672121</v>
      </c>
      <c r="X871">
        <v>987.52555411294748</v>
      </c>
      <c r="Y871">
        <v>584.81555056486798</v>
      </c>
      <c r="Z871">
        <v>10.328420926053965</v>
      </c>
      <c r="AA871" s="12">
        <v>23.706195495659525</v>
      </c>
      <c r="AB871" s="12">
        <v>4.7561954956595285</v>
      </c>
      <c r="AC871" s="12">
        <v>1.4091912943743476</v>
      </c>
      <c r="AD871" s="12">
        <v>5.6554994216274057</v>
      </c>
      <c r="AE871">
        <v>0.13682722053622465</v>
      </c>
      <c r="AF871">
        <v>0</v>
      </c>
      <c r="AG871">
        <v>68.009408371202682</v>
      </c>
      <c r="AH871">
        <v>-14.845681950177033</v>
      </c>
      <c r="AI871">
        <v>-8.7363033290782788</v>
      </c>
      <c r="AJ871">
        <v>3.7716525642833176E-2</v>
      </c>
      <c r="AK871">
        <v>15.917141310432793</v>
      </c>
      <c r="AL871">
        <v>0</v>
      </c>
      <c r="AM871">
        <v>0</v>
      </c>
      <c r="AN871">
        <v>5.9639213996160807</v>
      </c>
      <c r="AO871">
        <f t="shared" si="135"/>
        <v>1.6230872442688187</v>
      </c>
      <c r="AP871">
        <f t="shared" si="136"/>
        <v>9.738523465612911E-2</v>
      </c>
      <c r="AQ871">
        <f t="shared" si="137"/>
        <v>0</v>
      </c>
      <c r="AR871">
        <f t="shared" si="138"/>
        <v>9.6475048002471794E-2</v>
      </c>
      <c r="AS871" s="9">
        <f t="shared" si="139"/>
        <v>69.42434261791648</v>
      </c>
      <c r="AT871" s="9">
        <f t="shared" si="140"/>
        <v>22.321012644509384</v>
      </c>
      <c r="AU871" s="9">
        <f t="shared" si="141"/>
        <v>1.0058356955110397</v>
      </c>
      <c r="AV871">
        <f t="shared" si="142"/>
        <v>0</v>
      </c>
      <c r="AW871">
        <f t="shared" si="143"/>
        <v>14.301304324384208</v>
      </c>
      <c r="AX871">
        <v>1.6384001399661297</v>
      </c>
      <c r="AZ871">
        <f t="shared" si="144"/>
        <v>174.72606658156559</v>
      </c>
    </row>
    <row r="872" spans="1:52" x14ac:dyDescent="0.3">
      <c r="A872">
        <v>217.5</v>
      </c>
      <c r="B872" s="12">
        <v>5250.8109853684273</v>
      </c>
      <c r="C872" s="9">
        <v>0</v>
      </c>
      <c r="D872" s="9">
        <v>1.1076960878276947</v>
      </c>
      <c r="E872" s="9">
        <v>0.62082468437977079</v>
      </c>
      <c r="F872" s="9">
        <v>3.4191933552591141</v>
      </c>
      <c r="G872" s="12">
        <v>0</v>
      </c>
      <c r="H872" s="12">
        <v>243.77872476145029</v>
      </c>
      <c r="I872" s="12">
        <v>14.626723485687018</v>
      </c>
      <c r="J872">
        <v>414.39468657573661</v>
      </c>
      <c r="K872">
        <v>74.743754179604423</v>
      </c>
      <c r="L872">
        <v>5.4786701570179704E-3</v>
      </c>
      <c r="M872">
        <v>0</v>
      </c>
      <c r="N872">
        <v>-1.3685119283626801E-3</v>
      </c>
      <c r="O872">
        <v>1.836311294991861E-3</v>
      </c>
      <c r="P872">
        <v>-4.2887746848206936E-3</v>
      </c>
      <c r="Q872">
        <v>5.8771958018980341E-3</v>
      </c>
      <c r="R872">
        <v>0</v>
      </c>
      <c r="S872">
        <v>1.0903280993358096E-4</v>
      </c>
      <c r="T872">
        <v>424.61733158081654</v>
      </c>
      <c r="U872">
        <v>78.431349669578651</v>
      </c>
      <c r="V872">
        <v>413.00745709166324</v>
      </c>
      <c r="W872">
        <v>80.06875492044162</v>
      </c>
      <c r="X872">
        <v>987.357056654639</v>
      </c>
      <c r="Y872">
        <v>584.37020131907673</v>
      </c>
      <c r="Z872">
        <v>10.334519077226043</v>
      </c>
      <c r="AA872" s="12">
        <v>23.725574495229008</v>
      </c>
      <c r="AB872" s="12">
        <v>4.775574495229006</v>
      </c>
      <c r="AC872" s="12">
        <v>1.4092408486926642</v>
      </c>
      <c r="AD872" s="12">
        <v>3.6035900467712736</v>
      </c>
      <c r="AE872">
        <v>0.13674948224480632</v>
      </c>
      <c r="AF872">
        <v>0</v>
      </c>
      <c r="AG872">
        <v>68.405612031869225</v>
      </c>
      <c r="AH872">
        <v>-15.699494013307254</v>
      </c>
      <c r="AI872">
        <v>-8.5681372113706757</v>
      </c>
      <c r="AJ872">
        <v>2.4032342021917629E-2</v>
      </c>
      <c r="AK872">
        <v>15.930153026068849</v>
      </c>
      <c r="AL872">
        <v>0</v>
      </c>
      <c r="AM872">
        <v>0</v>
      </c>
      <c r="AN872">
        <v>5.9641311213626107</v>
      </c>
      <c r="AO872">
        <f t="shared" si="135"/>
        <v>1.7764298586371645</v>
      </c>
      <c r="AP872">
        <f t="shared" si="136"/>
        <v>0.10658579151822986</v>
      </c>
      <c r="AQ872">
        <f t="shared" si="137"/>
        <v>0</v>
      </c>
      <c r="AR872">
        <f t="shared" si="138"/>
        <v>0.10559074403838692</v>
      </c>
      <c r="AS872" s="9">
        <f t="shared" si="139"/>
        <v>69.524974800065891</v>
      </c>
      <c r="AT872" s="9">
        <f t="shared" si="140"/>
        <v>22.888578646904918</v>
      </c>
      <c r="AU872" s="9">
        <f t="shared" si="141"/>
        <v>1.1015128958063842</v>
      </c>
      <c r="AV872">
        <f t="shared" si="142"/>
        <v>-3.3306690738754696E-15</v>
      </c>
      <c r="AW872">
        <f t="shared" si="143"/>
        <v>14.357812855091177</v>
      </c>
      <c r="AX872">
        <v>1.79317026585801</v>
      </c>
      <c r="AZ872">
        <f t="shared" si="144"/>
        <v>171.36274422741349</v>
      </c>
    </row>
    <row r="873" spans="1:52" x14ac:dyDescent="0.3">
      <c r="A873">
        <v>217.75</v>
      </c>
      <c r="B873" s="12">
        <v>5264.0533137508246</v>
      </c>
      <c r="C873" s="9">
        <v>0</v>
      </c>
      <c r="D873" s="9">
        <v>1.1087671292202932</v>
      </c>
      <c r="E873" s="9">
        <v>0.62334399238214244</v>
      </c>
      <c r="F873" s="9">
        <v>3.4207187480777352</v>
      </c>
      <c r="G873" s="12">
        <v>0</v>
      </c>
      <c r="H873" s="12">
        <v>244.74768937774709</v>
      </c>
      <c r="I873" s="12">
        <v>14.684861362664826</v>
      </c>
      <c r="J873">
        <v>413.05347794805272</v>
      </c>
      <c r="K873">
        <v>74.644239976407675</v>
      </c>
      <c r="L873">
        <v>5.4482054579247565E-3</v>
      </c>
      <c r="M873">
        <v>0</v>
      </c>
      <c r="N873">
        <v>-1.3659928136814017E-3</v>
      </c>
      <c r="O873">
        <v>1.8434495884093092E-3</v>
      </c>
      <c r="P873">
        <v>-4.2770920313614036E-3</v>
      </c>
      <c r="Q873">
        <v>5.8771958018980341E-3</v>
      </c>
      <c r="R873">
        <v>0</v>
      </c>
      <c r="S873">
        <v>1.0895544468568162E-4</v>
      </c>
      <c r="T873">
        <v>398.28811206521249</v>
      </c>
      <c r="U873">
        <v>76.427264031163418</v>
      </c>
      <c r="V873">
        <v>407.53638506452717</v>
      </c>
      <c r="W873">
        <v>79.660257454400494</v>
      </c>
      <c r="X873">
        <v>987.18874058537506</v>
      </c>
      <c r="Y873">
        <v>583.80691239955672</v>
      </c>
      <c r="Z873">
        <v>10.340613589706271</v>
      </c>
      <c r="AA873" s="12">
        <v>23.744953787554941</v>
      </c>
      <c r="AB873" s="12">
        <v>4.7949537875549417</v>
      </c>
      <c r="AC873" s="12">
        <v>1.4092621379420454</v>
      </c>
      <c r="AD873" s="12">
        <v>1.5481542337726582</v>
      </c>
      <c r="AE873">
        <v>0.13666912494919825</v>
      </c>
      <c r="AF873">
        <v>0</v>
      </c>
      <c r="AG873">
        <v>68.823801303791996</v>
      </c>
      <c r="AH873">
        <v>-14.702860874489808</v>
      </c>
      <c r="AI873">
        <v>-8.8135263667514767</v>
      </c>
      <c r="AJ873">
        <v>1.0324640585029859E-2</v>
      </c>
      <c r="AK873">
        <v>15.943164938271485</v>
      </c>
      <c r="AL873">
        <v>0</v>
      </c>
      <c r="AM873">
        <v>0</v>
      </c>
      <c r="AN873">
        <v>5.9642212208476657</v>
      </c>
      <c r="AO873">
        <f t="shared" si="135"/>
        <v>1.5155545511016522</v>
      </c>
      <c r="AP873">
        <f t="shared" si="136"/>
        <v>9.0933273066099121E-2</v>
      </c>
      <c r="AQ873">
        <f t="shared" si="137"/>
        <v>0</v>
      </c>
      <c r="AR873">
        <f t="shared" si="138"/>
        <v>9.008534784285227E-2</v>
      </c>
      <c r="AS873" s="9">
        <f t="shared" si="139"/>
        <v>70.612435888624304</v>
      </c>
      <c r="AT873" s="9">
        <f t="shared" si="140"/>
        <v>22.545802028012634</v>
      </c>
      <c r="AU873" s="9">
        <f t="shared" si="141"/>
        <v>0.94030583922377575</v>
      </c>
      <c r="AV873">
        <f t="shared" si="142"/>
        <v>0</v>
      </c>
      <c r="AW873">
        <f t="shared" si="143"/>
        <v>14.618540268860601</v>
      </c>
      <c r="AX873">
        <v>1.5298196559367623</v>
      </c>
      <c r="AZ873">
        <f t="shared" si="144"/>
        <v>176.27052733502956</v>
      </c>
    </row>
    <row r="874" spans="1:52" x14ac:dyDescent="0.3">
      <c r="A874">
        <v>218</v>
      </c>
      <c r="B874" s="12">
        <v>5277.2617303642901</v>
      </c>
      <c r="C874" s="9">
        <v>0</v>
      </c>
      <c r="D874" s="9">
        <v>1.1098270184800982</v>
      </c>
      <c r="E874" s="9">
        <v>0.62586328782846667</v>
      </c>
      <c r="F874" s="9">
        <v>3.4222388964753812</v>
      </c>
      <c r="G874" s="12">
        <v>0</v>
      </c>
      <c r="H874" s="12">
        <v>245.71664916479486</v>
      </c>
      <c r="I874" s="12">
        <v>14.742998949887692</v>
      </c>
      <c r="J874">
        <v>411.90618487338111</v>
      </c>
      <c r="K874">
        <v>74.559640783366149</v>
      </c>
      <c r="L874">
        <v>5.4178088702673769E-3</v>
      </c>
      <c r="M874">
        <v>0</v>
      </c>
      <c r="N874">
        <v>-1.3640789619581879E-3</v>
      </c>
      <c r="O874">
        <v>1.8505855736005573E-3</v>
      </c>
      <c r="P874">
        <v>-4.2673513343665414E-3</v>
      </c>
      <c r="Q874">
        <v>5.8771958018980341E-3</v>
      </c>
      <c r="R874">
        <v>0</v>
      </c>
      <c r="S874">
        <v>1.0892640432983789E-4</v>
      </c>
      <c r="T874">
        <v>422.14167240213732</v>
      </c>
      <c r="U874">
        <v>78.243167799616117</v>
      </c>
      <c r="V874">
        <v>410.46921192939067</v>
      </c>
      <c r="W874">
        <v>79.860287630533207</v>
      </c>
      <c r="X874">
        <v>987.02061386493256</v>
      </c>
      <c r="Y874">
        <v>583.38510020541071</v>
      </c>
      <c r="Z874">
        <v>10.346704341225999</v>
      </c>
      <c r="AA874" s="12">
        <v>23.764332983295898</v>
      </c>
      <c r="AB874" s="12">
        <v>4.8143329832958974</v>
      </c>
      <c r="AC874" s="12">
        <v>1.4092551142823633</v>
      </c>
      <c r="AD874" s="12">
        <v>-0.51076052737959121</v>
      </c>
      <c r="AE874">
        <v>0.13658615026559207</v>
      </c>
      <c r="AF874">
        <v>0</v>
      </c>
      <c r="AG874">
        <v>69.21980911658531</v>
      </c>
      <c r="AH874">
        <v>-15.558876063021742</v>
      </c>
      <c r="AI874">
        <v>-8.6457944138010028</v>
      </c>
      <c r="AJ874">
        <v>-3.4062619570944946E-3</v>
      </c>
      <c r="AK874">
        <v>15.956176785623702</v>
      </c>
      <c r="AL874">
        <v>0</v>
      </c>
      <c r="AM874">
        <v>0</v>
      </c>
      <c r="AN874">
        <v>5.964191495604223</v>
      </c>
      <c r="AO874">
        <f t="shared" si="135"/>
        <v>1.6682668177395945</v>
      </c>
      <c r="AP874">
        <f t="shared" si="136"/>
        <v>0.10009600906437567</v>
      </c>
      <c r="AQ874">
        <f t="shared" si="137"/>
        <v>0</v>
      </c>
      <c r="AR874">
        <f t="shared" si="138"/>
        <v>9.9163775328571499E-2</v>
      </c>
      <c r="AS874" s="9">
        <f t="shared" si="139"/>
        <v>70.714109911242147</v>
      </c>
      <c r="AT874" s="9">
        <f t="shared" si="140"/>
        <v>23.116532128611372</v>
      </c>
      <c r="AU874" s="9">
        <f t="shared" si="141"/>
        <v>1.0356638115257728</v>
      </c>
      <c r="AV874">
        <f t="shared" si="142"/>
        <v>7.9936057773011271E-15</v>
      </c>
      <c r="AW874">
        <f t="shared" si="143"/>
        <v>14.67560737971699</v>
      </c>
      <c r="AX874">
        <v>1.6839501113885751</v>
      </c>
      <c r="AZ874">
        <f t="shared" si="144"/>
        <v>172.91588827602004</v>
      </c>
    </row>
    <row r="875" spans="1:52" x14ac:dyDescent="0.3">
      <c r="A875">
        <v>218.25</v>
      </c>
      <c r="B875" s="12">
        <v>5290.4358798536323</v>
      </c>
      <c r="C875" s="9">
        <v>0</v>
      </c>
      <c r="D875" s="9">
        <v>1.1108757286739159</v>
      </c>
      <c r="E875" s="9">
        <v>0.62838252002001704</v>
      </c>
      <c r="F875" s="9">
        <v>3.4237537718523914</v>
      </c>
      <c r="G875" s="12">
        <v>0</v>
      </c>
      <c r="H875" s="12">
        <v>246.68558462308349</v>
      </c>
      <c r="I875" s="12">
        <v>14.801135077385009</v>
      </c>
      <c r="J875">
        <v>410.58469010118171</v>
      </c>
      <c r="K875">
        <v>74.461080024722094</v>
      </c>
      <c r="L875">
        <v>5.3874729535438532E-3</v>
      </c>
      <c r="M875">
        <v>0</v>
      </c>
      <c r="N875">
        <v>-1.3616295663065967E-3</v>
      </c>
      <c r="O875">
        <v>1.8577191203305813E-3</v>
      </c>
      <c r="P875">
        <v>-4.2558320812891544E-3</v>
      </c>
      <c r="Q875">
        <v>5.8771958018980341E-3</v>
      </c>
      <c r="R875">
        <v>0</v>
      </c>
      <c r="S875">
        <v>1.0884956670203911E-4</v>
      </c>
      <c r="T875">
        <v>395.72012552099898</v>
      </c>
      <c r="U875">
        <v>76.221337633839312</v>
      </c>
      <c r="V875">
        <v>405.02143808693768</v>
      </c>
      <c r="W875">
        <v>79.451434270188599</v>
      </c>
      <c r="X875">
        <v>986.85268446603618</v>
      </c>
      <c r="Y875">
        <v>582.84626082676073</v>
      </c>
      <c r="Z875">
        <v>10.352791209623964</v>
      </c>
      <c r="AA875" s="12">
        <v>23.783711692461672</v>
      </c>
      <c r="AB875" s="12">
        <v>4.8337116924616694</v>
      </c>
      <c r="AC875" s="12">
        <v>1.4092197305349401</v>
      </c>
      <c r="AD875" s="12">
        <v>-2.5731061079231607</v>
      </c>
      <c r="AE875">
        <v>0.13650055986268139</v>
      </c>
      <c r="AF875">
        <v>0</v>
      </c>
      <c r="AG875">
        <v>69.637833558820816</v>
      </c>
      <c r="AH875">
        <v>-14.562051446207493</v>
      </c>
      <c r="AI875">
        <v>-8.8912411369911535</v>
      </c>
      <c r="AJ875">
        <v>-1.7160044633739564E-2</v>
      </c>
      <c r="AK875">
        <v>15.969188306272889</v>
      </c>
      <c r="AL875">
        <v>0</v>
      </c>
      <c r="AM875">
        <v>0</v>
      </c>
      <c r="AN875">
        <v>5.964041745964626</v>
      </c>
      <c r="AO875">
        <f t="shared" si="135"/>
        <v>1.407103671363042</v>
      </c>
      <c r="AP875">
        <f t="shared" si="136"/>
        <v>8.4426220281782524E-2</v>
      </c>
      <c r="AQ875">
        <f t="shared" si="137"/>
        <v>0</v>
      </c>
      <c r="AR875">
        <f t="shared" si="138"/>
        <v>8.3640909098064029E-2</v>
      </c>
      <c r="AS875" s="9">
        <f t="shared" si="139"/>
        <v>71.803984175987452</v>
      </c>
      <c r="AT875" s="9">
        <f t="shared" si="140"/>
        <v>22.775884718436817</v>
      </c>
      <c r="AU875" s="9">
        <f t="shared" si="141"/>
        <v>0.87404703119501459</v>
      </c>
      <c r="AV875">
        <f t="shared" si="142"/>
        <v>2.4424906541753444E-15</v>
      </c>
      <c r="AW875">
        <f t="shared" si="143"/>
        <v>14.938176757289357</v>
      </c>
      <c r="AX875">
        <v>1.4203150802500162</v>
      </c>
      <c r="AZ875">
        <f t="shared" si="144"/>
        <v>177.82482273982305</v>
      </c>
    </row>
    <row r="876" spans="1:52" x14ac:dyDescent="0.3">
      <c r="A876">
        <v>218.5</v>
      </c>
      <c r="B876" s="12">
        <v>5303.57540716725</v>
      </c>
      <c r="C876" s="9">
        <v>0</v>
      </c>
      <c r="D876" s="9">
        <v>1.1119132331431112</v>
      </c>
      <c r="E876" s="9">
        <v>0.6309016381749134</v>
      </c>
      <c r="F876" s="9">
        <v>3.4252633457255999</v>
      </c>
      <c r="G876" s="12">
        <v>0</v>
      </c>
      <c r="H876" s="12">
        <v>247.65447622112055</v>
      </c>
      <c r="I876" s="12">
        <v>14.859268573267233</v>
      </c>
      <c r="J876">
        <v>409.45591333214333</v>
      </c>
      <c r="K876">
        <v>74.377416043118501</v>
      </c>
      <c r="L876">
        <v>5.3572041507385848E-3</v>
      </c>
      <c r="M876">
        <v>0</v>
      </c>
      <c r="N876">
        <v>-1.3597819534475418E-3</v>
      </c>
      <c r="O876">
        <v>1.8648500984878159E-3</v>
      </c>
      <c r="P876">
        <v>-4.2462447127809694E-3</v>
      </c>
      <c r="Q876">
        <v>5.8771958018980341E-3</v>
      </c>
      <c r="R876">
        <v>0</v>
      </c>
      <c r="S876">
        <v>1.0882099861861672E-4</v>
      </c>
      <c r="T876">
        <v>419.70393408111772</v>
      </c>
      <c r="U876">
        <v>78.056725495426917</v>
      </c>
      <c r="V876">
        <v>407.96889906593583</v>
      </c>
      <c r="W876">
        <v>79.653813586671674</v>
      </c>
      <c r="X876">
        <v>986.68496037439274</v>
      </c>
      <c r="Y876">
        <v>582.44776420665971</v>
      </c>
      <c r="Z876">
        <v>10.358874072849234</v>
      </c>
      <c r="AA876" s="12">
        <v>23.803089524422415</v>
      </c>
      <c r="AB876" s="12">
        <v>4.853089524422411</v>
      </c>
      <c r="AC876" s="12">
        <v>1.4091559401851299</v>
      </c>
      <c r="AD876" s="12">
        <v>-4.638834219402372</v>
      </c>
      <c r="AE876">
        <v>0.13641235546161057</v>
      </c>
      <c r="AF876">
        <v>0</v>
      </c>
      <c r="AG876">
        <v>70.033606034826789</v>
      </c>
      <c r="AH876">
        <v>-15.420229520817502</v>
      </c>
      <c r="AI876">
        <v>-8.7239432570361934</v>
      </c>
      <c r="AJ876">
        <v>-3.0936385409194425E-2</v>
      </c>
      <c r="AK876">
        <v>15.982199237936952</v>
      </c>
      <c r="AL876">
        <v>0</v>
      </c>
      <c r="AM876">
        <v>0</v>
      </c>
      <c r="AN876">
        <v>5.9637717750715042</v>
      </c>
      <c r="AO876">
        <f t="shared" si="135"/>
        <v>1.5591847601426008</v>
      </c>
      <c r="AP876">
        <f t="shared" si="136"/>
        <v>9.3551085608556045E-2</v>
      </c>
      <c r="AQ876">
        <f t="shared" si="137"/>
        <v>0</v>
      </c>
      <c r="AR876">
        <f t="shared" si="138"/>
        <v>9.2682019748544897E-2</v>
      </c>
      <c r="AS876" s="9">
        <f t="shared" si="139"/>
        <v>71.906689332577713</v>
      </c>
      <c r="AT876" s="9">
        <f t="shared" si="140"/>
        <v>23.349766613388471</v>
      </c>
      <c r="AU876" s="9">
        <f t="shared" si="141"/>
        <v>0.96908391519737036</v>
      </c>
      <c r="AV876">
        <f t="shared" si="142"/>
        <v>-8.659739592076221E-15</v>
      </c>
      <c r="AW876">
        <f t="shared" si="143"/>
        <v>14.995787575121964</v>
      </c>
      <c r="AX876">
        <v>1.5738050095519893</v>
      </c>
      <c r="AZ876">
        <f t="shared" si="144"/>
        <v>174.47886514072388</v>
      </c>
    </row>
    <row r="877" spans="1:52" x14ac:dyDescent="0.3">
      <c r="A877">
        <v>218.75</v>
      </c>
      <c r="B877" s="12">
        <v>5316.6799575723007</v>
      </c>
      <c r="C877" s="9">
        <v>0</v>
      </c>
      <c r="D877" s="9">
        <v>1.1129395055045974</v>
      </c>
      <c r="E877" s="9">
        <v>0.63342059142931639</v>
      </c>
      <c r="F877" s="9">
        <v>3.4267675897288101</v>
      </c>
      <c r="G877" s="12">
        <v>0</v>
      </c>
      <c r="H877" s="12">
        <v>248.6233043958909</v>
      </c>
      <c r="I877" s="12">
        <v>14.917398263753455</v>
      </c>
      <c r="J877">
        <v>408.15384589680508</v>
      </c>
      <c r="K877">
        <v>74.279801377280933</v>
      </c>
      <c r="L877">
        <v>5.3269951744200359E-3</v>
      </c>
      <c r="M877">
        <v>0</v>
      </c>
      <c r="N877">
        <v>-1.357394420125529E-3</v>
      </c>
      <c r="O877">
        <v>1.8719783780883137E-3</v>
      </c>
      <c r="P877">
        <v>-4.2348865853905201E-3</v>
      </c>
      <c r="Q877">
        <v>5.8771958018980341E-3</v>
      </c>
      <c r="R877">
        <v>0</v>
      </c>
      <c r="S877">
        <v>1.0874468243431319E-4</v>
      </c>
      <c r="T877">
        <v>393.18976579183527</v>
      </c>
      <c r="U877">
        <v>76.017077224663353</v>
      </c>
      <c r="V877">
        <v>402.54408529498863</v>
      </c>
      <c r="W877">
        <v>79.244602974284589</v>
      </c>
      <c r="X877">
        <v>986.51744958872825</v>
      </c>
      <c r="Y877">
        <v>581.93314379528852</v>
      </c>
      <c r="Z877">
        <v>10.364952808964619</v>
      </c>
      <c r="AA877" s="12">
        <v>23.822466087917817</v>
      </c>
      <c r="AB877" s="12">
        <v>4.8724660879178181</v>
      </c>
      <c r="AC877" s="12">
        <v>1.4090636973858079</v>
      </c>
      <c r="AD877" s="12">
        <v>-6.7078963807901344</v>
      </c>
      <c r="AE877">
        <v>0.13632153883591602</v>
      </c>
      <c r="AF877">
        <v>0</v>
      </c>
      <c r="AG877">
        <v>70.451426136870907</v>
      </c>
      <c r="AH877">
        <v>-14.423223585309952</v>
      </c>
      <c r="AI877">
        <v>-8.969452925014993</v>
      </c>
      <c r="AJ877">
        <v>-4.4734960963489417E-2</v>
      </c>
      <c r="AK877">
        <v>15.995209317910492</v>
      </c>
      <c r="AL877">
        <v>0</v>
      </c>
      <c r="AM877">
        <v>0</v>
      </c>
      <c r="AN877">
        <v>5.9633813888925431</v>
      </c>
      <c r="AO877">
        <f t="shared" si="135"/>
        <v>1.2977268174723162</v>
      </c>
      <c r="AP877">
        <f t="shared" si="136"/>
        <v>7.7863609048338972E-2</v>
      </c>
      <c r="AQ877">
        <f t="shared" si="137"/>
        <v>0</v>
      </c>
      <c r="AR877">
        <f t="shared" si="138"/>
        <v>7.7141237174214949E-2</v>
      </c>
      <c r="AS877" s="9">
        <f t="shared" si="139"/>
        <v>72.998942159846294</v>
      </c>
      <c r="AT877" s="9">
        <f t="shared" si="140"/>
        <v>23.011262234352102</v>
      </c>
      <c r="AU877" s="9">
        <f t="shared" si="141"/>
        <v>0.80705263332170396</v>
      </c>
      <c r="AV877">
        <f t="shared" si="142"/>
        <v>0</v>
      </c>
      <c r="AW877">
        <f t="shared" si="143"/>
        <v>15.260171268425642</v>
      </c>
      <c r="AX877">
        <v>1.3098790902070843</v>
      </c>
      <c r="AZ877">
        <f t="shared" si="144"/>
        <v>179.38905850029988</v>
      </c>
    </row>
    <row r="878" spans="1:52" x14ac:dyDescent="0.3">
      <c r="A878">
        <v>219</v>
      </c>
      <c r="B878" s="12">
        <v>5329.7491766698631</v>
      </c>
      <c r="C878" s="9">
        <v>0</v>
      </c>
      <c r="D878" s="9">
        <v>1.1139545196518186</v>
      </c>
      <c r="E878" s="9">
        <v>0.63593932883863535</v>
      </c>
      <c r="F878" s="9">
        <v>3.4282664756132273</v>
      </c>
      <c r="G878" s="12">
        <v>0</v>
      </c>
      <c r="H878" s="12">
        <v>249.59204955332129</v>
      </c>
      <c r="I878" s="12">
        <v>14.975522973199277</v>
      </c>
      <c r="J878">
        <v>407.0433184714326</v>
      </c>
      <c r="K878">
        <v>74.197065519956084</v>
      </c>
      <c r="L878">
        <v>5.2968523317995439E-3</v>
      </c>
      <c r="M878">
        <v>0</v>
      </c>
      <c r="N878">
        <v>-1.3556054147263442E-3</v>
      </c>
      <c r="O878">
        <v>1.8791038294025243E-3</v>
      </c>
      <c r="P878">
        <v>-4.2254504329233044E-3</v>
      </c>
      <c r="Q878">
        <v>5.8771958018980341E-3</v>
      </c>
      <c r="R878">
        <v>0</v>
      </c>
      <c r="S878">
        <v>1.0871658130820926E-4</v>
      </c>
      <c r="T878">
        <v>417.30356360791399</v>
      </c>
      <c r="U878">
        <v>77.872013556927413</v>
      </c>
      <c r="V878">
        <v>405.5059666280772</v>
      </c>
      <c r="W878">
        <v>79.449321834126408</v>
      </c>
      <c r="X878">
        <v>986.35016018550675</v>
      </c>
      <c r="Y878">
        <v>581.55774365895206</v>
      </c>
      <c r="Z878">
        <v>10.371027296150675</v>
      </c>
      <c r="AA878" s="12">
        <v>23.841840991066427</v>
      </c>
      <c r="AB878" s="12">
        <v>4.8918409910664256</v>
      </c>
      <c r="AC878" s="12">
        <v>1.4089429569667344</v>
      </c>
      <c r="AD878" s="12">
        <v>-8.7802432891082116</v>
      </c>
      <c r="AE878">
        <v>0.13622811181149652</v>
      </c>
      <c r="AF878">
        <v>0</v>
      </c>
      <c r="AG878">
        <v>70.846923867553443</v>
      </c>
      <c r="AH878">
        <v>-15.283524778560121</v>
      </c>
      <c r="AI878">
        <v>-8.802588851543744</v>
      </c>
      <c r="AJ878">
        <v>-5.8555442495062678E-2</v>
      </c>
      <c r="AK878">
        <v>16.008218283071049</v>
      </c>
      <c r="AL878">
        <v>0</v>
      </c>
      <c r="AM878">
        <v>0</v>
      </c>
      <c r="AN878">
        <v>5.9628703962601115</v>
      </c>
      <c r="AO878">
        <f t="shared" si="135"/>
        <v>1.4491761032841877</v>
      </c>
      <c r="AP878">
        <f t="shared" si="136"/>
        <v>8.6950566197051257E-2</v>
      </c>
      <c r="AQ878">
        <f t="shared" si="137"/>
        <v>0</v>
      </c>
      <c r="AR878">
        <f t="shared" si="138"/>
        <v>8.6144994593217547E-2</v>
      </c>
      <c r="AS878" s="9">
        <f t="shared" si="139"/>
        <v>73.102667052139353</v>
      </c>
      <c r="AT878" s="9">
        <f t="shared" si="140"/>
        <v>23.588283353999362</v>
      </c>
      <c r="AU878" s="9">
        <f t="shared" si="141"/>
        <v>0.9017666954453748</v>
      </c>
      <c r="AV878">
        <f t="shared" si="142"/>
        <v>0</v>
      </c>
      <c r="AW878">
        <f t="shared" si="143"/>
        <v>15.318310593632839</v>
      </c>
      <c r="AX878">
        <v>1.4627278496540463</v>
      </c>
      <c r="AZ878">
        <f t="shared" si="144"/>
        <v>176.05177703087486</v>
      </c>
    </row>
    <row r="879" spans="1:52" x14ac:dyDescent="0.3">
      <c r="A879">
        <v>219.25</v>
      </c>
      <c r="B879" s="12">
        <v>5342.782710410138</v>
      </c>
      <c r="C879" s="9">
        <v>0</v>
      </c>
      <c r="D879" s="9">
        <v>1.1149582497557193</v>
      </c>
      <c r="E879" s="9">
        <v>0.63845779937873914</v>
      </c>
      <c r="F879" s="9">
        <v>3.4297599752479102</v>
      </c>
      <c r="G879" s="12">
        <v>0</v>
      </c>
      <c r="H879" s="12">
        <v>250.56069206874582</v>
      </c>
      <c r="I879" s="12">
        <v>15.03364152412475</v>
      </c>
      <c r="J879">
        <v>405.76039805738208</v>
      </c>
      <c r="K879">
        <v>74.100389696961429</v>
      </c>
      <c r="L879">
        <v>5.266768486924327E-3</v>
      </c>
      <c r="M879">
        <v>0</v>
      </c>
      <c r="N879">
        <v>-1.3532712491147185E-3</v>
      </c>
      <c r="O879">
        <v>1.88622632258112E-3</v>
      </c>
      <c r="P879">
        <v>-4.2142512072232798E-3</v>
      </c>
      <c r="Q879">
        <v>5.8771958018980341E-3</v>
      </c>
      <c r="R879">
        <v>0</v>
      </c>
      <c r="S879">
        <v>1.086407806341682E-4</v>
      </c>
      <c r="T879">
        <v>390.69648723167808</v>
      </c>
      <c r="U879">
        <v>75.814475195345096</v>
      </c>
      <c r="V879">
        <v>400.10377979899198</v>
      </c>
      <c r="W879">
        <v>79.039752738057814</v>
      </c>
      <c r="X879">
        <v>986.18310011963479</v>
      </c>
      <c r="Y879">
        <v>581.06711414302322</v>
      </c>
      <c r="Z879">
        <v>10.377097412707974</v>
      </c>
      <c r="AA879" s="12">
        <v>23.861213841374919</v>
      </c>
      <c r="AB879" s="12">
        <v>4.9112138413749165</v>
      </c>
      <c r="AC879" s="12">
        <v>1.4087936744334582</v>
      </c>
      <c r="AD879" s="12">
        <v>-10.855825819859183</v>
      </c>
      <c r="AE879">
        <v>0.13613207626653212</v>
      </c>
      <c r="AF879">
        <v>0</v>
      </c>
      <c r="AG879">
        <v>71.264500205409121</v>
      </c>
      <c r="AH879">
        <v>-14.286347807378759</v>
      </c>
      <c r="AI879">
        <v>-9.0481667172015623</v>
      </c>
      <c r="AJ879">
        <v>-7.2397502392640908E-2</v>
      </c>
      <c r="AK879">
        <v>16.021225869885331</v>
      </c>
      <c r="AL879">
        <v>0</v>
      </c>
      <c r="AM879">
        <v>0</v>
      </c>
      <c r="AN879">
        <v>5.9622386088666266</v>
      </c>
      <c r="AO879">
        <f t="shared" si="135"/>
        <v>1.1874165624198618</v>
      </c>
      <c r="AP879">
        <f t="shared" si="136"/>
        <v>7.1244993745191706E-2</v>
      </c>
      <c r="AQ879">
        <f t="shared" si="137"/>
        <v>0</v>
      </c>
      <c r="AR879">
        <f t="shared" si="138"/>
        <v>7.0585858557696599E-2</v>
      </c>
      <c r="AS879" s="9">
        <f t="shared" si="139"/>
        <v>74.197263316143705</v>
      </c>
      <c r="AT879" s="9">
        <f t="shared" si="140"/>
        <v>23.251935385537671</v>
      </c>
      <c r="AU879" s="9">
        <f t="shared" si="141"/>
        <v>0.73931624026162457</v>
      </c>
      <c r="AV879">
        <f t="shared" si="142"/>
        <v>4.8849813083506888E-15</v>
      </c>
      <c r="AW879">
        <f t="shared" si="143"/>
        <v>15.584480477217078</v>
      </c>
      <c r="AX879">
        <v>1.1985047329755214</v>
      </c>
      <c r="AZ879">
        <f t="shared" si="144"/>
        <v>180.96333434403124</v>
      </c>
    </row>
    <row r="880" spans="1:52" x14ac:dyDescent="0.3">
      <c r="A880">
        <v>219.5</v>
      </c>
      <c r="B880" s="12">
        <v>5355.7802051077024</v>
      </c>
      <c r="C880" s="9">
        <v>0</v>
      </c>
      <c r="D880" s="9">
        <v>1.1159506702657065</v>
      </c>
      <c r="E880" s="9">
        <v>0.64097595194718138</v>
      </c>
      <c r="F880" s="9">
        <v>3.4312480606202218</v>
      </c>
      <c r="G880" s="12">
        <v>0</v>
      </c>
      <c r="H880" s="12">
        <v>251.52921228737745</v>
      </c>
      <c r="I880" s="12">
        <v>15.091752737242647</v>
      </c>
      <c r="J880">
        <v>404.66785899914947</v>
      </c>
      <c r="K880">
        <v>74.018574986667488</v>
      </c>
      <c r="L880">
        <v>5.2367498129555967E-3</v>
      </c>
      <c r="M880">
        <v>0</v>
      </c>
      <c r="N880">
        <v>-1.3515326649828619E-3</v>
      </c>
      <c r="O880">
        <v>1.8933457280288306E-3</v>
      </c>
      <c r="P880">
        <v>-4.2049642074051853E-3</v>
      </c>
      <c r="Q880">
        <v>5.8771958018980341E-3</v>
      </c>
      <c r="R880">
        <v>0</v>
      </c>
      <c r="S880">
        <v>1.086131414022476E-4</v>
      </c>
      <c r="T880">
        <v>414.94001915758304</v>
      </c>
      <c r="U880">
        <v>77.689023025453935</v>
      </c>
      <c r="V880">
        <v>403.07987351658267</v>
      </c>
      <c r="W880">
        <v>79.246801559569576</v>
      </c>
      <c r="X880">
        <v>986.01627742004337</v>
      </c>
      <c r="Y880">
        <v>580.7145937311966</v>
      </c>
      <c r="Z880">
        <v>10.383163037061847</v>
      </c>
      <c r="AA880" s="12">
        <v>23.880584245747553</v>
      </c>
      <c r="AB880" s="12">
        <v>4.9305842457475491</v>
      </c>
      <c r="AC880" s="12">
        <v>1.4086158059778426</v>
      </c>
      <c r="AD880" s="12">
        <v>-12.934594092350579</v>
      </c>
      <c r="AE880">
        <v>0.13603343413146596</v>
      </c>
      <c r="AF880">
        <v>0</v>
      </c>
      <c r="AG880">
        <v>71.659683828907845</v>
      </c>
      <c r="AH880">
        <v>-15.148732818618317</v>
      </c>
      <c r="AI880">
        <v>-8.8817360107306964</v>
      </c>
      <c r="AJ880">
        <v>-8.6260808001886027E-2</v>
      </c>
      <c r="AK880">
        <v>16.034231814415563</v>
      </c>
      <c r="AL880">
        <v>0</v>
      </c>
      <c r="AM880">
        <v>0</v>
      </c>
      <c r="AN880">
        <v>5.9614858413090941</v>
      </c>
      <c r="AO880">
        <f t="shared" si="135"/>
        <v>1.3382336257556537</v>
      </c>
      <c r="AP880">
        <f t="shared" si="136"/>
        <v>8.0294017545339227E-2</v>
      </c>
      <c r="AQ880">
        <f t="shared" si="137"/>
        <v>0</v>
      </c>
      <c r="AR880">
        <f t="shared" si="138"/>
        <v>7.9552238276442575E-2</v>
      </c>
      <c r="AS880" s="9">
        <f t="shared" si="139"/>
        <v>74.30199580121004</v>
      </c>
      <c r="AT880" s="9">
        <f t="shared" si="140"/>
        <v>23.832082870506046</v>
      </c>
      <c r="AU880" s="9">
        <f t="shared" si="141"/>
        <v>0.83370587507396166</v>
      </c>
      <c r="AV880">
        <f t="shared" si="142"/>
        <v>0</v>
      </c>
      <c r="AW880">
        <f t="shared" si="143"/>
        <v>15.643132778398929</v>
      </c>
      <c r="AX880">
        <v>1.3507118913837863</v>
      </c>
      <c r="AZ880">
        <f t="shared" si="144"/>
        <v>177.63472021461394</v>
      </c>
    </row>
    <row r="881" spans="1:52" x14ac:dyDescent="0.3">
      <c r="A881">
        <v>219.75</v>
      </c>
      <c r="B881" s="12">
        <v>5368.7413074567694</v>
      </c>
      <c r="C881" s="9">
        <v>0</v>
      </c>
      <c r="D881" s="9">
        <v>1.1169317559105998</v>
      </c>
      <c r="E881" s="9">
        <v>0.64349373536442278</v>
      </c>
      <c r="F881" s="9">
        <v>3.4327307038362527</v>
      </c>
      <c r="G881" s="12">
        <v>0</v>
      </c>
      <c r="H881" s="12">
        <v>252.49759052477799</v>
      </c>
      <c r="I881" s="12">
        <v>15.14985543148668</v>
      </c>
      <c r="J881">
        <v>403.4038114375183</v>
      </c>
      <c r="K881">
        <v>73.92283087003949</v>
      </c>
      <c r="L881">
        <v>5.2067893237810131E-3</v>
      </c>
      <c r="M881">
        <v>0</v>
      </c>
      <c r="N881">
        <v>-1.3492428147995796E-3</v>
      </c>
      <c r="O881">
        <v>1.9004619163120421E-3</v>
      </c>
      <c r="P881">
        <v>-4.1939217097345808E-3</v>
      </c>
      <c r="Q881">
        <v>5.8771958018980341E-3</v>
      </c>
      <c r="R881">
        <v>0</v>
      </c>
      <c r="S881">
        <v>1.0853785056334672E-4</v>
      </c>
      <c r="T881">
        <v>388.23975550081138</v>
      </c>
      <c r="U881">
        <v>75.613524222312833</v>
      </c>
      <c r="V881">
        <v>397.69998546524567</v>
      </c>
      <c r="W881">
        <v>78.836872879186899</v>
      </c>
      <c r="X881">
        <v>985.84970013828502</v>
      </c>
      <c r="Y881">
        <v>580.24772948268242</v>
      </c>
      <c r="Z881">
        <v>10.389224047764813</v>
      </c>
      <c r="AA881" s="12">
        <v>23.899951810495555</v>
      </c>
      <c r="AB881" s="12">
        <v>4.94995181049556</v>
      </c>
      <c r="AC881" s="12">
        <v>1.4084093084759366</v>
      </c>
      <c r="AD881" s="12">
        <v>-15.016498296342883</v>
      </c>
      <c r="AE881">
        <v>0.13593218738891522</v>
      </c>
      <c r="AF881">
        <v>0</v>
      </c>
      <c r="AG881">
        <v>72.076977032251392</v>
      </c>
      <c r="AH881">
        <v>-14.15139521524884</v>
      </c>
      <c r="AI881">
        <v>-9.1273872008718371</v>
      </c>
      <c r="AJ881">
        <v>-0.10014502713831071</v>
      </c>
      <c r="AK881">
        <v>16.047235852325795</v>
      </c>
      <c r="AL881">
        <v>0</v>
      </c>
      <c r="AM881">
        <v>0</v>
      </c>
      <c r="AN881">
        <v>5.960611911080103</v>
      </c>
      <c r="AO881">
        <f t="shared" si="135"/>
        <v>1.0761658507717855</v>
      </c>
      <c r="AP881">
        <f t="shared" si="136"/>
        <v>6.4569951046307125E-2</v>
      </c>
      <c r="AQ881">
        <f t="shared" si="137"/>
        <v>0</v>
      </c>
      <c r="AR881">
        <f t="shared" si="138"/>
        <v>6.3974321484263491E-2</v>
      </c>
      <c r="AS881" s="9">
        <f t="shared" si="139"/>
        <v>75.398899810193242</v>
      </c>
      <c r="AT881" s="9">
        <f t="shared" si="140"/>
        <v>23.497904225755061</v>
      </c>
      <c r="AU881" s="9">
        <f t="shared" si="141"/>
        <v>0.67083168817329075</v>
      </c>
      <c r="AV881">
        <f t="shared" si="142"/>
        <v>-3.7747582837255322E-15</v>
      </c>
      <c r="AW881">
        <f t="shared" si="143"/>
        <v>15.911060248852666</v>
      </c>
      <c r="AX881">
        <v>1.0861854364353738</v>
      </c>
      <c r="AZ881">
        <f t="shared" si="144"/>
        <v>182.54774401743674</v>
      </c>
    </row>
    <row r="882" spans="1:52" x14ac:dyDescent="0.3">
      <c r="A882">
        <v>220</v>
      </c>
      <c r="B882" s="12">
        <v>5381.6656645464655</v>
      </c>
      <c r="C882" s="9">
        <v>0</v>
      </c>
      <c r="D882" s="9">
        <v>1.1179014816995707</v>
      </c>
      <c r="E882" s="9">
        <v>0.64601109837507731</v>
      </c>
      <c r="F882" s="9">
        <v>3.4342078771212581</v>
      </c>
      <c r="G882" s="12">
        <v>0</v>
      </c>
      <c r="H882" s="12">
        <v>253.46580706733744</v>
      </c>
      <c r="I882" s="12">
        <v>15.207948424040246</v>
      </c>
      <c r="J882">
        <v>402.3290056992235</v>
      </c>
      <c r="K882">
        <v>73.841930452082238</v>
      </c>
      <c r="L882">
        <v>5.1768930601816749E-3</v>
      </c>
      <c r="M882">
        <v>0</v>
      </c>
      <c r="N882">
        <v>-1.3475460219152743E-3</v>
      </c>
      <c r="O882">
        <v>1.9075747581462597E-3</v>
      </c>
      <c r="P882">
        <v>-4.1847818478507551E-3</v>
      </c>
      <c r="Q882">
        <v>5.8771958018980341E-3</v>
      </c>
      <c r="R882">
        <v>0</v>
      </c>
      <c r="S882">
        <v>1.0851066842772036E-4</v>
      </c>
      <c r="T882">
        <v>412.61276997572037</v>
      </c>
      <c r="U882">
        <v>77.507745181214034</v>
      </c>
      <c r="V882">
        <v>400.69008929936911</v>
      </c>
      <c r="W882">
        <v>79.046242098229357</v>
      </c>
      <c r="X882">
        <v>985.68337634002557</v>
      </c>
      <c r="Y882">
        <v>579.91787443720455</v>
      </c>
      <c r="Z882">
        <v>10.395280323499803</v>
      </c>
      <c r="AA882" s="12">
        <v>23.919316141346751</v>
      </c>
      <c r="AB882" s="12">
        <v>4.969316141346753</v>
      </c>
      <c r="AC882" s="12">
        <v>1.4081741394987584</v>
      </c>
      <c r="AD882" s="12">
        <v>-17.101487978126251</v>
      </c>
      <c r="AE882">
        <v>0.13582833807364092</v>
      </c>
      <c r="AF882">
        <v>0</v>
      </c>
      <c r="AG882">
        <v>72.471807253762861</v>
      </c>
      <c r="AH882">
        <v>-15.015825205856032</v>
      </c>
      <c r="AI882">
        <v>-8.9613892568917723</v>
      </c>
      <c r="AJ882">
        <v>-0.11404982332612398</v>
      </c>
      <c r="AK882">
        <v>16.060237718888352</v>
      </c>
      <c r="AL882">
        <v>0</v>
      </c>
      <c r="AM882">
        <v>0</v>
      </c>
      <c r="AN882">
        <v>5.959616638613463</v>
      </c>
      <c r="AO882">
        <f t="shared" si="135"/>
        <v>1.2263504724599801</v>
      </c>
      <c r="AP882">
        <f t="shared" si="136"/>
        <v>7.3581028347598804E-2</v>
      </c>
      <c r="AQ882">
        <f t="shared" si="137"/>
        <v>0</v>
      </c>
      <c r="AR882">
        <f t="shared" si="138"/>
        <v>7.2903310653016751E-2</v>
      </c>
      <c r="AS882" s="9">
        <f t="shared" si="139"/>
        <v>75.504627012417572</v>
      </c>
      <c r="AT882" s="9">
        <f t="shared" si="140"/>
        <v>24.081164913777222</v>
      </c>
      <c r="AU882" s="9">
        <f t="shared" si="141"/>
        <v>0.76489541616467505</v>
      </c>
      <c r="AV882">
        <f t="shared" si="142"/>
        <v>0</v>
      </c>
      <c r="AW882">
        <f t="shared" si="143"/>
        <v>15.970209671073709</v>
      </c>
      <c r="AX882">
        <v>1.2377507697510166</v>
      </c>
      <c r="AZ882">
        <f t="shared" si="144"/>
        <v>179.22778513783544</v>
      </c>
    </row>
    <row r="883" spans="1:52" x14ac:dyDescent="0.3">
      <c r="A883">
        <v>220.25</v>
      </c>
      <c r="B883" s="12">
        <v>5394.5529238761837</v>
      </c>
      <c r="C883" s="9">
        <v>0</v>
      </c>
      <c r="D883" s="9">
        <v>1.1188598229230775</v>
      </c>
      <c r="E883" s="9">
        <v>0.64852798964915137</v>
      </c>
      <c r="F883" s="9">
        <v>3.4356795528200821</v>
      </c>
      <c r="G883" s="12">
        <v>0</v>
      </c>
      <c r="H883" s="12">
        <v>254.43384217275053</v>
      </c>
      <c r="I883" s="12">
        <v>15.266030530365033</v>
      </c>
      <c r="J883">
        <v>401.0835629054373</v>
      </c>
      <c r="K883">
        <v>73.7471110315808</v>
      </c>
      <c r="L883">
        <v>5.1470541842581694E-3</v>
      </c>
      <c r="M883">
        <v>0</v>
      </c>
      <c r="N883">
        <v>-1.3452909427280957E-3</v>
      </c>
      <c r="O883">
        <v>1.9146841243974169E-3</v>
      </c>
      <c r="P883">
        <v>-4.1738939544479292E-3</v>
      </c>
      <c r="Q883">
        <v>5.8771958018980341E-3</v>
      </c>
      <c r="R883">
        <v>0</v>
      </c>
      <c r="S883">
        <v>1.0843588201907209E-4</v>
      </c>
      <c r="T883">
        <v>385.81904744096676</v>
      </c>
      <c r="U883">
        <v>75.414217264161778</v>
      </c>
      <c r="V883">
        <v>395.33217680603332</v>
      </c>
      <c r="W883">
        <v>78.635952868671495</v>
      </c>
      <c r="X883">
        <v>985.51731410358445</v>
      </c>
      <c r="Y883">
        <v>579.47455234213885</v>
      </c>
      <c r="Z883">
        <v>10.401331743084295</v>
      </c>
      <c r="AA883" s="12">
        <v>23.93867684345501</v>
      </c>
      <c r="AB883" s="12">
        <v>4.9886768434550106</v>
      </c>
      <c r="AC883" s="12">
        <v>1.4079102573128139</v>
      </c>
      <c r="AD883" s="12">
        <v>-19.189512538388062</v>
      </c>
      <c r="AE883">
        <v>0.13572188827247333</v>
      </c>
      <c r="AF883">
        <v>0</v>
      </c>
      <c r="AG883">
        <v>72.888778028393588</v>
      </c>
      <c r="AH883">
        <v>-14.018337490523733</v>
      </c>
      <c r="AI883">
        <v>-9.2071187768052773</v>
      </c>
      <c r="AJ883">
        <v>-0.12797485911851</v>
      </c>
      <c r="AK883">
        <v>16.073237148990192</v>
      </c>
      <c r="AL883">
        <v>0</v>
      </c>
      <c r="AM883">
        <v>0</v>
      </c>
      <c r="AN883">
        <v>5.958499847286399</v>
      </c>
      <c r="AO883">
        <f t="shared" si="135"/>
        <v>0.96396798818946605</v>
      </c>
      <c r="AP883">
        <f t="shared" si="136"/>
        <v>5.7838079291367958E-2</v>
      </c>
      <c r="AQ883">
        <f t="shared" si="137"/>
        <v>0</v>
      </c>
      <c r="AR883">
        <f t="shared" si="138"/>
        <v>5.7306195331761442E-2</v>
      </c>
      <c r="AS883" s="9">
        <f t="shared" si="139"/>
        <v>76.603802522441683</v>
      </c>
      <c r="AT883" s="9">
        <f t="shared" si="140"/>
        <v>23.749168027189988</v>
      </c>
      <c r="AU883" s="9">
        <f t="shared" si="141"/>
        <v>0.60159305009233199</v>
      </c>
      <c r="AV883">
        <f t="shared" si="142"/>
        <v>0</v>
      </c>
      <c r="AW883">
        <f t="shared" si="143"/>
        <v>16.239865660762508</v>
      </c>
      <c r="AX883">
        <v>0.97291499832552319</v>
      </c>
      <c r="AZ883">
        <f t="shared" si="144"/>
        <v>184.14237553610553</v>
      </c>
    </row>
    <row r="884" spans="1:52" x14ac:dyDescent="0.3">
      <c r="A884">
        <v>220.5</v>
      </c>
      <c r="B884" s="12">
        <v>5407.4027333709109</v>
      </c>
      <c r="C884" s="9">
        <v>0</v>
      </c>
      <c r="D884" s="9">
        <v>1.1198067551537789</v>
      </c>
      <c r="E884" s="9">
        <v>0.65104435778330216</v>
      </c>
      <c r="F884" s="9">
        <v>3.4371457033975861</v>
      </c>
      <c r="G884" s="12">
        <v>0</v>
      </c>
      <c r="H884" s="12">
        <v>255.40167607050083</v>
      </c>
      <c r="I884" s="12">
        <v>15.324100564230051</v>
      </c>
      <c r="J884">
        <v>400.02624130920373</v>
      </c>
      <c r="K884">
        <v>73.667118188422648</v>
      </c>
      <c r="L884">
        <v>5.1172786061721631E-3</v>
      </c>
      <c r="M884">
        <v>0</v>
      </c>
      <c r="N884">
        <v>-1.3436269963713445E-3</v>
      </c>
      <c r="O884">
        <v>1.9217903757390725E-3</v>
      </c>
      <c r="P884">
        <v>-4.1648992640267975E-3</v>
      </c>
      <c r="Q884">
        <v>5.8771958018980341E-3</v>
      </c>
      <c r="R884">
        <v>0</v>
      </c>
      <c r="S884">
        <v>1.0840915245799016E-4</v>
      </c>
      <c r="T884">
        <v>410.32129626090409</v>
      </c>
      <c r="U884">
        <v>77.328171541149231</v>
      </c>
      <c r="V884">
        <v>398.33609410406592</v>
      </c>
      <c r="W884">
        <v>78.847632940832057</v>
      </c>
      <c r="X884">
        <v>985.35177282706809</v>
      </c>
      <c r="Y884">
        <v>579.16722759728987</v>
      </c>
      <c r="Z884">
        <v>10.407378185473323</v>
      </c>
      <c r="AA884" s="12">
        <v>23.958033521410016</v>
      </c>
      <c r="AB884" s="12">
        <v>5.0080335214100167</v>
      </c>
      <c r="AC884" s="12">
        <v>1.4076176208880409</v>
      </c>
      <c r="AD884" s="12">
        <v>-21.280520809495194</v>
      </c>
      <c r="AE884">
        <v>0.13561284012426644</v>
      </c>
      <c r="AF884">
        <v>0</v>
      </c>
      <c r="AG884">
        <v>73.283247069465006</v>
      </c>
      <c r="AH884">
        <v>-14.884774079515328</v>
      </c>
      <c r="AI884">
        <v>-9.0415566746611962</v>
      </c>
      <c r="AJ884">
        <v>-0.14191979327852347</v>
      </c>
      <c r="AK884">
        <v>16.086233877139456</v>
      </c>
      <c r="AL884">
        <v>0</v>
      </c>
      <c r="AM884">
        <v>0</v>
      </c>
      <c r="AN884">
        <v>5.9572613634531688</v>
      </c>
      <c r="AO884">
        <f t="shared" si="135"/>
        <v>1.1135136496183036</v>
      </c>
      <c r="AP884">
        <f t="shared" si="136"/>
        <v>6.6810818977098216E-2</v>
      </c>
      <c r="AQ884">
        <f t="shared" si="137"/>
        <v>0</v>
      </c>
      <c r="AR884">
        <f t="shared" si="138"/>
        <v>6.6197406318719204E-2</v>
      </c>
      <c r="AS884" s="9">
        <f t="shared" si="139"/>
        <v>76.710549328629241</v>
      </c>
      <c r="AT884" s="9">
        <f t="shared" si="140"/>
        <v>24.335535108451452</v>
      </c>
      <c r="AU884" s="9">
        <f t="shared" si="141"/>
        <v>0.69532545997585915</v>
      </c>
      <c r="AV884">
        <f t="shared" si="142"/>
        <v>-2.2204460492503131E-15</v>
      </c>
      <c r="AW884">
        <f t="shared" si="143"/>
        <v>16.299504211033199</v>
      </c>
      <c r="AX884">
        <v>1.1238319295319461</v>
      </c>
      <c r="AZ884">
        <f t="shared" si="144"/>
        <v>180.83113349322394</v>
      </c>
    </row>
    <row r="885" spans="1:52" x14ac:dyDescent="0.3">
      <c r="A885">
        <v>220.75</v>
      </c>
      <c r="B885" s="12">
        <v>5420.2147413966031</v>
      </c>
      <c r="C885" s="9">
        <v>0</v>
      </c>
      <c r="D885" s="9">
        <v>1.120742254247451</v>
      </c>
      <c r="E885" s="9">
        <v>0.65356015130209733</v>
      </c>
      <c r="F885" s="9">
        <v>3.4386063014390569</v>
      </c>
      <c r="G885" s="12">
        <v>0</v>
      </c>
      <c r="H885" s="12">
        <v>256.36928896234514</v>
      </c>
      <c r="I885" s="12">
        <v>15.382157337740708</v>
      </c>
      <c r="J885">
        <v>398.79914123978864</v>
      </c>
      <c r="K885">
        <v>73.573216595903034</v>
      </c>
      <c r="L885">
        <v>5.08755963541391E-3</v>
      </c>
      <c r="M885">
        <v>0</v>
      </c>
      <c r="N885">
        <v>-1.3413966519244549E-3</v>
      </c>
      <c r="O885">
        <v>1.9288949431070697E-3</v>
      </c>
      <c r="P885">
        <v>-4.1541639007738329E-3</v>
      </c>
      <c r="Q885">
        <v>5.8771958018980341E-3</v>
      </c>
      <c r="R885">
        <v>0</v>
      </c>
      <c r="S885">
        <v>1.0833486536114667E-4</v>
      </c>
      <c r="T885">
        <v>383.43385095469733</v>
      </c>
      <c r="U885">
        <v>75.216547560100537</v>
      </c>
      <c r="V885">
        <v>392.99983886869296</v>
      </c>
      <c r="W885">
        <v>78.436982337601478</v>
      </c>
      <c r="X885">
        <v>985.18755509435312</v>
      </c>
      <c r="Y885">
        <v>578.74762529113559</v>
      </c>
      <c r="Z885">
        <v>10.413419529762699</v>
      </c>
      <c r="AA885" s="12">
        <v>23.977385779246895</v>
      </c>
      <c r="AB885" s="12">
        <v>5.0273857792468988</v>
      </c>
      <c r="AC885" s="12">
        <v>1.4072961898983896</v>
      </c>
      <c r="AD885" s="12">
        <v>-23.374461543967836</v>
      </c>
      <c r="AE885">
        <v>0.13550119581982578</v>
      </c>
      <c r="AF885">
        <v>0</v>
      </c>
      <c r="AG885">
        <v>73.700019323189565</v>
      </c>
      <c r="AH885">
        <v>-13.887146885261414</v>
      </c>
      <c r="AI885">
        <v>-9.2873893211221308</v>
      </c>
      <c r="AJ885">
        <v>-0.15588428403672153</v>
      </c>
      <c r="AK885">
        <v>16.099227637471934</v>
      </c>
      <c r="AL885">
        <v>0</v>
      </c>
      <c r="AM885">
        <v>0</v>
      </c>
      <c r="AN885">
        <v>5.955901016447525</v>
      </c>
      <c r="AO885">
        <f t="shared" si="135"/>
        <v>0.85077645272431024</v>
      </c>
      <c r="AP885">
        <f t="shared" si="136"/>
        <v>5.1046587163458612E-2</v>
      </c>
      <c r="AQ885">
        <f t="shared" si="137"/>
        <v>0</v>
      </c>
      <c r="AR885">
        <f t="shared" si="138"/>
        <v>5.0578681417065327E-2</v>
      </c>
      <c r="AS885" s="9">
        <f t="shared" si="139"/>
        <v>77.812159494393526</v>
      </c>
      <c r="AT885" s="9">
        <f t="shared" si="140"/>
        <v>24.005766754329969</v>
      </c>
      <c r="AU885" s="9">
        <f t="shared" si="141"/>
        <v>0.53156952769569377</v>
      </c>
      <c r="AV885">
        <f t="shared" si="142"/>
        <v>0</v>
      </c>
      <c r="AW885">
        <f t="shared" si="143"/>
        <v>16.570901799290322</v>
      </c>
      <c r="AX885">
        <v>0.85864702546311411</v>
      </c>
      <c r="AZ885">
        <f t="shared" si="144"/>
        <v>185.74778642244263</v>
      </c>
    </row>
    <row r="886" spans="1:52" x14ac:dyDescent="0.3">
      <c r="A886">
        <v>221</v>
      </c>
      <c r="B886" s="12">
        <v>5432.9885967755854</v>
      </c>
      <c r="C886" s="9">
        <v>0</v>
      </c>
      <c r="D886" s="9">
        <v>1.1216662963438799</v>
      </c>
      <c r="E886" s="9">
        <v>0.65607531865928526</v>
      </c>
      <c r="F886" s="9">
        <v>3.4400613196506136</v>
      </c>
      <c r="G886" s="12">
        <v>0</v>
      </c>
      <c r="H886" s="12">
        <v>257.33666102280205</v>
      </c>
      <c r="I886" s="12">
        <v>15.440199661368123</v>
      </c>
      <c r="J886">
        <v>397.75906056744901</v>
      </c>
      <c r="K886">
        <v>73.494124774287343</v>
      </c>
      <c r="L886">
        <v>5.057903054600103E-3</v>
      </c>
      <c r="M886">
        <v>0</v>
      </c>
      <c r="N886">
        <v>-1.3397564510030352E-3</v>
      </c>
      <c r="O886">
        <v>1.9359994644692635E-3</v>
      </c>
      <c r="P886">
        <v>-4.1453124646768048E-3</v>
      </c>
      <c r="Q886">
        <v>5.8771958018980341E-3</v>
      </c>
      <c r="R886">
        <v>0</v>
      </c>
      <c r="S886">
        <v>1.0830858417976314E-4</v>
      </c>
      <c r="T886">
        <v>408.06508909584005</v>
      </c>
      <c r="U886">
        <v>77.150293860921863</v>
      </c>
      <c r="V886">
        <v>396.01737850934359</v>
      </c>
      <c r="W886">
        <v>78.650963740295936</v>
      </c>
      <c r="X886">
        <v>985.0255564857332</v>
      </c>
      <c r="Y886">
        <v>578.46346278947567</v>
      </c>
      <c r="Z886">
        <v>10.4194556551919</v>
      </c>
      <c r="AA886" s="12">
        <v>23.99673322045604</v>
      </c>
      <c r="AB886" s="12">
        <v>5.0467332204560407</v>
      </c>
      <c r="AC886" s="12">
        <v>1.4069459247285401</v>
      </c>
      <c r="AD886" s="12">
        <v>-25.471283146758264</v>
      </c>
      <c r="AE886">
        <v>0.13538695760185071</v>
      </c>
      <c r="AF886">
        <v>0</v>
      </c>
      <c r="AG886">
        <v>74.09443335529042</v>
      </c>
      <c r="AH886">
        <v>-14.755552146871608</v>
      </c>
      <c r="AI886">
        <v>-9.1223042140066042</v>
      </c>
      <c r="AJ886">
        <v>-0.16986798730573088</v>
      </c>
      <c r="AK886">
        <v>16.112218163757674</v>
      </c>
      <c r="AL886">
        <v>0</v>
      </c>
      <c r="AM886">
        <v>0</v>
      </c>
      <c r="AN886">
        <v>5.9544186386111413</v>
      </c>
      <c r="AO886">
        <f t="shared" si="135"/>
        <v>0.99961200203814771</v>
      </c>
      <c r="AP886">
        <f t="shared" si="136"/>
        <v>5.9976720122288857E-2</v>
      </c>
      <c r="AQ886">
        <f t="shared" si="137"/>
        <v>0</v>
      </c>
      <c r="AR886">
        <f t="shared" si="138"/>
        <v>5.9427883728844694E-2</v>
      </c>
      <c r="AS886" s="9">
        <f t="shared" si="139"/>
        <v>77.920335540250036</v>
      </c>
      <c r="AT886" s="9">
        <f t="shared" si="140"/>
        <v>24.59530085417121</v>
      </c>
      <c r="AU886" s="9">
        <f t="shared" si="141"/>
        <v>0.6249247756580445</v>
      </c>
      <c r="AV886">
        <f t="shared" si="142"/>
        <v>2.4424906541753444E-15</v>
      </c>
      <c r="AW886">
        <f t="shared" si="143"/>
        <v>16.631103673689939</v>
      </c>
      <c r="AX886">
        <v>1.0088437533915251</v>
      </c>
      <c r="AZ886">
        <f t="shared" si="144"/>
        <v>182.44608428013208</v>
      </c>
    </row>
    <row r="887" spans="1:52" x14ac:dyDescent="0.3">
      <c r="A887">
        <v>221.25</v>
      </c>
      <c r="B887" s="12">
        <v>5445.7239488019786</v>
      </c>
      <c r="C887" s="9">
        <v>0</v>
      </c>
      <c r="D887" s="9">
        <v>1.122578857867758</v>
      </c>
      <c r="E887" s="9">
        <v>0.65858980823907509</v>
      </c>
      <c r="F887" s="9">
        <v>3.4415107308596351</v>
      </c>
      <c r="G887" s="12">
        <v>0</v>
      </c>
      <c r="H887" s="12">
        <v>258.30377239964423</v>
      </c>
      <c r="I887" s="12">
        <v>15.498226343978656</v>
      </c>
      <c r="J887">
        <v>396.55004751498359</v>
      </c>
      <c r="K887">
        <v>73.401134322073403</v>
      </c>
      <c r="L887">
        <v>5.0283023205091124E-3</v>
      </c>
      <c r="M887">
        <v>0</v>
      </c>
      <c r="N887">
        <v>-1.3375400126371397E-3</v>
      </c>
      <c r="O887">
        <v>1.9431057104439535E-3</v>
      </c>
      <c r="P887">
        <v>-4.1347276103223434E-3</v>
      </c>
      <c r="Q887">
        <v>5.8771958018980341E-3</v>
      </c>
      <c r="R887">
        <v>0</v>
      </c>
      <c r="S887">
        <v>1.0823479167196769E-4</v>
      </c>
      <c r="T887">
        <v>381.08366504764138</v>
      </c>
      <c r="U887">
        <v>75.02050864226004</v>
      </c>
      <c r="V887">
        <v>390.70246712442867</v>
      </c>
      <c r="W887">
        <v>78.239951083744245</v>
      </c>
      <c r="X887">
        <v>984.86672604683451</v>
      </c>
      <c r="Y887">
        <v>578.06845334879381</v>
      </c>
      <c r="Z887">
        <v>10.425486441148307</v>
      </c>
      <c r="AA887" s="12">
        <v>24.016075447992886</v>
      </c>
      <c r="AB887" s="12">
        <v>5.0660754479928851</v>
      </c>
      <c r="AC887" s="12">
        <v>1.4065667864793283</v>
      </c>
      <c r="AD887" s="12">
        <v>-27.570933482679436</v>
      </c>
      <c r="AE887">
        <v>0.13527012776487735</v>
      </c>
      <c r="AF887">
        <v>0</v>
      </c>
      <c r="AG887">
        <v>74.511417018873317</v>
      </c>
      <c r="AH887">
        <v>-13.757796219557004</v>
      </c>
      <c r="AI887">
        <v>-9.3682993112182587</v>
      </c>
      <c r="AJ887">
        <v>-0.1838705553959892</v>
      </c>
      <c r="AK887">
        <v>16.125205189407527</v>
      </c>
      <c r="AL887">
        <v>0</v>
      </c>
      <c r="AM887">
        <v>0</v>
      </c>
      <c r="AN887">
        <v>5.9528140653165762</v>
      </c>
      <c r="AO887">
        <f t="shared" si="135"/>
        <v>0.73642117053091316</v>
      </c>
      <c r="AP887">
        <f t="shared" si="136"/>
        <v>4.4185270231854791E-2</v>
      </c>
      <c r="AQ887">
        <f t="shared" si="137"/>
        <v>0</v>
      </c>
      <c r="AR887">
        <f t="shared" si="138"/>
        <v>4.3781635069680212E-2</v>
      </c>
      <c r="AS887" s="9">
        <f t="shared" si="139"/>
        <v>79.024895798828808</v>
      </c>
      <c r="AT887" s="9">
        <f t="shared" si="140"/>
        <v>24.267870699898754</v>
      </c>
      <c r="AU887" s="9">
        <f t="shared" si="141"/>
        <v>0.460652935700676</v>
      </c>
      <c r="AV887">
        <f t="shared" si="142"/>
        <v>4.7739590058881731E-15</v>
      </c>
      <c r="AW887">
        <f t="shared" si="143"/>
        <v>16.904331839299413</v>
      </c>
      <c r="AX887">
        <v>0.74321044366159816</v>
      </c>
      <c r="AZ887">
        <f t="shared" si="144"/>
        <v>187.36598622436514</v>
      </c>
    </row>
    <row r="888" spans="1:52" x14ac:dyDescent="0.3">
      <c r="A888">
        <v>221.5</v>
      </c>
      <c r="B888" s="12">
        <v>5458.4204472571309</v>
      </c>
      <c r="C888" s="9">
        <v>0</v>
      </c>
      <c r="D888" s="9">
        <v>1.1234799155295585</v>
      </c>
      <c r="E888" s="9">
        <v>0.66110356835741835</v>
      </c>
      <c r="F888" s="9">
        <v>3.4429545080151409</v>
      </c>
      <c r="G888" s="12">
        <v>0</v>
      </c>
      <c r="H888" s="12">
        <v>259.27060321439166</v>
      </c>
      <c r="I888" s="12">
        <v>15.556236192863501</v>
      </c>
      <c r="J888">
        <v>395.52697092762406</v>
      </c>
      <c r="K888">
        <v>73.322937190286893</v>
      </c>
      <c r="L888">
        <v>4.9987630902114302E-3</v>
      </c>
      <c r="M888">
        <v>0</v>
      </c>
      <c r="N888">
        <v>-1.3359145365215207E-3</v>
      </c>
      <c r="O888">
        <v>1.9502154930274769E-3</v>
      </c>
      <c r="P888">
        <v>-4.1260175651674173E-3</v>
      </c>
      <c r="Q888">
        <v>5.8771958018980341E-3</v>
      </c>
      <c r="R888">
        <v>0</v>
      </c>
      <c r="S888">
        <v>1.0820895514136504E-4</v>
      </c>
      <c r="T888">
        <v>405.84365058763643</v>
      </c>
      <c r="U888">
        <v>76.97410415227381</v>
      </c>
      <c r="V888">
        <v>393.73344344215349</v>
      </c>
      <c r="W888">
        <v>78.456224318712316</v>
      </c>
      <c r="X888">
        <v>984.71201913381094</v>
      </c>
      <c r="Y888">
        <v>577.80841275972273</v>
      </c>
      <c r="Z888">
        <v>10.431511767169855</v>
      </c>
      <c r="AA888" s="12">
        <v>24.035412064287836</v>
      </c>
      <c r="AB888" s="12">
        <v>5.0854120642878335</v>
      </c>
      <c r="AC888" s="12">
        <v>1.4061587369686497</v>
      </c>
      <c r="AD888" s="12">
        <v>-29.673360416544302</v>
      </c>
      <c r="AE888">
        <v>0.13515070865520062</v>
      </c>
      <c r="AF888">
        <v>0</v>
      </c>
      <c r="AG888">
        <v>74.906218806143784</v>
      </c>
      <c r="AH888">
        <v>-14.628132684406802</v>
      </c>
      <c r="AI888">
        <v>-9.2037484658784621</v>
      </c>
      <c r="AJ888">
        <v>-0.19789164061793399</v>
      </c>
      <c r="AK888">
        <v>16.138188447479816</v>
      </c>
      <c r="AL888">
        <v>0</v>
      </c>
      <c r="AM888">
        <v>0</v>
      </c>
      <c r="AN888">
        <v>5.9510871349710976</v>
      </c>
      <c r="AO888">
        <f t="shared" si="135"/>
        <v>0.88444738448051075</v>
      </c>
      <c r="AP888">
        <f t="shared" si="136"/>
        <v>5.3066843068830645E-2</v>
      </c>
      <c r="AQ888">
        <f t="shared" si="137"/>
        <v>0</v>
      </c>
      <c r="AR888">
        <f t="shared" si="138"/>
        <v>5.2582928438705497E-2</v>
      </c>
      <c r="AS888" s="9">
        <f t="shared" si="139"/>
        <v>79.135081115779215</v>
      </c>
      <c r="AT888" s="9">
        <f t="shared" si="140"/>
        <v>24.860665057452032</v>
      </c>
      <c r="AU888" s="9">
        <f t="shared" si="141"/>
        <v>0.55356739791906295</v>
      </c>
      <c r="AV888">
        <f t="shared" si="142"/>
        <v>1.1102230246251565E-15</v>
      </c>
      <c r="AW888">
        <f t="shared" si="143"/>
        <v>16.96520927415472</v>
      </c>
      <c r="AX888">
        <v>0.89258685182541053</v>
      </c>
      <c r="AZ888">
        <f t="shared" si="144"/>
        <v>184.07496931756924</v>
      </c>
    </row>
    <row r="889" spans="1:52" x14ac:dyDescent="0.3">
      <c r="A889">
        <v>221.75</v>
      </c>
      <c r="B889" s="12">
        <v>5471.0777424250819</v>
      </c>
      <c r="C889" s="9">
        <v>0</v>
      </c>
      <c r="D889" s="9">
        <v>1.1243694463264038</v>
      </c>
      <c r="E889" s="9">
        <v>0.66361654726330865</v>
      </c>
      <c r="F889" s="9">
        <v>3.4443926241881964</v>
      </c>
      <c r="G889" s="12">
        <v>0</v>
      </c>
      <c r="H889" s="12">
        <v>260.23713356281104</v>
      </c>
      <c r="I889" s="12">
        <v>15.614228013768662</v>
      </c>
      <c r="J889">
        <v>394.33579578237942</v>
      </c>
      <c r="K889">
        <v>73.230851417942517</v>
      </c>
      <c r="L889">
        <v>4.969278969116973E-3</v>
      </c>
      <c r="M889">
        <v>0</v>
      </c>
      <c r="N889">
        <v>-1.3336954905564956E-3</v>
      </c>
      <c r="O889">
        <v>1.9573305619096266E-3</v>
      </c>
      <c r="P889">
        <v>-4.1155812541485001E-3</v>
      </c>
      <c r="Q889">
        <v>5.8771958018980341E-3</v>
      </c>
      <c r="R889">
        <v>0</v>
      </c>
      <c r="S889">
        <v>1.0813565299342257E-4</v>
      </c>
      <c r="T889">
        <v>378.76800000420434</v>
      </c>
      <c r="U889">
        <v>74.826094358354396</v>
      </c>
      <c r="V889">
        <v>388.43956738564225</v>
      </c>
      <c r="W889">
        <v>78.044849080187248</v>
      </c>
      <c r="X889">
        <v>984.56234509321757</v>
      </c>
      <c r="Y889">
        <v>577.43896651295813</v>
      </c>
      <c r="Z889">
        <v>10.437531512948814</v>
      </c>
      <c r="AA889" s="12">
        <v>24.054742671256218</v>
      </c>
      <c r="AB889" s="12">
        <v>5.1047426712562203</v>
      </c>
      <c r="AC889" s="12">
        <v>1.405721738740825</v>
      </c>
      <c r="AD889" s="12">
        <v>-31.778511146211169</v>
      </c>
      <c r="AE889">
        <v>0.1350287026708219</v>
      </c>
      <c r="AF889">
        <v>0</v>
      </c>
      <c r="AG889">
        <v>75.323866299383724</v>
      </c>
      <c r="AH889">
        <v>-13.63025888383217</v>
      </c>
      <c r="AI889">
        <v>-9.4499699563657948</v>
      </c>
      <c r="AJ889">
        <v>-0.21193089083408234</v>
      </c>
      <c r="AK889">
        <v>16.151167670687038</v>
      </c>
      <c r="AL889">
        <v>0</v>
      </c>
      <c r="AM889">
        <v>0</v>
      </c>
      <c r="AN889">
        <v>5.9492376890563223</v>
      </c>
      <c r="AO889">
        <f t="shared" si="135"/>
        <v>0.62069529325706752</v>
      </c>
      <c r="AP889">
        <f t="shared" si="136"/>
        <v>3.7241717595424051E-2</v>
      </c>
      <c r="AQ889">
        <f t="shared" si="137"/>
        <v>0</v>
      </c>
      <c r="AR889">
        <f t="shared" si="138"/>
        <v>3.6902723657917351E-2</v>
      </c>
      <c r="AS889" s="9">
        <f t="shared" si="139"/>
        <v>80.243162769111706</v>
      </c>
      <c r="AT889" s="9">
        <f t="shared" si="140"/>
        <v>24.53569576627439</v>
      </c>
      <c r="AU889" s="9">
        <f t="shared" si="141"/>
        <v>0.38871160099857888</v>
      </c>
      <c r="AV889">
        <f t="shared" si="142"/>
        <v>-2.4424906541753444E-15</v>
      </c>
      <c r="AW889">
        <f t="shared" si="143"/>
        <v>17.240370766535428</v>
      </c>
      <c r="AX889">
        <v>0.62639709303216207</v>
      </c>
      <c r="AZ889">
        <f t="shared" si="144"/>
        <v>188.99939912731588</v>
      </c>
    </row>
    <row r="890" spans="1:52" x14ac:dyDescent="0.3">
      <c r="A890">
        <v>222</v>
      </c>
      <c r="B890" s="12">
        <v>5483.6954851080536</v>
      </c>
      <c r="C890" s="9">
        <v>0</v>
      </c>
      <c r="D890" s="9">
        <v>1.1252474275429249</v>
      </c>
      <c r="E890" s="9">
        <v>0.66612869314007606</v>
      </c>
      <c r="F890" s="9">
        <v>3.4458250525723026</v>
      </c>
      <c r="G890" s="12">
        <v>0</v>
      </c>
      <c r="H890" s="12">
        <v>261.20334351541385</v>
      </c>
      <c r="I890" s="12">
        <v>15.672200610924831</v>
      </c>
      <c r="J890">
        <v>393.32949332250104</v>
      </c>
      <c r="K890">
        <v>73.15354304879088</v>
      </c>
      <c r="L890">
        <v>4.9398554894209429E-3</v>
      </c>
      <c r="M890">
        <v>0</v>
      </c>
      <c r="N890">
        <v>-1.3320769448306445E-3</v>
      </c>
      <c r="O890">
        <v>1.9644525739032962E-3</v>
      </c>
      <c r="P890">
        <v>-4.1070107947055326E-3</v>
      </c>
      <c r="Q890">
        <v>5.8771958018980341E-3</v>
      </c>
      <c r="R890">
        <v>0</v>
      </c>
      <c r="S890">
        <v>1.0811025796308109E-4</v>
      </c>
      <c r="T890">
        <v>403.65649406302612</v>
      </c>
      <c r="U890">
        <v>76.799594706873734</v>
      </c>
      <c r="V890">
        <v>391.48380012637256</v>
      </c>
      <c r="W890">
        <v>78.26340467817829</v>
      </c>
      <c r="X890">
        <v>984.41855281587209</v>
      </c>
      <c r="Y890">
        <v>577.2039972069341</v>
      </c>
      <c r="Z890">
        <v>10.443545558334266</v>
      </c>
      <c r="AA890" s="12">
        <v>24.074066870308279</v>
      </c>
      <c r="AB890" s="12">
        <v>5.124066870308277</v>
      </c>
      <c r="AC890" s="12">
        <v>1.4052557550655658</v>
      </c>
      <c r="AD890" s="12">
        <v>-33.886332883628931</v>
      </c>
      <c r="AE890">
        <v>0.13490411226137144</v>
      </c>
      <c r="AF890">
        <v>0</v>
      </c>
      <c r="AG890">
        <v>75.719496678791515</v>
      </c>
      <c r="AH890">
        <v>-14.502489540793817</v>
      </c>
      <c r="AI890">
        <v>-9.2860098540280784</v>
      </c>
      <c r="AJ890">
        <v>-0.22598795400092139</v>
      </c>
      <c r="AK890">
        <v>16.164142591402548</v>
      </c>
      <c r="AL890">
        <v>0</v>
      </c>
      <c r="AM890">
        <v>0</v>
      </c>
      <c r="AN890">
        <v>5.9472655721238343</v>
      </c>
      <c r="AO890">
        <f t="shared" si="135"/>
        <v>0.76781338335984595</v>
      </c>
      <c r="AP890">
        <f t="shared" si="136"/>
        <v>4.6068803001590754E-2</v>
      </c>
      <c r="AQ890">
        <f t="shared" si="137"/>
        <v>0</v>
      </c>
      <c r="AR890">
        <f t="shared" si="138"/>
        <v>4.5650232555140828E-2</v>
      </c>
      <c r="AS890" s="9">
        <f t="shared" si="139"/>
        <v>80.355938740311601</v>
      </c>
      <c r="AT890" s="9">
        <f t="shared" si="140"/>
        <v>25.131847406992875</v>
      </c>
      <c r="AU890" s="9">
        <f t="shared" si="141"/>
        <v>0.48112164296503945</v>
      </c>
      <c r="AV890">
        <f t="shared" si="142"/>
        <v>1.4432899320127035E-15</v>
      </c>
      <c r="AW890">
        <f t="shared" si="143"/>
        <v>17.302038342807332</v>
      </c>
      <c r="AX890">
        <v>0.77485352253712081</v>
      </c>
      <c r="AZ890">
        <f t="shared" si="144"/>
        <v>185.72019708056155</v>
      </c>
    </row>
    <row r="891" spans="1:52" x14ac:dyDescent="0.3">
      <c r="A891">
        <v>222.25</v>
      </c>
      <c r="B891" s="12">
        <v>5496.27332664195</v>
      </c>
      <c r="C891" s="9">
        <v>0</v>
      </c>
      <c r="D891" s="9">
        <v>1.12611383675211</v>
      </c>
      <c r="E891" s="9">
        <v>0.66863995410670241</v>
      </c>
      <c r="F891" s="9">
        <v>3.4472517664837938</v>
      </c>
      <c r="G891" s="12">
        <v>0</v>
      </c>
      <c r="H891" s="12">
        <v>262.16921311796244</v>
      </c>
      <c r="I891" s="12">
        <v>15.730152787077747</v>
      </c>
      <c r="J891">
        <v>392.15591386892896</v>
      </c>
      <c r="K891">
        <v>73.062355869778401</v>
      </c>
      <c r="L891">
        <v>4.9104864022103192E-3</v>
      </c>
      <c r="M891">
        <v>0</v>
      </c>
      <c r="N891">
        <v>-1.3298418230962815E-3</v>
      </c>
      <c r="O891">
        <v>1.9715835287651725E-3</v>
      </c>
      <c r="P891">
        <v>-4.0967211196175357E-3</v>
      </c>
      <c r="Q891">
        <v>5.8771958018980341E-3</v>
      </c>
      <c r="R891">
        <v>0</v>
      </c>
      <c r="S891">
        <v>1.0803744250648907E-4</v>
      </c>
      <c r="T891">
        <v>376.48637763527455</v>
      </c>
      <c r="U891">
        <v>74.633298902757986</v>
      </c>
      <c r="V891">
        <v>386.21065578525582</v>
      </c>
      <c r="W891">
        <v>77.851666488753779</v>
      </c>
      <c r="X891">
        <v>984.28164969961051</v>
      </c>
      <c r="Y891">
        <v>576.8610656292135</v>
      </c>
      <c r="Z891">
        <v>10.449553783335912</v>
      </c>
      <c r="AA891" s="12">
        <v>24.093384262359248</v>
      </c>
      <c r="AB891" s="12">
        <v>5.1433842623592492</v>
      </c>
      <c r="AC891" s="12">
        <v>1.4047607499466954</v>
      </c>
      <c r="AD891" s="12">
        <v>-35.996772220760491</v>
      </c>
      <c r="AE891">
        <v>0.13477693992804496</v>
      </c>
      <c r="AF891">
        <v>0</v>
      </c>
      <c r="AG891">
        <v>76.138254775235438</v>
      </c>
      <c r="AH891">
        <v>-13.504508843523851</v>
      </c>
      <c r="AI891">
        <v>-9.5325204921978841</v>
      </c>
      <c r="AJ891">
        <v>-0.24006247394025176</v>
      </c>
      <c r="AK891">
        <v>16.177112941667339</v>
      </c>
      <c r="AL891">
        <v>0</v>
      </c>
      <c r="AM891">
        <v>0</v>
      </c>
      <c r="AN891">
        <v>5.9451706318320969</v>
      </c>
      <c r="AO891">
        <f t="shared" si="135"/>
        <v>0.50339355510798767</v>
      </c>
      <c r="AP891">
        <f t="shared" si="136"/>
        <v>3.0203613306479259E-2</v>
      </c>
      <c r="AQ891">
        <f t="shared" si="137"/>
        <v>0</v>
      </c>
      <c r="AR891">
        <f t="shared" si="138"/>
        <v>2.9929706652560849E-2</v>
      </c>
      <c r="AS891" s="9">
        <f t="shared" si="139"/>
        <v>81.468110121919082</v>
      </c>
      <c r="AT891" s="9">
        <f t="shared" si="140"/>
        <v>24.809464528692153</v>
      </c>
      <c r="AU891" s="9">
        <f t="shared" si="141"/>
        <v>0.31561428169713523</v>
      </c>
      <c r="AV891">
        <f t="shared" si="142"/>
        <v>-2.2204460492503131E-15</v>
      </c>
      <c r="AW891">
        <f t="shared" si="143"/>
        <v>17.579237173028673</v>
      </c>
      <c r="AX891">
        <v>0.50800044437303571</v>
      </c>
      <c r="AZ891">
        <f t="shared" si="144"/>
        <v>190.65040984395768</v>
      </c>
    </row>
    <row r="892" spans="1:52" x14ac:dyDescent="0.3">
      <c r="A892">
        <v>222.5</v>
      </c>
      <c r="B892" s="12">
        <v>5508.8109189118622</v>
      </c>
      <c r="C892" s="9">
        <v>0</v>
      </c>
      <c r="D892" s="9">
        <v>1.1269686518161386</v>
      </c>
      <c r="E892" s="9">
        <v>0.67115027821913342</v>
      </c>
      <c r="F892" s="9">
        <v>3.4486727393622019</v>
      </c>
      <c r="G892" s="12">
        <v>0</v>
      </c>
      <c r="H892" s="12">
        <v>263.13472239197438</v>
      </c>
      <c r="I892" s="12">
        <v>15.788083343518462</v>
      </c>
      <c r="J892">
        <v>391.16616209210281</v>
      </c>
      <c r="K892">
        <v>72.985930724067657</v>
      </c>
      <c r="L892">
        <v>4.8811771212237268E-3</v>
      </c>
      <c r="M892">
        <v>0</v>
      </c>
      <c r="N892">
        <v>-1.3282225767822905E-3</v>
      </c>
      <c r="O892">
        <v>1.9787415159051819E-3</v>
      </c>
      <c r="P892">
        <v>-4.0882884953592283E-3</v>
      </c>
      <c r="Q892">
        <v>5.8771958018980341E-3</v>
      </c>
      <c r="R892">
        <v>0</v>
      </c>
      <c r="S892">
        <v>1.0801248634041132E-4</v>
      </c>
      <c r="T892">
        <v>401.50314406809269</v>
      </c>
      <c r="U892">
        <v>76.626758108209287</v>
      </c>
      <c r="V892">
        <v>389.26797009193228</v>
      </c>
      <c r="W892">
        <v>78.072495016340952</v>
      </c>
      <c r="X892">
        <v>984.16055055882828</v>
      </c>
      <c r="Y892">
        <v>576.65469671169137</v>
      </c>
      <c r="Z892">
        <v>10.455556068127601</v>
      </c>
      <c r="AA892" s="12">
        <v>24.112694447839488</v>
      </c>
      <c r="AB892" s="12">
        <v>5.1626944478394874</v>
      </c>
      <c r="AC892" s="12">
        <v>1.4042366881232462</v>
      </c>
      <c r="AD892" s="12">
        <v>-38.10977577774991</v>
      </c>
      <c r="AE892">
        <v>0.13464718822353028</v>
      </c>
      <c r="AF892">
        <v>0</v>
      </c>
      <c r="AG892">
        <v>76.536220923428388</v>
      </c>
      <c r="AH892">
        <v>-14.378597132681838</v>
      </c>
      <c r="AI892">
        <v>-9.3693363309879558</v>
      </c>
      <c r="AJ892">
        <v>-0.25415409466181421</v>
      </c>
      <c r="AK892">
        <v>16.190078453196843</v>
      </c>
      <c r="AL892">
        <v>0</v>
      </c>
      <c r="AM892">
        <v>0</v>
      </c>
      <c r="AN892">
        <v>5.9429527189510933</v>
      </c>
      <c r="AO892">
        <f t="shared" si="135"/>
        <v>0.64928439322503295</v>
      </c>
      <c r="AP892">
        <f t="shared" si="136"/>
        <v>3.8957063593501977E-2</v>
      </c>
      <c r="AQ892">
        <f t="shared" si="137"/>
        <v>0</v>
      </c>
      <c r="AR892">
        <f t="shared" si="138"/>
        <v>3.8604453650015989E-2</v>
      </c>
      <c r="AS892" s="9">
        <f t="shared" si="139"/>
        <v>81.585377581944442</v>
      </c>
      <c r="AT892" s="9">
        <f t="shared" si="140"/>
        <v>25.409310963799005</v>
      </c>
      <c r="AU892" s="9">
        <f t="shared" si="141"/>
        <v>0.40731776265147246</v>
      </c>
      <c r="AV892">
        <f t="shared" si="142"/>
        <v>-1.0880185641326534E-14</v>
      </c>
      <c r="AW892">
        <f t="shared" si="143"/>
        <v>17.642096790917662</v>
      </c>
      <c r="AX892">
        <v>0.65521490412610661</v>
      </c>
      <c r="AZ892">
        <f t="shared" si="144"/>
        <v>187.38672661975909</v>
      </c>
    </row>
    <row r="893" spans="1:52" x14ac:dyDescent="0.3">
      <c r="A893">
        <v>222.75</v>
      </c>
      <c r="B893" s="12">
        <v>5521.3079143676314</v>
      </c>
      <c r="C893" s="9">
        <v>0</v>
      </c>
      <c r="D893" s="9">
        <v>1.1278118508872097</v>
      </c>
      <c r="E893" s="9">
        <v>0.67365961347160652</v>
      </c>
      <c r="F893" s="9">
        <v>3.450087944770647</v>
      </c>
      <c r="G893" s="12">
        <v>0</v>
      </c>
      <c r="H893" s="12">
        <v>264.09985133523327</v>
      </c>
      <c r="I893" s="12">
        <v>15.845991080113995</v>
      </c>
      <c r="J893">
        <v>390.0099435566147</v>
      </c>
      <c r="K893">
        <v>72.895636490804236</v>
      </c>
      <c r="L893">
        <v>4.8519215331942738E-3</v>
      </c>
      <c r="M893">
        <v>0</v>
      </c>
      <c r="N893">
        <v>-1.3259779811683548E-3</v>
      </c>
      <c r="O893">
        <v>1.9859062468469747E-3</v>
      </c>
      <c r="P893">
        <v>-4.0781436127946841E-3</v>
      </c>
      <c r="Q893">
        <v>5.8771958018980341E-3</v>
      </c>
      <c r="R893">
        <v>0</v>
      </c>
      <c r="S893">
        <v>1.07940154650117E-4</v>
      </c>
      <c r="T893">
        <v>374.23833133162299</v>
      </c>
      <c r="U893">
        <v>74.442116835067907</v>
      </c>
      <c r="V893">
        <v>384.01525881661098</v>
      </c>
      <c r="W893">
        <v>77.660393678265109</v>
      </c>
      <c r="X893">
        <v>984.04479729761908</v>
      </c>
      <c r="Y893">
        <v>576.34076251978615</v>
      </c>
      <c r="Z893">
        <v>10.461552293049261</v>
      </c>
      <c r="AA893" s="12">
        <v>24.131997026704664</v>
      </c>
      <c r="AB893" s="12">
        <v>5.1819970267046651</v>
      </c>
      <c r="AC893" s="12">
        <v>1.403683535075724</v>
      </c>
      <c r="AD893" s="12">
        <v>-40.225289592330164</v>
      </c>
      <c r="AE893">
        <v>0.13451485975193744</v>
      </c>
      <c r="AF893">
        <v>0</v>
      </c>
      <c r="AG893">
        <v>76.957171146120629</v>
      </c>
      <c r="AH893">
        <v>-13.380520636594104</v>
      </c>
      <c r="AI893">
        <v>-9.6162751851587576</v>
      </c>
      <c r="AJ893">
        <v>-0.2682624562912499</v>
      </c>
      <c r="AK893">
        <v>16.203038857387767</v>
      </c>
      <c r="AL893">
        <v>0</v>
      </c>
      <c r="AM893">
        <v>0</v>
      </c>
      <c r="AN893">
        <v>5.9406116873888415</v>
      </c>
      <c r="AO893">
        <f t="shared" si="135"/>
        <v>0.38395903583849272</v>
      </c>
      <c r="AP893">
        <f t="shared" si="136"/>
        <v>2.3037542150309561E-2</v>
      </c>
      <c r="AQ893">
        <f t="shared" si="137"/>
        <v>0</v>
      </c>
      <c r="AR893">
        <f t="shared" si="138"/>
        <v>2.2829432738349961E-2</v>
      </c>
      <c r="AS893" s="9">
        <f t="shared" si="139"/>
        <v>82.702996230428425</v>
      </c>
      <c r="AT893" s="9">
        <f t="shared" si="140"/>
        <v>25.089786841029092</v>
      </c>
      <c r="AU893" s="9">
        <f t="shared" si="141"/>
        <v>0.24100845190878997</v>
      </c>
      <c r="AV893">
        <f t="shared" si="142"/>
        <v>1.9428902930940239E-15</v>
      </c>
      <c r="AW893">
        <f t="shared" si="143"/>
        <v>17.921610432409459</v>
      </c>
      <c r="AX893">
        <v>0.38745914423280664</v>
      </c>
      <c r="AZ893">
        <f t="shared" si="144"/>
        <v>192.32550370317517</v>
      </c>
    </row>
    <row r="894" spans="1:52" x14ac:dyDescent="0.3">
      <c r="A894">
        <v>223</v>
      </c>
      <c r="B894" s="12">
        <v>5533.7639660393697</v>
      </c>
      <c r="C894" s="9">
        <v>0</v>
      </c>
      <c r="D894" s="9">
        <v>1.1286434124083558</v>
      </c>
      <c r="E894" s="9">
        <v>0.67616790779797997</v>
      </c>
      <c r="F894" s="9">
        <v>3.4514973563962119</v>
      </c>
      <c r="G894" s="12">
        <v>0</v>
      </c>
      <c r="H894" s="12">
        <v>265.06457992229997</v>
      </c>
      <c r="I894" s="12">
        <v>15.903874795338</v>
      </c>
      <c r="J894">
        <v>389.03652494878543</v>
      </c>
      <c r="K894">
        <v>72.820088874736257</v>
      </c>
      <c r="L894">
        <v>4.8227249184186576E-3</v>
      </c>
      <c r="M894">
        <v>0</v>
      </c>
      <c r="N894">
        <v>-1.3243472526727959E-3</v>
      </c>
      <c r="O894">
        <v>1.9930629235252648E-3</v>
      </c>
      <c r="P894">
        <v>-4.0698471260524746E-3</v>
      </c>
      <c r="Q894">
        <v>5.8771958018980341E-3</v>
      </c>
      <c r="R894">
        <v>0</v>
      </c>
      <c r="S894">
        <v>1.0791563532431894E-4</v>
      </c>
      <c r="T894">
        <v>399.38313636848955</v>
      </c>
      <c r="U894">
        <v>76.455587233825213</v>
      </c>
      <c r="V894">
        <v>387.08548521164641</v>
      </c>
      <c r="W894">
        <v>77.883485744259929</v>
      </c>
      <c r="X894">
        <v>983.92736521133304</v>
      </c>
      <c r="Y894">
        <v>576.15691681625378</v>
      </c>
      <c r="Z894">
        <v>10.467542338612702</v>
      </c>
      <c r="AA894" s="12">
        <v>24.151291598446004</v>
      </c>
      <c r="AB894" s="12">
        <v>5.2012915984460006</v>
      </c>
      <c r="AC894" s="12">
        <v>1.4031012570299199</v>
      </c>
      <c r="AD894" s="12">
        <v>-42.343259467391043</v>
      </c>
      <c r="AE894">
        <v>0.13437995716872408</v>
      </c>
      <c r="AF894">
        <v>0</v>
      </c>
      <c r="AG894">
        <v>77.355018236251766</v>
      </c>
      <c r="AH894">
        <v>-14.256430440440202</v>
      </c>
      <c r="AI894">
        <v>-9.453571580230367</v>
      </c>
      <c r="AJ894">
        <v>-0.28238719738803092</v>
      </c>
      <c r="AK894">
        <v>16.215993885324973</v>
      </c>
      <c r="AL894">
        <v>0</v>
      </c>
      <c r="AM894">
        <v>0</v>
      </c>
      <c r="AN894">
        <v>5.9381473942075251</v>
      </c>
      <c r="AO894">
        <f t="shared" si="135"/>
        <v>0.52912202478247361</v>
      </c>
      <c r="AP894">
        <f t="shared" si="136"/>
        <v>3.1747321486948414E-2</v>
      </c>
      <c r="AQ894">
        <f t="shared" si="137"/>
        <v>0</v>
      </c>
      <c r="AR894">
        <f t="shared" si="138"/>
        <v>3.1461106446048312E-2</v>
      </c>
      <c r="AS894" s="9">
        <f t="shared" si="139"/>
        <v>82.821771564437512</v>
      </c>
      <c r="AT894" s="9">
        <f t="shared" si="140"/>
        <v>25.692792269279515</v>
      </c>
      <c r="AU894" s="9">
        <f t="shared" si="141"/>
        <v>0.33231643180218129</v>
      </c>
      <c r="AV894">
        <f t="shared" si="142"/>
        <v>0</v>
      </c>
      <c r="AW894">
        <f t="shared" si="143"/>
        <v>17.985009830879346</v>
      </c>
      <c r="AX894">
        <v>0.53393567245961315</v>
      </c>
      <c r="AZ894">
        <f t="shared" si="144"/>
        <v>189.07143160460737</v>
      </c>
    </row>
    <row r="895" spans="1:52" x14ac:dyDescent="0.3">
      <c r="A895">
        <v>223.25</v>
      </c>
      <c r="B895" s="12">
        <v>5546.1787275530569</v>
      </c>
      <c r="C895" s="9">
        <v>0</v>
      </c>
      <c r="D895" s="9">
        <v>1.129463315114251</v>
      </c>
      <c r="E895" s="9">
        <v>0.6786751090730756</v>
      </c>
      <c r="F895" s="9">
        <v>3.452900948050301</v>
      </c>
      <c r="G895" s="12">
        <v>0</v>
      </c>
      <c r="H895" s="12">
        <v>266.02888810502907</v>
      </c>
      <c r="I895" s="12">
        <v>15.961733286301744</v>
      </c>
      <c r="J895">
        <v>387.89743598178109</v>
      </c>
      <c r="K895">
        <v>72.730681749256007</v>
      </c>
      <c r="L895">
        <v>4.7935812824566422E-3</v>
      </c>
      <c r="M895">
        <v>0</v>
      </c>
      <c r="N895">
        <v>-1.3220888289968672E-3</v>
      </c>
      <c r="O895">
        <v>2.0002094107285139E-3</v>
      </c>
      <c r="P895">
        <v>-4.0598452182460899E-3</v>
      </c>
      <c r="Q895">
        <v>5.8771958018980341E-3</v>
      </c>
      <c r="R895">
        <v>0</v>
      </c>
      <c r="S895">
        <v>1.07843784292986E-4</v>
      </c>
      <c r="T895">
        <v>372.02340459762729</v>
      </c>
      <c r="U895">
        <v>74.252542959846096</v>
      </c>
      <c r="V895">
        <v>381.85291336844347</v>
      </c>
      <c r="W895">
        <v>77.471021242609993</v>
      </c>
      <c r="X895">
        <v>983.80735071131073</v>
      </c>
      <c r="Y895">
        <v>575.86384185627287</v>
      </c>
      <c r="Z895">
        <v>10.473526085501394</v>
      </c>
      <c r="AA895" s="12">
        <v>24.170577762100582</v>
      </c>
      <c r="AB895" s="12">
        <v>5.2205777621005813</v>
      </c>
      <c r="AC895" s="12">
        <v>1.4024898209611725</v>
      </c>
      <c r="AD895" s="12">
        <v>-44.463630914616786</v>
      </c>
      <c r="AE895">
        <v>0.13424248318062171</v>
      </c>
      <c r="AF895">
        <v>0</v>
      </c>
      <c r="AG895">
        <v>77.774851226305898</v>
      </c>
      <c r="AH895">
        <v>-13.25826931678832</v>
      </c>
      <c r="AI895">
        <v>-9.7005464243914705</v>
      </c>
      <c r="AJ895">
        <v>-0.29652795456957942</v>
      </c>
      <c r="AK895">
        <v>16.228943267788402</v>
      </c>
      <c r="AL895">
        <v>0</v>
      </c>
      <c r="AM895">
        <v>0</v>
      </c>
      <c r="AN895">
        <v>5.9355596996415301</v>
      </c>
      <c r="AO895">
        <f t="shared" si="135"/>
        <v>0.26356095469865665</v>
      </c>
      <c r="AP895">
        <f t="shared" si="136"/>
        <v>1.5813657281919399E-2</v>
      </c>
      <c r="AQ895">
        <f t="shared" si="137"/>
        <v>0</v>
      </c>
      <c r="AR895">
        <f t="shared" si="138"/>
        <v>1.5671381828130125E-2</v>
      </c>
      <c r="AS895" s="9">
        <f t="shared" si="139"/>
        <v>83.940767562500156</v>
      </c>
      <c r="AT895" s="9">
        <f t="shared" si="140"/>
        <v>25.37541673445223</v>
      </c>
      <c r="AU895" s="9">
        <f t="shared" si="141"/>
        <v>0.16562475204936189</v>
      </c>
      <c r="AV895">
        <f t="shared" si="142"/>
        <v>1.3877787807814457E-15</v>
      </c>
      <c r="AW895">
        <f t="shared" si="143"/>
        <v>18.265937370536793</v>
      </c>
      <c r="AX895">
        <v>0.26595374014936762</v>
      </c>
      <c r="AZ895">
        <f t="shared" si="144"/>
        <v>194.0109284878294</v>
      </c>
    </row>
    <row r="896" spans="1:52" x14ac:dyDescent="0.3">
      <c r="A896">
        <v>223.5</v>
      </c>
      <c r="B896" s="12">
        <v>5558.5518531460857</v>
      </c>
      <c r="C896" s="9">
        <v>0</v>
      </c>
      <c r="D896" s="9">
        <v>1.1302715380320008</v>
      </c>
      <c r="E896" s="9">
        <v>0.68118116511402182</v>
      </c>
      <c r="F896" s="9">
        <v>3.454298693669005</v>
      </c>
      <c r="G896" s="12">
        <v>0</v>
      </c>
      <c r="H896" s="12">
        <v>266.9927558130853</v>
      </c>
      <c r="I896" s="12">
        <v>16.019565348785118</v>
      </c>
      <c r="J896">
        <v>386.94013378432714</v>
      </c>
      <c r="K896">
        <v>72.656005884785543</v>
      </c>
      <c r="L896">
        <v>4.7644957787229417E-3</v>
      </c>
      <c r="M896">
        <v>0</v>
      </c>
      <c r="N896">
        <v>-1.3204378511084271E-3</v>
      </c>
      <c r="O896">
        <v>2.0073455948404159E-3</v>
      </c>
      <c r="P896">
        <v>-4.0516831679089874E-3</v>
      </c>
      <c r="Q896">
        <v>5.8771958018980341E-3</v>
      </c>
      <c r="R896">
        <v>0</v>
      </c>
      <c r="S896">
        <v>1.0781969878986658E-4</v>
      </c>
      <c r="T896">
        <v>397.29601526038829</v>
      </c>
      <c r="U896">
        <v>76.286075066467163</v>
      </c>
      <c r="V896">
        <v>384.9358877338521</v>
      </c>
      <c r="W896">
        <v>77.696367504001159</v>
      </c>
      <c r="X896">
        <v>983.68481558152507</v>
      </c>
      <c r="Y896">
        <v>575.69954770173024</v>
      </c>
      <c r="Z896">
        <v>10.479503414576435</v>
      </c>
      <c r="AA896" s="12">
        <v>24.189855116261704</v>
      </c>
      <c r="AB896" s="12">
        <v>5.239855116261702</v>
      </c>
      <c r="AC896" s="12">
        <v>1.4018491945966931</v>
      </c>
      <c r="AD896" s="12">
        <v>-46.586349224939042</v>
      </c>
      <c r="AE896">
        <v>0.13410244054556175</v>
      </c>
      <c r="AF896">
        <v>0</v>
      </c>
      <c r="AG896">
        <v>78.171391850425223</v>
      </c>
      <c r="AH896">
        <v>-14.135964908160323</v>
      </c>
      <c r="AI896">
        <v>-9.5381829983939088</v>
      </c>
      <c r="AJ896">
        <v>-0.31068436298111851</v>
      </c>
      <c r="AK896">
        <v>16.241886735260017</v>
      </c>
      <c r="AL896">
        <v>0</v>
      </c>
      <c r="AM896">
        <v>0</v>
      </c>
      <c r="AN896">
        <v>5.9328484671072896</v>
      </c>
      <c r="AO896">
        <f t="shared" si="135"/>
        <v>0.40823446289080023</v>
      </c>
      <c r="AP896">
        <f t="shared" si="136"/>
        <v>2.4494067773448012E-2</v>
      </c>
      <c r="AQ896">
        <f t="shared" si="137"/>
        <v>0</v>
      </c>
      <c r="AR896">
        <f t="shared" si="138"/>
        <v>2.4274153538449184E-2</v>
      </c>
      <c r="AS896" s="9">
        <f t="shared" si="139"/>
        <v>84.059612111692118</v>
      </c>
      <c r="AT896" s="9">
        <f t="shared" si="140"/>
        <v>25.981307790072947</v>
      </c>
      <c r="AU896" s="9">
        <f t="shared" si="141"/>
        <v>0.25668566686871502</v>
      </c>
      <c r="AV896">
        <f t="shared" si="142"/>
        <v>-1.6653345369377348E-15</v>
      </c>
      <c r="AW896">
        <f t="shared" si="143"/>
        <v>18.329549657012507</v>
      </c>
      <c r="AX896">
        <v>0.4119329057413238</v>
      </c>
      <c r="AZ896">
        <f t="shared" si="144"/>
        <v>190.76365996787814</v>
      </c>
    </row>
    <row r="897" spans="1:52" x14ac:dyDescent="0.3">
      <c r="A897">
        <v>223.75</v>
      </c>
      <c r="B897" s="12">
        <v>5570.8829976828838</v>
      </c>
      <c r="C897" s="9">
        <v>0</v>
      </c>
      <c r="D897" s="9">
        <v>1.1310680604819314</v>
      </c>
      <c r="E897" s="9">
        <v>0.68368602368161058</v>
      </c>
      <c r="F897" s="9">
        <v>3.4556905673134724</v>
      </c>
      <c r="G897" s="12">
        <v>0</v>
      </c>
      <c r="H897" s="12">
        <v>267.95616295446558</v>
      </c>
      <c r="I897" s="12">
        <v>16.077369777267936</v>
      </c>
      <c r="J897">
        <v>385.81794467382906</v>
      </c>
      <c r="K897">
        <v>72.567479941831607</v>
      </c>
      <c r="L897">
        <v>4.7354625467222883E-3</v>
      </c>
      <c r="M897">
        <v>0</v>
      </c>
      <c r="N897">
        <v>-1.3181588060648558E-3</v>
      </c>
      <c r="O897">
        <v>2.0144718118434357E-3</v>
      </c>
      <c r="P897">
        <v>-4.0418224227615068E-3</v>
      </c>
      <c r="Q897">
        <v>5.8771958018980341E-3</v>
      </c>
      <c r="R897">
        <v>0</v>
      </c>
      <c r="S897">
        <v>1.077483245435015E-4</v>
      </c>
      <c r="T897">
        <v>369.84114841661983</v>
      </c>
      <c r="U897">
        <v>74.064572127986139</v>
      </c>
      <c r="V897">
        <v>379.72316654347054</v>
      </c>
      <c r="W897">
        <v>77.283540001565029</v>
      </c>
      <c r="X897">
        <v>983.56003087273734</v>
      </c>
      <c r="Y897">
        <v>575.42692832485932</v>
      </c>
      <c r="Z897">
        <v>10.485474206879044</v>
      </c>
      <c r="AA897" s="12">
        <v>24.209123259089314</v>
      </c>
      <c r="AB897" s="12">
        <v>5.2591232590893151</v>
      </c>
      <c r="AC897" s="12">
        <v>1.4011793464237041</v>
      </c>
      <c r="AD897" s="12">
        <v>-48.711359139756404</v>
      </c>
      <c r="AE897">
        <v>0.13395983207259121</v>
      </c>
      <c r="AF897">
        <v>0</v>
      </c>
      <c r="AG897">
        <v>78.589982711631222</v>
      </c>
      <c r="AH897">
        <v>-13.137730356354155</v>
      </c>
      <c r="AI897">
        <v>-9.7851880890694396</v>
      </c>
      <c r="AJ897">
        <v>-0.32485605410303553</v>
      </c>
      <c r="AK897">
        <v>16.254824017930819</v>
      </c>
      <c r="AL897">
        <v>0</v>
      </c>
      <c r="AM897">
        <v>0</v>
      </c>
      <c r="AN897">
        <v>5.930013563237722</v>
      </c>
      <c r="AO897">
        <f t="shared" si="135"/>
        <v>0.14245019728110381</v>
      </c>
      <c r="AP897">
        <f t="shared" si="136"/>
        <v>8.5470118368662275E-3</v>
      </c>
      <c r="AQ897">
        <f t="shared" si="137"/>
        <v>0</v>
      </c>
      <c r="AR897">
        <f t="shared" si="138"/>
        <v>8.4704373770642868E-3</v>
      </c>
      <c r="AS897" s="9">
        <f t="shared" si="139"/>
        <v>85.179834237422597</v>
      </c>
      <c r="AT897" s="9">
        <f t="shared" si="140"/>
        <v>25.666065882760321</v>
      </c>
      <c r="AU897" s="9">
        <f t="shared" si="141"/>
        <v>8.9619472161350702E-2</v>
      </c>
      <c r="AV897">
        <f t="shared" si="142"/>
        <v>-1.5820678100908481E-15</v>
      </c>
      <c r="AW897">
        <f t="shared" si="143"/>
        <v>18.611832717366035</v>
      </c>
      <c r="AX897">
        <v>0.14373797575344296</v>
      </c>
      <c r="AZ897">
        <f t="shared" si="144"/>
        <v>195.70376178138878</v>
      </c>
    </row>
    <row r="898" spans="1:52" x14ac:dyDescent="0.3">
      <c r="A898">
        <v>224</v>
      </c>
      <c r="B898" s="12">
        <v>5583.1718166705023</v>
      </c>
      <c r="C898" s="9">
        <v>0</v>
      </c>
      <c r="D898" s="9">
        <v>1.1318528620783559</v>
      </c>
      <c r="E898" s="9">
        <v>0.68618963248165854</v>
      </c>
      <c r="F898" s="9">
        <v>3.4570765431702473</v>
      </c>
      <c r="G898" s="12">
        <v>0</v>
      </c>
      <c r="H898" s="12">
        <v>268.91908941602253</v>
      </c>
      <c r="I898" s="12">
        <v>16.13514536496135</v>
      </c>
      <c r="J898">
        <v>384.87654622777461</v>
      </c>
      <c r="K898">
        <v>72.493670189484476</v>
      </c>
      <c r="L898">
        <v>4.7064866203065173E-3</v>
      </c>
      <c r="M898">
        <v>0</v>
      </c>
      <c r="N898">
        <v>-1.3164796433781855E-3</v>
      </c>
      <c r="O898">
        <v>2.0215883916463186E-3</v>
      </c>
      <c r="P898">
        <v>-4.033793138911005E-3</v>
      </c>
      <c r="Q898">
        <v>5.8771958018980341E-3</v>
      </c>
      <c r="R898">
        <v>0</v>
      </c>
      <c r="S898">
        <v>1.0772466980003571E-4</v>
      </c>
      <c r="T898">
        <v>395.24133345994761</v>
      </c>
      <c r="U898">
        <v>76.118214707173593</v>
      </c>
      <c r="V898">
        <v>382.81872978855273</v>
      </c>
      <c r="W898">
        <v>77.511131144488218</v>
      </c>
      <c r="X898">
        <v>983.43325848717825</v>
      </c>
      <c r="Y898">
        <v>575.28222504329858</v>
      </c>
      <c r="Z898">
        <v>10.491438343632058</v>
      </c>
      <c r="AA898" s="12">
        <v>24.228381788320448</v>
      </c>
      <c r="AB898" s="12">
        <v>5.2783817883204502</v>
      </c>
      <c r="AC898" s="12">
        <v>1.4004802456884056</v>
      </c>
      <c r="AD898" s="12">
        <v>-50.83860545213296</v>
      </c>
      <c r="AE898">
        <v>0.13381466062180647</v>
      </c>
      <c r="AF898">
        <v>0</v>
      </c>
      <c r="AG898">
        <v>78.985271231675</v>
      </c>
      <c r="AH898">
        <v>-14.01717643691588</v>
      </c>
      <c r="AI898">
        <v>-9.6231747627372943</v>
      </c>
      <c r="AJ898">
        <v>-0.33904265976027476</v>
      </c>
      <c r="AK898">
        <v>16.267754845707852</v>
      </c>
      <c r="AL898">
        <v>0</v>
      </c>
      <c r="AM898">
        <v>0</v>
      </c>
      <c r="AN898">
        <v>5.9270548578778612</v>
      </c>
      <c r="AO898">
        <f t="shared" si="135"/>
        <v>0.28661636567667814</v>
      </c>
      <c r="AP898">
        <f t="shared" si="136"/>
        <v>1.7196981940600688E-2</v>
      </c>
      <c r="AQ898">
        <f t="shared" si="137"/>
        <v>0</v>
      </c>
      <c r="AR898">
        <f t="shared" si="138"/>
        <v>1.7043243849666941E-2</v>
      </c>
      <c r="AS898" s="9">
        <f t="shared" si="139"/>
        <v>85.298839699611349</v>
      </c>
      <c r="AT898" s="9">
        <f t="shared" si="140"/>
        <v>26.274843006579758</v>
      </c>
      <c r="AU898" s="9">
        <f t="shared" si="141"/>
        <v>0.18042107572636609</v>
      </c>
      <c r="AV898">
        <f t="shared" si="142"/>
        <v>3.219646771412954E-15</v>
      </c>
      <c r="AW898">
        <f t="shared" si="143"/>
        <v>18.675661460449668</v>
      </c>
      <c r="AX898">
        <v>0.28920178035936261</v>
      </c>
      <c r="AZ898">
        <f t="shared" si="144"/>
        <v>192.46349525474585</v>
      </c>
    </row>
    <row r="899" spans="1:52" x14ac:dyDescent="0.3">
      <c r="A899">
        <v>224.25</v>
      </c>
      <c r="B899" s="12">
        <v>5595.4179662742217</v>
      </c>
      <c r="C899" s="9">
        <v>0</v>
      </c>
      <c r="D899" s="9">
        <v>1.1326259227303401</v>
      </c>
      <c r="E899" s="9">
        <v>0.68869193916637383</v>
      </c>
      <c r="F899" s="9">
        <v>3.4584565955516262</v>
      </c>
      <c r="G899" s="12">
        <v>0</v>
      </c>
      <c r="H899" s="12">
        <v>269.88151506398992</v>
      </c>
      <c r="I899" s="12">
        <v>16.192890903839395</v>
      </c>
      <c r="J899">
        <v>383.77103241637997</v>
      </c>
      <c r="K899">
        <v>72.406019694829922</v>
      </c>
      <c r="L899">
        <v>4.6775622722087006E-3</v>
      </c>
      <c r="M899">
        <v>0</v>
      </c>
      <c r="N899">
        <v>-1.3141733033645113E-3</v>
      </c>
      <c r="O899">
        <v>2.0286956117246948E-3</v>
      </c>
      <c r="P899">
        <v>-4.0240717861533088E-3</v>
      </c>
      <c r="Q899">
        <v>5.8771958018980341E-3</v>
      </c>
      <c r="R899">
        <v>0</v>
      </c>
      <c r="S899">
        <v>1.0765376868489748E-4</v>
      </c>
      <c r="T899">
        <v>367.69112301930164</v>
      </c>
      <c r="U899">
        <v>73.878199409087699</v>
      </c>
      <c r="V899">
        <v>377.62557487282703</v>
      </c>
      <c r="W899">
        <v>77.097940952660679</v>
      </c>
      <c r="X899">
        <v>983.30473166843649</v>
      </c>
      <c r="Y899">
        <v>575.03014663009833</v>
      </c>
      <c r="Z899">
        <v>10.497395706245618</v>
      </c>
      <c r="AA899" s="12">
        <v>24.247630301279798</v>
      </c>
      <c r="AB899" s="12">
        <v>5.2976303012797983</v>
      </c>
      <c r="AC899" s="12">
        <v>1.3997518624038543</v>
      </c>
      <c r="AD899" s="12">
        <v>-52.968032447871529</v>
      </c>
      <c r="AE899">
        <v>0.13366692910425693</v>
      </c>
      <c r="AF899">
        <v>0</v>
      </c>
      <c r="AG899">
        <v>79.4026972949016</v>
      </c>
      <c r="AH899">
        <v>-13.018879706434225</v>
      </c>
      <c r="AI899">
        <v>-9.8702285878635649</v>
      </c>
      <c r="AJ899">
        <v>-0.35324380839485531</v>
      </c>
      <c r="AK899">
        <v>16.280678948221301</v>
      </c>
      <c r="AL899">
        <v>0</v>
      </c>
      <c r="AM899">
        <v>0</v>
      </c>
      <c r="AN899">
        <v>5.9239722241182005</v>
      </c>
      <c r="AO899">
        <f t="shared" ref="AO899:AO962" si="145">AX899*COS(AE899)</f>
        <v>2.0579852810268986E-2</v>
      </c>
      <c r="AP899">
        <f t="shared" ref="AP899:AP962" si="146">AO899*f_tip</f>
        <v>1.2347911686161391E-3</v>
      </c>
      <c r="AQ899">
        <f t="shared" ref="AQ899:AQ962" si="147">IF(uhel_zkoseni_lamely=0,0,IF(uhel_zkoseni_lamely&gt;0,AP899*SIN(AE899),-AP899*SIN(AE899)))</f>
        <v>0</v>
      </c>
      <c r="AR899">
        <f t="shared" ref="AR899:AR962" si="148">AP899*COS(AE899)</f>
        <v>1.2237766697869451E-3</v>
      </c>
      <c r="AS899" s="9">
        <f t="shared" ref="AS899:AS962" si="149">(-AR899*sirka_lamely+AG899*(sirka_lamely-0.5*AB899)-(AL899+AN899)*sirka_lamely*0.5+AH899*(sirka_lamely-AB899)*0.5)/(sirka_lamely-AB899)</f>
        <v>86.420386533095424</v>
      </c>
      <c r="AT899" s="9">
        <f t="shared" ref="AT899:AT962" si="150">-AG899-AH899+AR899+AS899+AL899+AN899</f>
        <v>25.961764945416036</v>
      </c>
      <c r="AU899" s="9">
        <f t="shared" ref="AU899:AU962" si="151">AP899*Z899</f>
        <v>1.2962091511541067E-2</v>
      </c>
      <c r="AV899">
        <f t="shared" ref="AV899:AV962" si="152">AK899-AJ899+AI899-AM899-AQ899+IF(AC899&gt;0,-(ABS(AS899)+ABS(AT899))*f_side,(ABS(AS899)+ABS(AT899))*f_side)-AX899</f>
        <v>-8.1878948066105295E-16</v>
      </c>
      <c r="AW899">
        <f t="shared" ref="AW899:AW962" si="153">(ABS(AS899)*AB899*(sirka_lamely-AB899)/sirka_lamely)/(delka_rotoru*tloustka_lamely^2/6)</f>
        <v>18.959295970781191</v>
      </c>
      <c r="AX899">
        <v>2.0765080041903625E-2</v>
      </c>
      <c r="AZ899">
        <f t="shared" ref="AZ899:AZ962" si="154">Y899-V899</f>
        <v>197.4045717572713</v>
      </c>
    </row>
    <row r="900" spans="1:52" x14ac:dyDescent="0.3">
      <c r="A900">
        <v>224.5</v>
      </c>
      <c r="B900" s="12">
        <v>5607.6211033331865</v>
      </c>
      <c r="C900" s="9">
        <v>0</v>
      </c>
      <c r="D900" s="9">
        <v>1.1333872226424528</v>
      </c>
      <c r="E900" s="9">
        <v>0.69119289133573525</v>
      </c>
      <c r="F900" s="9">
        <v>3.459830698895999</v>
      </c>
      <c r="G900" s="12">
        <v>0</v>
      </c>
      <c r="H900" s="12">
        <v>270.84341974451354</v>
      </c>
      <c r="I900" s="12">
        <v>16.250605184670814</v>
      </c>
      <c r="J900">
        <v>382.84533018071562</v>
      </c>
      <c r="K900">
        <v>72.333070637835533</v>
      </c>
      <c r="L900">
        <v>4.6486944180661426E-3</v>
      </c>
      <c r="M900">
        <v>0</v>
      </c>
      <c r="N900">
        <v>-1.3124588471564093E-3</v>
      </c>
      <c r="O900">
        <v>2.0357937009505851E-3</v>
      </c>
      <c r="P900">
        <v>-4.0161736407222075E-3</v>
      </c>
      <c r="Q900">
        <v>5.8771958018980341E-3</v>
      </c>
      <c r="R900">
        <v>0</v>
      </c>
      <c r="S900">
        <v>1.0763054189932635E-4</v>
      </c>
      <c r="T900">
        <v>393.21865312702971</v>
      </c>
      <c r="U900">
        <v>75.951999466781785</v>
      </c>
      <c r="V900">
        <v>380.7335726928597</v>
      </c>
      <c r="W900">
        <v>77.327767680403326</v>
      </c>
      <c r="X900">
        <v>983.17465587079346</v>
      </c>
      <c r="Y900">
        <v>574.90510279789362</v>
      </c>
      <c r="Z900">
        <v>10.503346176318995</v>
      </c>
      <c r="AA900" s="12">
        <v>24.26686839489027</v>
      </c>
      <c r="AB900" s="12">
        <v>5.3168683948902702</v>
      </c>
      <c r="AC900" s="12">
        <v>1.3989941673535817</v>
      </c>
      <c r="AD900" s="12">
        <v>-55.09958405111643</v>
      </c>
      <c r="AE900">
        <v>0.13351664048188128</v>
      </c>
      <c r="AF900">
        <v>0</v>
      </c>
      <c r="AG900">
        <v>79.796800457184062</v>
      </c>
      <c r="AH900">
        <v>-13.900041418139352</v>
      </c>
      <c r="AI900">
        <v>-9.7085765052516972</v>
      </c>
      <c r="AJ900">
        <v>-0.36745912603689557</v>
      </c>
      <c r="AK900">
        <v>16.293596054831564</v>
      </c>
      <c r="AL900">
        <v>0</v>
      </c>
      <c r="AM900">
        <v>0</v>
      </c>
      <c r="AN900">
        <v>5.9207655383100048</v>
      </c>
      <c r="AO900">
        <f t="shared" si="145"/>
        <v>0.16421848123768454</v>
      </c>
      <c r="AP900">
        <f t="shared" si="146"/>
        <v>9.8531088742610726E-3</v>
      </c>
      <c r="AQ900">
        <f t="shared" si="147"/>
        <v>0</v>
      </c>
      <c r="AR900">
        <f t="shared" si="148"/>
        <v>9.7654150897390924E-3</v>
      </c>
      <c r="AS900" s="9">
        <f t="shared" si="149"/>
        <v>86.539659929604653</v>
      </c>
      <c r="AT900" s="9">
        <f t="shared" si="150"/>
        <v>26.573431843959693</v>
      </c>
      <c r="AU900" s="9">
        <f t="shared" si="151"/>
        <v>0.10349061341932479</v>
      </c>
      <c r="AV900">
        <f t="shared" si="152"/>
        <v>-6.106226635438361E-16</v>
      </c>
      <c r="AW900">
        <f t="shared" si="153"/>
        <v>19.02334846065909</v>
      </c>
      <c r="AX900">
        <v>0.16569316920290128</v>
      </c>
      <c r="AZ900">
        <f t="shared" si="154"/>
        <v>194.17153010503392</v>
      </c>
    </row>
    <row r="901" spans="1:52" x14ac:dyDescent="0.3">
      <c r="A901">
        <v>224.75</v>
      </c>
      <c r="B901" s="12">
        <v>5619.7808853760307</v>
      </c>
      <c r="C901" s="9">
        <v>0</v>
      </c>
      <c r="D901" s="9">
        <v>1.1341367423155082</v>
      </c>
      <c r="E901" s="9">
        <v>0.69369243653887103</v>
      </c>
      <c r="F901" s="9">
        <v>3.4611988277682046</v>
      </c>
      <c r="G901" s="12">
        <v>0</v>
      </c>
      <c r="H901" s="12">
        <v>271.80478328418116</v>
      </c>
      <c r="I901" s="12">
        <v>16.308286997050871</v>
      </c>
      <c r="J901">
        <v>381.75627232939041</v>
      </c>
      <c r="K901">
        <v>72.246290087226669</v>
      </c>
      <c r="L901">
        <v>4.6198773970848707E-3</v>
      </c>
      <c r="M901">
        <v>0</v>
      </c>
      <c r="N901">
        <v>-1.310119184704197E-3</v>
      </c>
      <c r="O901">
        <v>2.0426571596235633E-3</v>
      </c>
      <c r="P901">
        <v>-4.0065899526117513E-3</v>
      </c>
      <c r="Q901">
        <v>5.8771958018980341E-3</v>
      </c>
      <c r="R901">
        <v>0</v>
      </c>
      <c r="S901">
        <v>1.0756011051570071E-4</v>
      </c>
      <c r="T901">
        <v>365.57289816711068</v>
      </c>
      <c r="U901">
        <v>73.693420126720468</v>
      </c>
      <c r="V901">
        <v>375.55970397929337</v>
      </c>
      <c r="W901">
        <v>76.914215257708349</v>
      </c>
      <c r="X901">
        <v>982.9345229721946</v>
      </c>
      <c r="Y901">
        <v>574.6387223228021</v>
      </c>
      <c r="Z901">
        <v>10.509289635642839</v>
      </c>
      <c r="AA901" s="12">
        <v>24.286095665683622</v>
      </c>
      <c r="AB901" s="12">
        <v>5.3360956656836231</v>
      </c>
      <c r="AC901" s="12">
        <v>1.3982071320925626</v>
      </c>
      <c r="AD901" s="12">
        <v>-57.233204157830777</v>
      </c>
      <c r="AE901">
        <v>0.13336379776740936</v>
      </c>
      <c r="AF901">
        <v>0</v>
      </c>
      <c r="AG901">
        <v>80.198616438958254</v>
      </c>
      <c r="AH901">
        <v>-12.901693803770021</v>
      </c>
      <c r="AI901">
        <v>-9.9539509171754368</v>
      </c>
      <c r="AJ901">
        <v>-0.38168823852857353</v>
      </c>
      <c r="AK901">
        <v>16.306505894636427</v>
      </c>
      <c r="AL901">
        <v>0</v>
      </c>
      <c r="AM901">
        <v>0</v>
      </c>
      <c r="AN901">
        <v>5.917434680069408</v>
      </c>
      <c r="AO901">
        <f t="shared" si="145"/>
        <v>-9.9092632517093313E-2</v>
      </c>
      <c r="AP901">
        <f t="shared" si="146"/>
        <v>-5.9455579510255983E-3</v>
      </c>
      <c r="AQ901">
        <f t="shared" si="147"/>
        <v>0</v>
      </c>
      <c r="AR901">
        <f t="shared" si="148"/>
        <v>-5.8927627143982014E-3</v>
      </c>
      <c r="AS901" s="9">
        <f t="shared" si="149"/>
        <v>87.644554130756987</v>
      </c>
      <c r="AT901" s="9">
        <f t="shared" si="150"/>
        <v>26.259173412923762</v>
      </c>
      <c r="AU901" s="9">
        <f t="shared" si="151"/>
        <v>-6.2483590552827192E-2</v>
      </c>
      <c r="AV901">
        <f t="shared" si="152"/>
        <v>1.4155343563970746E-15</v>
      </c>
      <c r="AW901">
        <f t="shared" si="153"/>
        <v>19.304349294440698</v>
      </c>
      <c r="AX901">
        <v>-9.9980436631280506E-2</v>
      </c>
      <c r="AZ901">
        <f t="shared" si="154"/>
        <v>199.07901834350872</v>
      </c>
    </row>
    <row r="902" spans="1:52" x14ac:dyDescent="0.3">
      <c r="A902">
        <v>225</v>
      </c>
      <c r="B902" s="12">
        <v>5631.8969706365051</v>
      </c>
      <c r="C902" s="9">
        <v>0</v>
      </c>
      <c r="D902" s="9">
        <v>1.1348744625472895</v>
      </c>
      <c r="E902" s="9">
        <v>0.69619052227545419</v>
      </c>
      <c r="F902" s="9">
        <v>3.4625609568598388</v>
      </c>
      <c r="G902" s="12">
        <v>0</v>
      </c>
      <c r="H902" s="12">
        <v>272.76558549055932</v>
      </c>
      <c r="I902" s="12">
        <v>16.365935129433559</v>
      </c>
      <c r="J902">
        <v>380.8460530530549</v>
      </c>
      <c r="K902">
        <v>72.174195967703781</v>
      </c>
      <c r="L902">
        <v>4.5911158419957012E-3</v>
      </c>
      <c r="M902">
        <v>0</v>
      </c>
      <c r="N902">
        <v>-1.308363240927391E-3</v>
      </c>
      <c r="O902">
        <v>2.0491514229101825E-3</v>
      </c>
      <c r="P902">
        <v>-3.9988212463323951E-3</v>
      </c>
      <c r="Q902">
        <v>5.8771958018980341E-3</v>
      </c>
      <c r="R902">
        <v>0</v>
      </c>
      <c r="S902">
        <v>1.0753730602028016E-4</v>
      </c>
      <c r="T902">
        <v>391.22754288294311</v>
      </c>
      <c r="U902">
        <v>75.787422663084953</v>
      </c>
      <c r="V902">
        <v>378.67998678893088</v>
      </c>
      <c r="W902">
        <v>77.146268292409275</v>
      </c>
      <c r="X902">
        <v>982.5210408129268</v>
      </c>
      <c r="Y902">
        <v>574.44287960128008</v>
      </c>
      <c r="Z902">
        <v>10.515225966204659</v>
      </c>
      <c r="AA902" s="12">
        <v>24.305311709811182</v>
      </c>
      <c r="AB902" s="12">
        <v>5.3553117098111862</v>
      </c>
      <c r="AC902" s="12">
        <v>1.3973907289564502</v>
      </c>
      <c r="AD902" s="12">
        <v>-59.368836053385422</v>
      </c>
      <c r="AE902">
        <v>0.13320840402429024</v>
      </c>
      <c r="AF902">
        <v>0</v>
      </c>
      <c r="AG902">
        <v>80.55392768627361</v>
      </c>
      <c r="AH902">
        <v>-13.784536625089931</v>
      </c>
      <c r="AI902">
        <v>-9.7881446406174604</v>
      </c>
      <c r="AJ902">
        <v>-0.39593076764002744</v>
      </c>
      <c r="AK902">
        <v>16.319408196478236</v>
      </c>
      <c r="AL902">
        <v>0</v>
      </c>
      <c r="AM902">
        <v>0</v>
      </c>
      <c r="AN902">
        <v>5.9139795323165005</v>
      </c>
      <c r="AO902">
        <f t="shared" si="145"/>
        <v>5.1801542124187874E-2</v>
      </c>
      <c r="AP902">
        <f t="shared" si="146"/>
        <v>3.1080925274512721E-3</v>
      </c>
      <c r="AQ902">
        <f t="shared" si="147"/>
        <v>0</v>
      </c>
      <c r="AR902">
        <f t="shared" si="148"/>
        <v>3.0805575386296069E-3</v>
      </c>
      <c r="AS902" s="9">
        <f t="shared" si="149"/>
        <v>87.717246843638563</v>
      </c>
      <c r="AT902" s="9">
        <f t="shared" si="150"/>
        <v>26.864915872310004</v>
      </c>
      <c r="AU902" s="9">
        <f t="shared" si="151"/>
        <v>3.2682295250022281E-2</v>
      </c>
      <c r="AV902">
        <f t="shared" si="152"/>
        <v>-2.2204460492503131E-16</v>
      </c>
      <c r="AW902">
        <f t="shared" si="153"/>
        <v>19.358262798663883</v>
      </c>
      <c r="AX902">
        <v>5.2264560543888949E-2</v>
      </c>
      <c r="AZ902">
        <f t="shared" si="154"/>
        <v>195.76289281234921</v>
      </c>
    </row>
    <row r="903" spans="1:52" x14ac:dyDescent="0.3">
      <c r="A903">
        <v>225.25</v>
      </c>
      <c r="B903" s="12">
        <v>5643.9690180691323</v>
      </c>
      <c r="C903" s="9">
        <v>0</v>
      </c>
      <c r="D903" s="9">
        <v>1.1356003644332708</v>
      </c>
      <c r="E903" s="9">
        <v>0.698687095997096</v>
      </c>
      <c r="F903" s="9">
        <v>3.4639170609896071</v>
      </c>
      <c r="G903" s="12">
        <v>0</v>
      </c>
      <c r="H903" s="12">
        <v>273.72580615272921</v>
      </c>
      <c r="I903" s="12">
        <v>16.423548369163754</v>
      </c>
      <c r="J903">
        <v>379.7731985889273</v>
      </c>
      <c r="K903">
        <v>72.088278020215739</v>
      </c>
      <c r="L903">
        <v>4.562404095086901E-3</v>
      </c>
      <c r="M903">
        <v>0</v>
      </c>
      <c r="N903">
        <v>-1.3059849771090988E-3</v>
      </c>
      <c r="O903">
        <v>2.0553075153301992E-3</v>
      </c>
      <c r="P903">
        <v>-3.9893731356721472E-3</v>
      </c>
      <c r="Q903">
        <v>5.8771958018980341E-3</v>
      </c>
      <c r="R903">
        <v>0</v>
      </c>
      <c r="S903">
        <v>1.0746733003700187E-4</v>
      </c>
      <c r="T903">
        <v>363.48603722551229</v>
      </c>
      <c r="U903">
        <v>73.510228515692802</v>
      </c>
      <c r="V903">
        <v>373.52512847870406</v>
      </c>
      <c r="W903">
        <v>76.73235424803039</v>
      </c>
      <c r="X903">
        <v>981.95100966493794</v>
      </c>
      <c r="Y903">
        <v>574.09073618200375</v>
      </c>
      <c r="Z903">
        <v>10.521155050189863</v>
      </c>
      <c r="AA903" s="12">
        <v>24.324516123054579</v>
      </c>
      <c r="AB903" s="12">
        <v>5.3745161230545841</v>
      </c>
      <c r="AC903" s="12">
        <v>1.3965449310598985</v>
      </c>
      <c r="AD903" s="12">
        <v>-61.506423032544937</v>
      </c>
      <c r="AE903">
        <v>0.13305046236659845</v>
      </c>
      <c r="AF903">
        <v>0</v>
      </c>
      <c r="AG903">
        <v>80.910358864343408</v>
      </c>
      <c r="AH903">
        <v>-12.786149006947578</v>
      </c>
      <c r="AI903">
        <v>-10.028280385164985</v>
      </c>
      <c r="AJ903">
        <v>-0.41018633520404224</v>
      </c>
      <c r="AK903">
        <v>16.332302688951103</v>
      </c>
      <c r="AL903">
        <v>0</v>
      </c>
      <c r="AM903">
        <v>0</v>
      </c>
      <c r="AN903">
        <v>5.9103999812682266</v>
      </c>
      <c r="AO903">
        <f t="shared" si="145"/>
        <v>-0.20261972343482429</v>
      </c>
      <c r="AP903">
        <f t="shared" si="146"/>
        <v>-1.2157183406089457E-2</v>
      </c>
      <c r="AQ903">
        <f t="shared" si="147"/>
        <v>0</v>
      </c>
      <c r="AR903">
        <f t="shared" si="148"/>
        <v>-1.2049736235792948E-2</v>
      </c>
      <c r="AS903" s="9">
        <f t="shared" si="149"/>
        <v>88.768222447749892</v>
      </c>
      <c r="AT903" s="9">
        <f t="shared" si="150"/>
        <v>26.542362835386498</v>
      </c>
      <c r="AU903" s="9">
        <f t="shared" si="151"/>
        <v>-0.1279076115890625</v>
      </c>
      <c r="AV903">
        <f t="shared" si="152"/>
        <v>-2.3592239273284576E-15</v>
      </c>
      <c r="AW903">
        <f t="shared" si="153"/>
        <v>19.628305429469084</v>
      </c>
      <c r="AX903">
        <v>-0.2044264779980208</v>
      </c>
      <c r="AZ903">
        <f t="shared" si="154"/>
        <v>200.56560770329969</v>
      </c>
    </row>
    <row r="904" spans="1:52" x14ac:dyDescent="0.3">
      <c r="A904">
        <v>225.5</v>
      </c>
      <c r="B904" s="12">
        <v>5655.9966873648409</v>
      </c>
      <c r="C904" s="9">
        <v>0</v>
      </c>
      <c r="D904" s="9">
        <v>1.1363144293673273</v>
      </c>
      <c r="E904" s="9">
        <v>0.70118210510874945</v>
      </c>
      <c r="F904" s="9">
        <v>3.465267115103646</v>
      </c>
      <c r="G904" s="12">
        <v>0</v>
      </c>
      <c r="H904" s="12">
        <v>274.6854250418267</v>
      </c>
      <c r="I904" s="12">
        <v>16.481125502509602</v>
      </c>
      <c r="J904">
        <v>378.87820475731075</v>
      </c>
      <c r="K904">
        <v>72.017030680594928</v>
      </c>
      <c r="L904">
        <v>4.5337466682568994E-3</v>
      </c>
      <c r="M904">
        <v>0</v>
      </c>
      <c r="N904">
        <v>-1.3041822905104842E-3</v>
      </c>
      <c r="O904">
        <v>2.061148303491266E-3</v>
      </c>
      <c r="P904">
        <v>-3.9817316941173101E-3</v>
      </c>
      <c r="Q904">
        <v>5.8771958018980341E-3</v>
      </c>
      <c r="R904">
        <v>0</v>
      </c>
      <c r="S904">
        <v>1.0744492797426687E-4</v>
      </c>
      <c r="T904">
        <v>389.26755510973737</v>
      </c>
      <c r="U904">
        <v>75.624476011716297</v>
      </c>
      <c r="V904">
        <v>376.65755099086726</v>
      </c>
      <c r="W904">
        <v>76.966624303639207</v>
      </c>
      <c r="X904">
        <v>981.23709167513027</v>
      </c>
      <c r="Y904">
        <v>573.81670760360498</v>
      </c>
      <c r="Z904">
        <v>10.527076769985138</v>
      </c>
      <c r="AA904" s="12">
        <v>24.343708500836538</v>
      </c>
      <c r="AB904" s="12">
        <v>5.3937085008365342</v>
      </c>
      <c r="AC904" s="12">
        <v>1.3956697123034718</v>
      </c>
      <c r="AD904" s="12">
        <v>-63.645907962659301</v>
      </c>
      <c r="AE904">
        <v>0.13288997595895258</v>
      </c>
      <c r="AF904">
        <v>0</v>
      </c>
      <c r="AG904">
        <v>81.223706223076888</v>
      </c>
      <c r="AH904">
        <v>-13.670638413843795</v>
      </c>
      <c r="AI904">
        <v>-9.8579578306368862</v>
      </c>
      <c r="AJ904">
        <v>-0.42445456020297495</v>
      </c>
      <c r="AK904">
        <v>16.345189100408167</v>
      </c>
      <c r="AL904">
        <v>0</v>
      </c>
      <c r="AM904">
        <v>0</v>
      </c>
      <c r="AN904">
        <v>5.9066959164676307</v>
      </c>
      <c r="AO904">
        <f t="shared" si="145"/>
        <v>-4.3799383985828617E-2</v>
      </c>
      <c r="AP904">
        <f t="shared" si="146"/>
        <v>-2.627963039149717E-3</v>
      </c>
      <c r="AQ904">
        <f t="shared" si="147"/>
        <v>0</v>
      </c>
      <c r="AR904">
        <f t="shared" si="148"/>
        <v>-2.6047925884646441E-3</v>
      </c>
      <c r="AS904" s="9">
        <f t="shared" si="149"/>
        <v>88.790111870003173</v>
      </c>
      <c r="AT904" s="9">
        <f t="shared" si="150"/>
        <v>27.141135184649233</v>
      </c>
      <c r="AU904" s="9">
        <f t="shared" si="151"/>
        <v>-2.7664768661812528E-2</v>
      </c>
      <c r="AV904">
        <f t="shared" si="152"/>
        <v>-2.0539125955565396E-15</v>
      </c>
      <c r="AW904">
        <f t="shared" si="153"/>
        <v>19.671005014068452</v>
      </c>
      <c r="AX904">
        <v>-4.418899330488707E-2</v>
      </c>
      <c r="AZ904">
        <f t="shared" si="154"/>
        <v>197.15915661273772</v>
      </c>
    </row>
    <row r="905" spans="1:52" x14ac:dyDescent="0.3">
      <c r="A905">
        <v>225.75</v>
      </c>
      <c r="B905" s="12">
        <v>5667.9796389666235</v>
      </c>
      <c r="C905" s="9">
        <v>0</v>
      </c>
      <c r="D905" s="9">
        <v>1.1370166390424228</v>
      </c>
      <c r="E905" s="9">
        <v>0.70367549697012499</v>
      </c>
      <c r="F905" s="9">
        <v>3.4666110942758408</v>
      </c>
      <c r="G905" s="12">
        <v>0</v>
      </c>
      <c r="H905" s="12">
        <v>275.64442191158651</v>
      </c>
      <c r="I905" s="12">
        <v>16.538665314695191</v>
      </c>
      <c r="J905">
        <v>377.82128280174067</v>
      </c>
      <c r="K905">
        <v>71.931967023604898</v>
      </c>
      <c r="L905">
        <v>4.505138067462458E-3</v>
      </c>
      <c r="M905">
        <v>0</v>
      </c>
      <c r="N905">
        <v>-1.301761148754893E-3</v>
      </c>
      <c r="O905">
        <v>2.0666911964422915E-3</v>
      </c>
      <c r="P905">
        <v>-3.9724168684135376E-3</v>
      </c>
      <c r="Q905">
        <v>5.8771958018980341E-3</v>
      </c>
      <c r="R905">
        <v>0</v>
      </c>
      <c r="S905">
        <v>1.0737538625676825E-4</v>
      </c>
      <c r="T905">
        <v>361.430085880592</v>
      </c>
      <c r="U905">
        <v>73.328616961379964</v>
      </c>
      <c r="V905">
        <v>371.52142941125334</v>
      </c>
      <c r="W905">
        <v>76.552349228233368</v>
      </c>
      <c r="X905">
        <v>980.3891704298818</v>
      </c>
      <c r="Y905">
        <v>573.39358740535783</v>
      </c>
      <c r="Z905">
        <v>10.532991008182549</v>
      </c>
      <c r="AA905" s="12">
        <v>24.362888438231732</v>
      </c>
      <c r="AB905" s="12">
        <v>5.4128884382317306</v>
      </c>
      <c r="AC905" s="12">
        <v>1.394765047378683</v>
      </c>
      <c r="AD905" s="12">
        <v>-65.787233325935674</v>
      </c>
      <c r="AE905">
        <v>0.13272694801642304</v>
      </c>
      <c r="AF905">
        <v>0</v>
      </c>
      <c r="AG905">
        <v>81.540818804802043</v>
      </c>
      <c r="AH905">
        <v>-12.672221206397898</v>
      </c>
      <c r="AI905">
        <v>-10.093607899705225</v>
      </c>
      <c r="AJ905">
        <v>-0.43873505905066512</v>
      </c>
      <c r="AK905">
        <v>16.358067158968868</v>
      </c>
      <c r="AL905">
        <v>0</v>
      </c>
      <c r="AM905">
        <v>0</v>
      </c>
      <c r="AN905">
        <v>5.9028672308051737</v>
      </c>
      <c r="AO905">
        <f t="shared" si="145"/>
        <v>-0.29057784706180273</v>
      </c>
      <c r="AP905">
        <f t="shared" si="146"/>
        <v>-1.7434670823708164E-2</v>
      </c>
      <c r="AQ905">
        <f t="shared" si="147"/>
        <v>0</v>
      </c>
      <c r="AR905">
        <f t="shared" si="148"/>
        <v>-1.7281327695462444E-2</v>
      </c>
      <c r="AS905" s="9">
        <f t="shared" si="149"/>
        <v>89.794427197204101</v>
      </c>
      <c r="AT905" s="9">
        <f t="shared" si="150"/>
        <v>26.811415501909668</v>
      </c>
      <c r="AU905" s="9">
        <f t="shared" si="151"/>
        <v>-0.18363923101674071</v>
      </c>
      <c r="AV905">
        <f t="shared" si="152"/>
        <v>-8.8817841970012523E-16</v>
      </c>
      <c r="AW905">
        <f t="shared" si="153"/>
        <v>19.9315370068466</v>
      </c>
      <c r="AX905">
        <v>-0.29315624363251658</v>
      </c>
      <c r="AZ905">
        <f t="shared" si="154"/>
        <v>201.8721579941045</v>
      </c>
    </row>
    <row r="906" spans="1:52" x14ac:dyDescent="0.3">
      <c r="A906">
        <v>226</v>
      </c>
      <c r="B906" s="12">
        <v>5679.9175340851752</v>
      </c>
      <c r="C906" s="9">
        <v>0</v>
      </c>
      <c r="D906" s="9">
        <v>1.1377069754513034</v>
      </c>
      <c r="E906" s="9">
        <v>0.70616721889710221</v>
      </c>
      <c r="F906" s="9">
        <v>3.4679489737081397</v>
      </c>
      <c r="G906" s="12">
        <v>0</v>
      </c>
      <c r="H906" s="12">
        <v>276.60277649888542</v>
      </c>
      <c r="I906" s="12">
        <v>16.596166589933127</v>
      </c>
      <c r="J906">
        <v>376.94126498800745</v>
      </c>
      <c r="K906">
        <v>71.861558811931161</v>
      </c>
      <c r="L906">
        <v>4.476582718050643E-3</v>
      </c>
      <c r="M906">
        <v>0</v>
      </c>
      <c r="N906">
        <v>-1.2999077508475435E-3</v>
      </c>
      <c r="O906">
        <v>2.0719492640102898E-3</v>
      </c>
      <c r="P906">
        <v>-3.9649005877035199E-3</v>
      </c>
      <c r="Q906">
        <v>5.8771958018980341E-3</v>
      </c>
      <c r="R906">
        <v>0</v>
      </c>
      <c r="S906">
        <v>1.0735336764049942E-4</v>
      </c>
      <c r="T906">
        <v>387.33824001432083</v>
      </c>
      <c r="U906">
        <v>75.463150790146074</v>
      </c>
      <c r="V906">
        <v>374.66584773688083</v>
      </c>
      <c r="W906">
        <v>76.788826783445074</v>
      </c>
      <c r="X906">
        <v>979.41492853976911</v>
      </c>
      <c r="Y906">
        <v>573.05248682251954</v>
      </c>
      <c r="Z906">
        <v>10.538897647581395</v>
      </c>
      <c r="AA906" s="12">
        <v>24.382055529977709</v>
      </c>
      <c r="AB906" s="12">
        <v>5.4320555299777089</v>
      </c>
      <c r="AC906" s="12">
        <v>1.3938309117675423</v>
      </c>
      <c r="AD906" s="12">
        <v>-67.930341599884343</v>
      </c>
      <c r="AE906">
        <v>0.13256138180444732</v>
      </c>
      <c r="AF906">
        <v>0</v>
      </c>
      <c r="AG906">
        <v>81.816759894056915</v>
      </c>
      <c r="AH906">
        <v>-13.558323226809785</v>
      </c>
      <c r="AI906">
        <v>-9.9193319542819349</v>
      </c>
      <c r="AJ906">
        <v>-0.45302744812962875</v>
      </c>
      <c r="AK906">
        <v>16.370936592526295</v>
      </c>
      <c r="AL906">
        <v>0</v>
      </c>
      <c r="AM906">
        <v>0</v>
      </c>
      <c r="AN906">
        <v>5.898913820516829</v>
      </c>
      <c r="AO906">
        <f t="shared" si="145"/>
        <v>-0.12475933600711366</v>
      </c>
      <c r="AP906">
        <f t="shared" si="146"/>
        <v>-7.485560160426819E-3</v>
      </c>
      <c r="AQ906">
        <f t="shared" si="147"/>
        <v>0</v>
      </c>
      <c r="AR906">
        <f t="shared" si="148"/>
        <v>-7.4198863385836426E-3</v>
      </c>
      <c r="AS906" s="9">
        <f t="shared" si="149"/>
        <v>89.770935317550638</v>
      </c>
      <c r="AT906" s="9">
        <f t="shared" si="150"/>
        <v>27.40399258448176</v>
      </c>
      <c r="AU906" s="9">
        <f t="shared" si="151"/>
        <v>-7.8889552365551216E-2</v>
      </c>
      <c r="AV906">
        <f t="shared" si="152"/>
        <v>-2.9698465908722937E-15</v>
      </c>
      <c r="AW906">
        <f t="shared" si="153"/>
        <v>19.964086577302901</v>
      </c>
      <c r="AX906">
        <v>-0.12586358774795206</v>
      </c>
      <c r="AZ906">
        <f t="shared" si="154"/>
        <v>198.38663908563871</v>
      </c>
    </row>
    <row r="907" spans="1:52" x14ac:dyDescent="0.3">
      <c r="A907">
        <v>226.25</v>
      </c>
      <c r="B907" s="12">
        <v>5691.8100347145655</v>
      </c>
      <c r="C907" s="9">
        <v>0</v>
      </c>
      <c r="D907" s="9">
        <v>1.1383854208871687</v>
      </c>
      <c r="E907" s="9">
        <v>0.70865721816315774</v>
      </c>
      <c r="F907" s="9">
        <v>3.4692807287308813</v>
      </c>
      <c r="G907" s="12">
        <v>0</v>
      </c>
      <c r="H907" s="12">
        <v>277.56046852429142</v>
      </c>
      <c r="I907" s="12">
        <v>16.653628111457486</v>
      </c>
      <c r="J907">
        <v>375.90001836455161</v>
      </c>
      <c r="K907">
        <v>71.777341943006832</v>
      </c>
      <c r="L907">
        <v>4.4480752747082051E-3</v>
      </c>
      <c r="M907">
        <v>0</v>
      </c>
      <c r="N907">
        <v>-1.2974407371529357E-3</v>
      </c>
      <c r="O907">
        <v>2.0769319768542899E-3</v>
      </c>
      <c r="P907">
        <v>-3.9557168834751105E-3</v>
      </c>
      <c r="Q907">
        <v>5.8771958018980341E-3</v>
      </c>
      <c r="R907">
        <v>0</v>
      </c>
      <c r="S907">
        <v>1.0728424154053333E-4</v>
      </c>
      <c r="T907">
        <v>359.40459742944518</v>
      </c>
      <c r="U907">
        <v>73.148578213831343</v>
      </c>
      <c r="V907">
        <v>369.54818844518707</v>
      </c>
      <c r="W907">
        <v>76.374191010174627</v>
      </c>
      <c r="X907">
        <v>978.32023724851535</v>
      </c>
      <c r="Y907">
        <v>572.56670451751222</v>
      </c>
      <c r="Z907">
        <v>10.544796571192268</v>
      </c>
      <c r="AA907" s="12">
        <v>24.401209370485827</v>
      </c>
      <c r="AB907" s="12">
        <v>5.4512093704858282</v>
      </c>
      <c r="AC907" s="12">
        <v>1.3928672817507586</v>
      </c>
      <c r="AD907" s="12">
        <v>-70.075174797026094</v>
      </c>
      <c r="AE907">
        <v>0.13239328063873379</v>
      </c>
      <c r="AF907">
        <v>0</v>
      </c>
      <c r="AG907">
        <v>82.097968553759671</v>
      </c>
      <c r="AH907">
        <v>-12.559886720221304</v>
      </c>
      <c r="AI907">
        <v>-10.150925803616257</v>
      </c>
      <c r="AJ907">
        <v>-0.46733134072136712</v>
      </c>
      <c r="AK907">
        <v>16.383797128754512</v>
      </c>
      <c r="AL907">
        <v>0</v>
      </c>
      <c r="AM907">
        <v>0</v>
      </c>
      <c r="AN907">
        <v>5.8948355852187886</v>
      </c>
      <c r="AO907">
        <f t="shared" si="145"/>
        <v>-0.36459268934690231</v>
      </c>
      <c r="AP907">
        <f t="shared" si="146"/>
        <v>-2.1875561360814137E-2</v>
      </c>
      <c r="AQ907">
        <f t="shared" si="147"/>
        <v>0</v>
      </c>
      <c r="AR907">
        <f t="shared" si="148"/>
        <v>-2.1684124022575729E-2</v>
      </c>
      <c r="AS907" s="9">
        <f t="shared" si="149"/>
        <v>90.732583067667932</v>
      </c>
      <c r="AT907" s="9">
        <f t="shared" si="150"/>
        <v>27.06765269532578</v>
      </c>
      <c r="AU907" s="9">
        <f t="shared" si="151"/>
        <v>-0.23067334443041898</v>
      </c>
      <c r="AV907">
        <f t="shared" si="152"/>
        <v>-8.8817841970012523E-16</v>
      </c>
      <c r="AW907">
        <f t="shared" si="153"/>
        <v>20.21585515589657</v>
      </c>
      <c r="AX907">
        <v>-0.36781147992000029</v>
      </c>
      <c r="AZ907">
        <f t="shared" si="154"/>
        <v>203.01851607232516</v>
      </c>
    </row>
    <row r="908" spans="1:52" x14ac:dyDescent="0.3">
      <c r="A908">
        <v>226.5</v>
      </c>
      <c r="B908" s="12">
        <v>5703.6568036478729</v>
      </c>
      <c r="C908" s="9">
        <v>0</v>
      </c>
      <c r="D908" s="9">
        <v>1.1390519579443323</v>
      </c>
      <c r="E908" s="9">
        <v>0.71114544200079655</v>
      </c>
      <c r="F908" s="9">
        <v>3.4706063348030862</v>
      </c>
      <c r="G908" s="12">
        <v>0</v>
      </c>
      <c r="H908" s="12">
        <v>278.51747769261408</v>
      </c>
      <c r="I908" s="12">
        <v>16.711048661556845</v>
      </c>
      <c r="J908">
        <v>375.03473857197508</v>
      </c>
      <c r="K908">
        <v>71.707765923845045</v>
      </c>
      <c r="L908">
        <v>4.4196200669600312E-3</v>
      </c>
      <c r="M908">
        <v>0</v>
      </c>
      <c r="N908">
        <v>-1.2955340907616724E-3</v>
      </c>
      <c r="O908">
        <v>2.0816457461909576E-3</v>
      </c>
      <c r="P908">
        <v>-3.948323765624027E-3</v>
      </c>
      <c r="Q908">
        <v>5.8771958018980341E-3</v>
      </c>
      <c r="R908">
        <v>0</v>
      </c>
      <c r="S908">
        <v>1.0726258928461063E-4</v>
      </c>
      <c r="T908">
        <v>385.43915579059279</v>
      </c>
      <c r="U908">
        <v>75.30343859143494</v>
      </c>
      <c r="V908">
        <v>372.70445967842636</v>
      </c>
      <c r="W908">
        <v>76.612866283524738</v>
      </c>
      <c r="X908">
        <v>977.10944009702132</v>
      </c>
      <c r="Y908">
        <v>572.16455903467283</v>
      </c>
      <c r="Z908">
        <v>10.550687662238809</v>
      </c>
      <c r="AA908" s="12">
        <v>24.420349553852279</v>
      </c>
      <c r="AB908" s="12">
        <v>5.4703495538522819</v>
      </c>
      <c r="AC908" s="12">
        <v>1.3918741344082572</v>
      </c>
      <c r="AD908" s="12">
        <v>-72.221674737310295</v>
      </c>
      <c r="AE908">
        <v>0.13222264788517513</v>
      </c>
      <c r="AF908">
        <v>0</v>
      </c>
      <c r="AG908">
        <v>82.33897687183206</v>
      </c>
      <c r="AH908">
        <v>-13.447567950308603</v>
      </c>
      <c r="AI908">
        <v>-9.973004967812324</v>
      </c>
      <c r="AJ908">
        <v>-0.48164634882312246</v>
      </c>
      <c r="AK908">
        <v>16.396648495115986</v>
      </c>
      <c r="AL908">
        <v>0</v>
      </c>
      <c r="AM908">
        <v>0</v>
      </c>
      <c r="AN908">
        <v>5.8906324279096562</v>
      </c>
      <c r="AO908">
        <f t="shared" si="145"/>
        <v>-0.1922715009618966</v>
      </c>
      <c r="AP908">
        <f t="shared" si="146"/>
        <v>-1.1536290057713795E-2</v>
      </c>
      <c r="AQ908">
        <f t="shared" si="147"/>
        <v>0</v>
      </c>
      <c r="AR908">
        <f t="shared" si="148"/>
        <v>-1.1435593400285372E-2</v>
      </c>
      <c r="AS908" s="9">
        <f t="shared" si="149"/>
        <v>90.666559650718042</v>
      </c>
      <c r="AT908" s="9">
        <f t="shared" si="150"/>
        <v>27.654347563703958</v>
      </c>
      <c r="AU908" s="9">
        <f t="shared" si="151"/>
        <v>-0.12171579317992919</v>
      </c>
      <c r="AV908">
        <f t="shared" si="152"/>
        <v>-2.4424906541753444E-15</v>
      </c>
      <c r="AW908">
        <f t="shared" si="153"/>
        <v>20.238765411382857</v>
      </c>
      <c r="AX908">
        <v>-0.19396455673853219</v>
      </c>
      <c r="AZ908">
        <f t="shared" si="154"/>
        <v>199.46009935624647</v>
      </c>
    </row>
    <row r="909" spans="1:52" x14ac:dyDescent="0.3">
      <c r="A909">
        <v>226.75</v>
      </c>
      <c r="B909" s="12">
        <v>5715.4575044928433</v>
      </c>
      <c r="C909" s="9">
        <v>0</v>
      </c>
      <c r="D909" s="9">
        <v>1.1397065695188755</v>
      </c>
      <c r="E909" s="9">
        <v>0.7136318376029871</v>
      </c>
      <c r="F909" s="9">
        <v>3.471925767512765</v>
      </c>
      <c r="G909" s="12">
        <v>0</v>
      </c>
      <c r="H909" s="12">
        <v>279.4737836934566</v>
      </c>
      <c r="I909" s="12">
        <v>16.768427021607394</v>
      </c>
      <c r="J909">
        <v>374.00891993983851</v>
      </c>
      <c r="K909">
        <v>71.624388970861901</v>
      </c>
      <c r="L909">
        <v>4.391211888005217E-3</v>
      </c>
      <c r="M909">
        <v>0</v>
      </c>
      <c r="N909">
        <v>-1.2930196138886143E-3</v>
      </c>
      <c r="O909">
        <v>2.0860943233439724E-3</v>
      </c>
      <c r="P909">
        <v>-3.9392691084128061E-3</v>
      </c>
      <c r="Q909">
        <v>5.8771958018980341E-3</v>
      </c>
      <c r="R909">
        <v>0</v>
      </c>
      <c r="S909">
        <v>1.0719386157415612E-4</v>
      </c>
      <c r="T909">
        <v>357.40913408193751</v>
      </c>
      <c r="U909">
        <v>72.970105433270703</v>
      </c>
      <c r="V909">
        <v>367.60498854526497</v>
      </c>
      <c r="W909">
        <v>76.19786996795068</v>
      </c>
      <c r="X909">
        <v>975.78556966071653</v>
      </c>
      <c r="Y909">
        <v>571.6201872101924</v>
      </c>
      <c r="Z909">
        <v>10.556570804161998</v>
      </c>
      <c r="AA909" s="12">
        <v>24.43947567386914</v>
      </c>
      <c r="AB909" s="12">
        <v>5.4894756738691397</v>
      </c>
      <c r="AC909" s="12">
        <v>1.390851447625961</v>
      </c>
      <c r="AD909" s="12">
        <v>-74.369782803877996</v>
      </c>
      <c r="AE909">
        <v>0.13204948695975749</v>
      </c>
      <c r="AF909">
        <v>0</v>
      </c>
      <c r="AG909">
        <v>82.585956993630759</v>
      </c>
      <c r="AH909">
        <v>-12.449122336919107</v>
      </c>
      <c r="AI909">
        <v>-10.200759933246371</v>
      </c>
      <c r="AJ909">
        <v>-0.49597208151906247</v>
      </c>
      <c r="AK909">
        <v>16.409490418868973</v>
      </c>
      <c r="AL909">
        <v>0</v>
      </c>
      <c r="AM909">
        <v>0</v>
      </c>
      <c r="AN909">
        <v>5.8863042549991436</v>
      </c>
      <c r="AO909">
        <f t="shared" si="145"/>
        <v>-0.42549589401830035</v>
      </c>
      <c r="AP909">
        <f t="shared" si="146"/>
        <v>-2.5529753641098021E-2</v>
      </c>
      <c r="AQ909">
        <f t="shared" si="147"/>
        <v>0</v>
      </c>
      <c r="AR909">
        <f t="shared" si="148"/>
        <v>-2.5307494872174607E-2</v>
      </c>
      <c r="AS909" s="9">
        <f t="shared" si="149"/>
        <v>91.587379835563638</v>
      </c>
      <c r="AT909" s="9">
        <f t="shared" si="150"/>
        <v>27.311541938978944</v>
      </c>
      <c r="AU909" s="9">
        <f t="shared" si="151"/>
        <v>-0.26950665192506384</v>
      </c>
      <c r="AV909">
        <f t="shared" si="152"/>
        <v>1.3322676295501878E-15</v>
      </c>
      <c r="AW909">
        <f t="shared" si="153"/>
        <v>20.482052375032239</v>
      </c>
      <c r="AX909">
        <v>-0.42923273933089012</v>
      </c>
      <c r="AZ909">
        <f t="shared" si="154"/>
        <v>204.01519866492742</v>
      </c>
    </row>
    <row r="910" spans="1:52" x14ac:dyDescent="0.3">
      <c r="A910">
        <v>227</v>
      </c>
      <c r="B910" s="12">
        <v>5727.2118016875402</v>
      </c>
      <c r="C910" s="9">
        <v>0</v>
      </c>
      <c r="D910" s="9">
        <v>1.1403492388092888</v>
      </c>
      <c r="E910" s="9">
        <v>0.71611635212461167</v>
      </c>
      <c r="F910" s="9">
        <v>3.4732390025772277</v>
      </c>
      <c r="G910" s="12">
        <v>0</v>
      </c>
      <c r="H910" s="12">
        <v>280.42936620177375</v>
      </c>
      <c r="I910" s="12">
        <v>16.825761972106424</v>
      </c>
      <c r="J910">
        <v>373.1581484556055</v>
      </c>
      <c r="K910">
        <v>71.555638784497091</v>
      </c>
      <c r="L910">
        <v>4.3628549904126358E-3</v>
      </c>
      <c r="M910">
        <v>0</v>
      </c>
      <c r="N910">
        <v>-1.290970774970391E-3</v>
      </c>
      <c r="O910">
        <v>2.0902791766158951E-3</v>
      </c>
      <c r="P910">
        <v>-3.9319972287580815E-3</v>
      </c>
      <c r="Q910">
        <v>5.8771958018980341E-3</v>
      </c>
      <c r="R910">
        <v>0</v>
      </c>
      <c r="S910">
        <v>1.0717255962278318E-4</v>
      </c>
      <c r="T910">
        <v>383.56986791754815</v>
      </c>
      <c r="U910">
        <v>75.145331226515054</v>
      </c>
      <c r="V910">
        <v>370.77297151929918</v>
      </c>
      <c r="W910">
        <v>76.43873298806659</v>
      </c>
      <c r="X910">
        <v>974.3505439674658</v>
      </c>
      <c r="Y910">
        <v>571.159403262811</v>
      </c>
      <c r="Z910">
        <v>10.562445880622617</v>
      </c>
      <c r="AA910" s="12">
        <v>24.458587324035474</v>
      </c>
      <c r="AB910" s="12">
        <v>5.5085873240354744</v>
      </c>
      <c r="AC910" s="12">
        <v>1.389799200096437</v>
      </c>
      <c r="AD910" s="12">
        <v>-76.519440304720433</v>
      </c>
      <c r="AE910">
        <v>0.13187380132845195</v>
      </c>
      <c r="AF910">
        <v>0</v>
      </c>
      <c r="AG910">
        <v>82.793020230578875</v>
      </c>
      <c r="AH910">
        <v>-13.338349887292521</v>
      </c>
      <c r="AI910">
        <v>-10.019321587175591</v>
      </c>
      <c r="AJ910">
        <v>-0.51030814739218067</v>
      </c>
      <c r="AK910">
        <v>16.422322627075001</v>
      </c>
      <c r="AL910">
        <v>0</v>
      </c>
      <c r="AM910">
        <v>0</v>
      </c>
      <c r="AN910">
        <v>5.8818509763108109</v>
      </c>
      <c r="AO910">
        <f t="shared" si="145"/>
        <v>-0.24685795556771203</v>
      </c>
      <c r="AP910">
        <f t="shared" si="146"/>
        <v>-1.4811477334062722E-2</v>
      </c>
      <c r="AQ910">
        <f t="shared" si="147"/>
        <v>0</v>
      </c>
      <c r="AR910">
        <f t="shared" si="148"/>
        <v>-1.468287289743263E-2</v>
      </c>
      <c r="AS910" s="9">
        <f t="shared" si="149"/>
        <v>91.479828818479774</v>
      </c>
      <c r="AT910" s="9">
        <f t="shared" si="150"/>
        <v>27.892326578606795</v>
      </c>
      <c r="AU910" s="9">
        <f t="shared" si="151"/>
        <v>-0.15644542775310605</v>
      </c>
      <c r="AV910">
        <f t="shared" si="152"/>
        <v>3.6082248300317588E-16</v>
      </c>
      <c r="AW910">
        <f t="shared" si="153"/>
        <v>20.495432599968868</v>
      </c>
      <c r="AX910">
        <v>-0.24902013653360414</v>
      </c>
      <c r="AZ910">
        <f t="shared" si="154"/>
        <v>200.38643174351182</v>
      </c>
    </row>
    <row r="911" spans="1:52" x14ac:dyDescent="0.3">
      <c r="A911">
        <v>227.25</v>
      </c>
      <c r="B911" s="12">
        <v>5738.919360515988</v>
      </c>
      <c r="C911" s="9">
        <v>0</v>
      </c>
      <c r="D911" s="9">
        <v>1.1409799493171002</v>
      </c>
      <c r="E911" s="9">
        <v>0.71859893268390751</v>
      </c>
      <c r="F911" s="9">
        <v>3.4745460158433694</v>
      </c>
      <c r="G911" s="12">
        <v>0</v>
      </c>
      <c r="H911" s="12">
        <v>281.38420487842598</v>
      </c>
      <c r="I911" s="12">
        <v>16.883052292705557</v>
      </c>
      <c r="J911">
        <v>372.14752189668963</v>
      </c>
      <c r="K911">
        <v>71.473095737167512</v>
      </c>
      <c r="L911">
        <v>4.3345443373852674E-3</v>
      </c>
      <c r="M911">
        <v>0</v>
      </c>
      <c r="N911">
        <v>-1.2882672410243505E-3</v>
      </c>
      <c r="O911">
        <v>2.0941997430390618E-3</v>
      </c>
      <c r="P911">
        <v>-3.923069649314828E-3</v>
      </c>
      <c r="Q911">
        <v>5.8771958018980341E-3</v>
      </c>
      <c r="R911">
        <v>0</v>
      </c>
      <c r="S911">
        <v>1.0710421496487591E-4</v>
      </c>
      <c r="T911">
        <v>355.44326722157609</v>
      </c>
      <c r="U911">
        <v>72.793192176596051</v>
      </c>
      <c r="V911">
        <v>365.69141569429439</v>
      </c>
      <c r="W911">
        <v>76.023376182059508</v>
      </c>
      <c r="X911">
        <v>972.80530591157265</v>
      </c>
      <c r="Y911">
        <v>570.55738978795955</v>
      </c>
      <c r="Z911">
        <v>10.56831277550387</v>
      </c>
      <c r="AA911" s="12">
        <v>24.477684097568517</v>
      </c>
      <c r="AB911" s="12">
        <v>5.5276840975685184</v>
      </c>
      <c r="AC911" s="12">
        <v>1.3887173713227707</v>
      </c>
      <c r="AD911" s="12">
        <v>-78.670588435104108</v>
      </c>
      <c r="AE911">
        <v>0.13169559450714052</v>
      </c>
      <c r="AF911">
        <v>0</v>
      </c>
      <c r="AG911">
        <v>83.006162019495363</v>
      </c>
      <c r="AH911">
        <v>-12.339905321041346</v>
      </c>
      <c r="AI911">
        <v>-10.243298704683259</v>
      </c>
      <c r="AJ911">
        <v>-0.52465415427370943</v>
      </c>
      <c r="AK911">
        <v>16.435144846606367</v>
      </c>
      <c r="AL911">
        <v>0</v>
      </c>
      <c r="AM911">
        <v>0</v>
      </c>
      <c r="AN911">
        <v>5.8772725050984596</v>
      </c>
      <c r="AO911">
        <f t="shared" si="145"/>
        <v>-0.47354132217020306</v>
      </c>
      <c r="AP911">
        <f t="shared" si="146"/>
        <v>-2.8412479330212181E-2</v>
      </c>
      <c r="AQ911">
        <f t="shared" si="147"/>
        <v>0</v>
      </c>
      <c r="AR911">
        <f t="shared" si="148"/>
        <v>-2.8166446053779933E-2</v>
      </c>
      <c r="AS911" s="9">
        <f t="shared" si="149"/>
        <v>92.360058579929827</v>
      </c>
      <c r="AT911" s="9">
        <f t="shared" si="150"/>
        <v>27.542907940520493</v>
      </c>
      <c r="AU911" s="9">
        <f t="shared" si="151"/>
        <v>-0.30027196828922104</v>
      </c>
      <c r="AV911">
        <f t="shared" si="152"/>
        <v>3.8302694349567901E-15</v>
      </c>
      <c r="AW911">
        <f t="shared" si="153"/>
        <v>20.730168672006393</v>
      </c>
      <c r="AX911">
        <v>-0.47767769503020602</v>
      </c>
      <c r="AZ911">
        <f t="shared" si="154"/>
        <v>204.86597409366516</v>
      </c>
    </row>
    <row r="912" spans="1:52" x14ac:dyDescent="0.3">
      <c r="A912">
        <v>227.5</v>
      </c>
      <c r="B912" s="12">
        <v>5750.5798471238068</v>
      </c>
      <c r="C912" s="9">
        <v>0</v>
      </c>
      <c r="D912" s="9">
        <v>1.1415986848474908</v>
      </c>
      <c r="E912" s="9">
        <v>0.72107952636393224</v>
      </c>
      <c r="F912" s="9">
        <v>3.4758467832879592</v>
      </c>
      <c r="G912" s="12">
        <v>0</v>
      </c>
      <c r="H912" s="12">
        <v>282.33827937074318</v>
      </c>
      <c r="I912" s="12">
        <v>16.940296762244589</v>
      </c>
      <c r="J912">
        <v>371.31104602942486</v>
      </c>
      <c r="K912">
        <v>71.405166401856832</v>
      </c>
      <c r="L912">
        <v>4.3062840580993696E-3</v>
      </c>
      <c r="M912">
        <v>0</v>
      </c>
      <c r="N912">
        <v>-1.2861343601181169E-3</v>
      </c>
      <c r="O912">
        <v>2.0978538132962439E-3</v>
      </c>
      <c r="P912">
        <v>-3.9159172464270026E-3</v>
      </c>
      <c r="Q912">
        <v>5.8771958018980341E-3</v>
      </c>
      <c r="R912">
        <v>0</v>
      </c>
      <c r="S912">
        <v>1.0708325080117207E-4</v>
      </c>
      <c r="T912">
        <v>381.72995269662368</v>
      </c>
      <c r="U912">
        <v>74.988820967919935</v>
      </c>
      <c r="V912">
        <v>368.87097142986272</v>
      </c>
      <c r="W912">
        <v>76.266416832707932</v>
      </c>
      <c r="X912">
        <v>971.15001365972864</v>
      </c>
      <c r="Y912">
        <v>570.03767373193568</v>
      </c>
      <c r="Z912">
        <v>10.574171372914744</v>
      </c>
      <c r="AA912" s="12">
        <v>24.496765587414867</v>
      </c>
      <c r="AB912" s="12">
        <v>5.5467655874148631</v>
      </c>
      <c r="AC912" s="12">
        <v>1.3876059416261237</v>
      </c>
      <c r="AD912" s="12">
        <v>-80.823167535466311</v>
      </c>
      <c r="AE912">
        <v>0.13151487006149587</v>
      </c>
      <c r="AF912">
        <v>0</v>
      </c>
      <c r="AG912">
        <v>83.17915359105568</v>
      </c>
      <c r="AH912">
        <v>-13.23064687742739</v>
      </c>
      <c r="AI912">
        <v>-10.058335115103647</v>
      </c>
      <c r="AJ912">
        <v>-0.53900970429402495</v>
      </c>
      <c r="AK912">
        <v>16.447956804153648</v>
      </c>
      <c r="AL912">
        <v>0</v>
      </c>
      <c r="AM912">
        <v>0</v>
      </c>
      <c r="AN912">
        <v>5.8725687580781205</v>
      </c>
      <c r="AO912">
        <f t="shared" si="145"/>
        <v>-0.28853963456580101</v>
      </c>
      <c r="AP912">
        <f t="shared" si="146"/>
        <v>-1.7312378073948059E-2</v>
      </c>
      <c r="AQ912">
        <f t="shared" si="147"/>
        <v>0</v>
      </c>
      <c r="AR912">
        <f t="shared" si="148"/>
        <v>-1.7162874906695505E-2</v>
      </c>
      <c r="AS912" s="9">
        <f t="shared" si="149"/>
        <v>92.210587518140926</v>
      </c>
      <c r="AT912" s="9">
        <f t="shared" si="150"/>
        <v>28.117486687684053</v>
      </c>
      <c r="AU912" s="9">
        <f t="shared" si="151"/>
        <v>-0.18306405262661846</v>
      </c>
      <c r="AV912">
        <f t="shared" si="152"/>
        <v>-2.4980018054066022E-15</v>
      </c>
      <c r="AW912">
        <f t="shared" si="153"/>
        <v>20.733820137610508</v>
      </c>
      <c r="AX912">
        <v>-0.29105305900547068</v>
      </c>
      <c r="AZ912">
        <f t="shared" si="154"/>
        <v>201.16670230207296</v>
      </c>
    </row>
    <row r="913" spans="1:52" x14ac:dyDescent="0.3">
      <c r="A913">
        <v>227.75</v>
      </c>
      <c r="B913" s="12">
        <v>5762.1929285338629</v>
      </c>
      <c r="C913" s="9">
        <v>0</v>
      </c>
      <c r="D913" s="9">
        <v>1.1422054295099053</v>
      </c>
      <c r="E913" s="9">
        <v>0.7235580802140229</v>
      </c>
      <c r="F913" s="9">
        <v>3.4771412810179267</v>
      </c>
      <c r="G913" s="12">
        <v>0</v>
      </c>
      <c r="H913" s="12">
        <v>283.29156931308574</v>
      </c>
      <c r="I913" s="12">
        <v>16.997494158785145</v>
      </c>
      <c r="J913">
        <v>370.31538472485033</v>
      </c>
      <c r="K913">
        <v>71.323452018450268</v>
      </c>
      <c r="L913">
        <v>4.2780691821747959E-3</v>
      </c>
      <c r="M913">
        <v>0</v>
      </c>
      <c r="N913">
        <v>-1.2834473616259684E-3</v>
      </c>
      <c r="O913">
        <v>2.1012373984532948E-3</v>
      </c>
      <c r="P913">
        <v>-3.9071148567714781E-3</v>
      </c>
      <c r="Q913">
        <v>5.8771958018980341E-3</v>
      </c>
      <c r="R913">
        <v>0</v>
      </c>
      <c r="S913">
        <v>1.070152751219105E-4</v>
      </c>
      <c r="T913">
        <v>353.50658038281836</v>
      </c>
      <c r="U913">
        <v>72.617832615511816</v>
      </c>
      <c r="V913">
        <v>363.80706011428373</v>
      </c>
      <c r="W913">
        <v>75.850699545486748</v>
      </c>
      <c r="X913">
        <v>969.38400086817001</v>
      </c>
      <c r="Y913">
        <v>569.37660043428559</v>
      </c>
      <c r="Z913">
        <v>10.58002155719249</v>
      </c>
      <c r="AA913" s="12">
        <v>24.515831386261713</v>
      </c>
      <c r="AB913" s="12">
        <v>5.5658313862617144</v>
      </c>
      <c r="AC913" s="12">
        <v>1.3864648921430209</v>
      </c>
      <c r="AD913" s="12">
        <v>-82.977118411233889</v>
      </c>
      <c r="AE913">
        <v>0.13133163160690131</v>
      </c>
      <c r="AF913">
        <v>0</v>
      </c>
      <c r="AG913">
        <v>83.357872656371498</v>
      </c>
      <c r="AH913">
        <v>-12.232213512604364</v>
      </c>
      <c r="AI913">
        <v>-10.278477016000094</v>
      </c>
      <c r="AJ913">
        <v>-0.55337440268451887</v>
      </c>
      <c r="AK913">
        <v>16.460758226233249</v>
      </c>
      <c r="AL913">
        <v>0</v>
      </c>
      <c r="AM913">
        <v>0</v>
      </c>
      <c r="AN913">
        <v>5.8677396554165693</v>
      </c>
      <c r="AO913">
        <f t="shared" si="145"/>
        <v>-0.50854517461860893</v>
      </c>
      <c r="AP913">
        <f t="shared" si="146"/>
        <v>-3.0512710477116536E-2</v>
      </c>
      <c r="AQ913">
        <f t="shared" si="147"/>
        <v>0</v>
      </c>
      <c r="AR913">
        <f t="shared" si="148"/>
        <v>-3.0249946905422903E-2</v>
      </c>
      <c r="AS913" s="9">
        <f t="shared" si="149"/>
        <v>93.049236564450212</v>
      </c>
      <c r="AT913" s="9">
        <f t="shared" si="150"/>
        <v>27.761067129194217</v>
      </c>
      <c r="AU913" s="9">
        <f t="shared" si="151"/>
        <v>-0.32282513461626611</v>
      </c>
      <c r="AV913">
        <f t="shared" si="152"/>
        <v>2.1094237467877974E-15</v>
      </c>
      <c r="AW913">
        <f t="shared" si="153"/>
        <v>20.959663003913224</v>
      </c>
      <c r="AX913">
        <v>-0.51296260870099386</v>
      </c>
      <c r="AZ913">
        <f t="shared" si="154"/>
        <v>205.56954032000186</v>
      </c>
    </row>
    <row r="914" spans="1:52" x14ac:dyDescent="0.3">
      <c r="A914">
        <v>228</v>
      </c>
      <c r="B914" s="12">
        <v>5773.758272661883</v>
      </c>
      <c r="C914" s="9">
        <v>0</v>
      </c>
      <c r="D914" s="9">
        <v>1.1428001677186483</v>
      </c>
      <c r="E914" s="9">
        <v>0.72603454125126876</v>
      </c>
      <c r="F914" s="9">
        <v>3.4784294852706577</v>
      </c>
      <c r="G914" s="12">
        <v>0</v>
      </c>
      <c r="H914" s="12">
        <v>284.24405432741105</v>
      </c>
      <c r="I914" s="12">
        <v>17.054643259644664</v>
      </c>
      <c r="J914">
        <v>369.49298324407823</v>
      </c>
      <c r="K914">
        <v>71.25633794691106</v>
      </c>
      <c r="L914">
        <v>4.2499037043725596E-3</v>
      </c>
      <c r="M914">
        <v>0</v>
      </c>
      <c r="N914">
        <v>-1.2813288801264053E-3</v>
      </c>
      <c r="O914">
        <v>2.1043461877479908E-3</v>
      </c>
      <c r="P914">
        <v>-3.9000800689922674E-3</v>
      </c>
      <c r="Q914">
        <v>5.8771958018980341E-3</v>
      </c>
      <c r="R914">
        <v>0</v>
      </c>
      <c r="S914">
        <v>1.0699463250870673E-4</v>
      </c>
      <c r="T914">
        <v>379.91899113803083</v>
      </c>
      <c r="U914">
        <v>74.833900061677525</v>
      </c>
      <c r="V914">
        <v>366.99805254343568</v>
      </c>
      <c r="W914">
        <v>76.095907633442323</v>
      </c>
      <c r="X914">
        <v>967.50643546409265</v>
      </c>
      <c r="Y914">
        <v>568.79566138902294</v>
      </c>
      <c r="Z914">
        <v>10.585863212906343</v>
      </c>
      <c r="AA914" s="12">
        <v>24.534881086548221</v>
      </c>
      <c r="AB914" s="12">
        <v>5.5848810865482212</v>
      </c>
      <c r="AC914" s="12">
        <v>1.3852942048347801</v>
      </c>
      <c r="AD914" s="12">
        <v>-85.132381055276213</v>
      </c>
      <c r="AE914">
        <v>0.13114588280834516</v>
      </c>
      <c r="AF914">
        <v>0</v>
      </c>
      <c r="AG914">
        <v>83.495850470124168</v>
      </c>
      <c r="AH914">
        <v>-13.124437081299174</v>
      </c>
      <c r="AI914">
        <v>-10.089880442279364</v>
      </c>
      <c r="AJ914">
        <v>-0.56774784925763722</v>
      </c>
      <c r="AK914">
        <v>16.47354883919505</v>
      </c>
      <c r="AL914">
        <v>0</v>
      </c>
      <c r="AM914">
        <v>0</v>
      </c>
      <c r="AN914">
        <v>5.862785120771238</v>
      </c>
      <c r="AO914">
        <f t="shared" si="145"/>
        <v>-0.31695974735486698</v>
      </c>
      <c r="AP914">
        <f t="shared" si="146"/>
        <v>-1.9017584841292019E-2</v>
      </c>
      <c r="AQ914">
        <f t="shared" si="147"/>
        <v>0</v>
      </c>
      <c r="AR914">
        <f t="shared" si="148"/>
        <v>-1.8854275082269098E-2</v>
      </c>
      <c r="AS914" s="9">
        <f t="shared" si="149"/>
        <v>92.856419592140455</v>
      </c>
      <c r="AT914" s="9">
        <f t="shared" si="150"/>
        <v>28.328937049004441</v>
      </c>
      <c r="AU914" s="9">
        <f t="shared" si="151"/>
        <v>-0.20131755176975849</v>
      </c>
      <c r="AV914">
        <f t="shared" si="152"/>
        <v>-4.4408920985006262E-16</v>
      </c>
      <c r="AW914">
        <f t="shared" si="153"/>
        <v>20.953155285121678</v>
      </c>
      <c r="AX914">
        <v>-0.31970515229537133</v>
      </c>
      <c r="AZ914">
        <f t="shared" si="154"/>
        <v>201.79760884558726</v>
      </c>
    </row>
    <row r="915" spans="1:52" x14ac:dyDescent="0.3">
      <c r="A915">
        <v>228.25</v>
      </c>
      <c r="B915" s="12">
        <v>5785.2755483320743</v>
      </c>
      <c r="C915" s="9">
        <v>0</v>
      </c>
      <c r="D915" s="9">
        <v>1.1433828841934619</v>
      </c>
      <c r="E915" s="9">
        <v>0.72850885646198549</v>
      </c>
      <c r="F915" s="9">
        <v>3.4797113724142523</v>
      </c>
      <c r="G915" s="12">
        <v>0</v>
      </c>
      <c r="H915" s="12">
        <v>285.19571402384054</v>
      </c>
      <c r="I915" s="12">
        <v>17.111742841430434</v>
      </c>
      <c r="J915">
        <v>368.51204955582796</v>
      </c>
      <c r="K915">
        <v>71.175446207908408</v>
      </c>
      <c r="L915">
        <v>4.2217827755047085E-3</v>
      </c>
      <c r="M915">
        <v>0</v>
      </c>
      <c r="N915">
        <v>-1.2786581009038634E-3</v>
      </c>
      <c r="O915">
        <v>2.1071703126378438E-3</v>
      </c>
      <c r="P915">
        <v>-3.8914008567509273E-3</v>
      </c>
      <c r="Q915">
        <v>5.8771958018980341E-3</v>
      </c>
      <c r="R915">
        <v>0</v>
      </c>
      <c r="S915">
        <v>1.0692700729656524E-4</v>
      </c>
      <c r="T915">
        <v>351.59865522823975</v>
      </c>
      <c r="U915">
        <v>72.444020309007442</v>
      </c>
      <c r="V915">
        <v>361.9515179257632</v>
      </c>
      <c r="W915">
        <v>75.679829909094849</v>
      </c>
      <c r="X915">
        <v>965.51402149919295</v>
      </c>
      <c r="Y915">
        <v>568.07199627826014</v>
      </c>
      <c r="Z915">
        <v>10.591696224859907</v>
      </c>
      <c r="AA915" s="12">
        <v>24.553914280476807</v>
      </c>
      <c r="AB915" s="12">
        <v>5.6039142804768103</v>
      </c>
      <c r="AC915" s="12">
        <v>1.3840938624870598</v>
      </c>
      <c r="AD915" s="12">
        <v>-87.288895521521908</v>
      </c>
      <c r="AE915">
        <v>0.13095762738031347</v>
      </c>
      <c r="AF915">
        <v>0</v>
      </c>
      <c r="AG915">
        <v>83.638696901155981</v>
      </c>
      <c r="AH915">
        <v>-12.126024838118775</v>
      </c>
      <c r="AI915">
        <v>-10.306023917624847</v>
      </c>
      <c r="AJ915">
        <v>-0.58212964423302971</v>
      </c>
      <c r="AK915">
        <v>16.486328369229959</v>
      </c>
      <c r="AL915">
        <v>0</v>
      </c>
      <c r="AM915">
        <v>0</v>
      </c>
      <c r="AN915">
        <v>5.8577050812882998</v>
      </c>
      <c r="AO915">
        <f t="shared" si="145"/>
        <v>-0.52996669937993923</v>
      </c>
      <c r="AP915">
        <f t="shared" si="146"/>
        <v>-3.1798001962796356E-2</v>
      </c>
      <c r="AQ915">
        <f t="shared" si="147"/>
        <v>0</v>
      </c>
      <c r="AR915">
        <f t="shared" si="148"/>
        <v>-3.1525725143767391E-2</v>
      </c>
      <c r="AS915" s="9">
        <f t="shared" si="149"/>
        <v>93.651395810825136</v>
      </c>
      <c r="AT915" s="9">
        <f t="shared" si="150"/>
        <v>27.964903103932471</v>
      </c>
      <c r="AU915" s="9">
        <f t="shared" si="151"/>
        <v>-0.33679477734743807</v>
      </c>
      <c r="AV915">
        <f t="shared" si="152"/>
        <v>2.6645352591003757E-15</v>
      </c>
      <c r="AW915">
        <f t="shared" si="153"/>
        <v>21.169513208867222</v>
      </c>
      <c r="AX915">
        <v>-0.53454383904731895</v>
      </c>
      <c r="AZ915">
        <f t="shared" si="154"/>
        <v>206.12047835249695</v>
      </c>
    </row>
    <row r="916" spans="1:52" x14ac:dyDescent="0.3">
      <c r="A916">
        <v>228.5</v>
      </c>
      <c r="B916" s="12">
        <v>5796.744425292738</v>
      </c>
      <c r="C916" s="9">
        <v>0</v>
      </c>
      <c r="D916" s="9">
        <v>1.1439535639601044</v>
      </c>
      <c r="E916" s="9">
        <v>0.73098097280319552</v>
      </c>
      <c r="F916" s="9">
        <v>3.4809869189478051</v>
      </c>
      <c r="G916" s="12">
        <v>0</v>
      </c>
      <c r="H916" s="12">
        <v>286.14652800122906</v>
      </c>
      <c r="I916" s="12">
        <v>17.168791680073742</v>
      </c>
      <c r="J916">
        <v>367.70349970583192</v>
      </c>
      <c r="K916">
        <v>71.109141833633998</v>
      </c>
      <c r="L916">
        <v>4.1937102836829433E-3</v>
      </c>
      <c r="M916">
        <v>0</v>
      </c>
      <c r="N916">
        <v>-1.2765537175761282E-3</v>
      </c>
      <c r="O916">
        <v>2.1097114505387701E-3</v>
      </c>
      <c r="P916">
        <v>-3.8844817938533619E-3</v>
      </c>
      <c r="Q916">
        <v>5.8771958018980341E-3</v>
      </c>
      <c r="R916">
        <v>0</v>
      </c>
      <c r="S916">
        <v>1.0690666821934259E-4</v>
      </c>
      <c r="T916">
        <v>378.13656445906105</v>
      </c>
      <c r="U916">
        <v>74.680560400726961</v>
      </c>
      <c r="V916">
        <v>365.15381366472076</v>
      </c>
      <c r="W916">
        <v>75.927195152784748</v>
      </c>
      <c r="X916">
        <v>963.40854757989507</v>
      </c>
      <c r="Y916">
        <v>567.42627661386632</v>
      </c>
      <c r="Z916">
        <v>10.597520478093612</v>
      </c>
      <c r="AA916" s="12">
        <v>24.572930560024577</v>
      </c>
      <c r="AB916" s="12">
        <v>5.6229305600245807</v>
      </c>
      <c r="AC916" s="12">
        <v>1.3828638487137996</v>
      </c>
      <c r="AD916" s="12">
        <v>-89.446601549209745</v>
      </c>
      <c r="AE916">
        <v>0.13076686908670054</v>
      </c>
      <c r="AF916">
        <v>0</v>
      </c>
      <c r="AG916">
        <v>83.740202961299389</v>
      </c>
      <c r="AH916">
        <v>-13.019698824271156</v>
      </c>
      <c r="AI916">
        <v>-10.113623147457279</v>
      </c>
      <c r="AJ916">
        <v>-0.59651938573167995</v>
      </c>
      <c r="AK916">
        <v>16.499096542377604</v>
      </c>
      <c r="AL916">
        <v>0</v>
      </c>
      <c r="AM916">
        <v>0</v>
      </c>
      <c r="AN916">
        <v>5.852499467619344</v>
      </c>
      <c r="AO916">
        <f t="shared" si="145"/>
        <v>-0.33146648815581875</v>
      </c>
      <c r="AP916">
        <f t="shared" si="146"/>
        <v>-1.9887989289349123E-2</v>
      </c>
      <c r="AQ916">
        <f t="shared" si="147"/>
        <v>0</v>
      </c>
      <c r="AR916">
        <f t="shared" si="148"/>
        <v>-1.971818941044453E-2</v>
      </c>
      <c r="AS916" s="9">
        <f t="shared" si="149"/>
        <v>93.413141736428315</v>
      </c>
      <c r="AT916" s="9">
        <f t="shared" si="150"/>
        <v>28.525418877608992</v>
      </c>
      <c r="AU916" s="9">
        <f t="shared" si="151"/>
        <v>-0.21076337376198376</v>
      </c>
      <c r="AV916">
        <f t="shared" si="152"/>
        <v>3.3306690738754696E-15</v>
      </c>
      <c r="AW916">
        <f t="shared" si="153"/>
        <v>21.152263517768866</v>
      </c>
      <c r="AX916">
        <v>-0.33432085619023755</v>
      </c>
      <c r="AZ916">
        <f t="shared" si="154"/>
        <v>202.27246294914556</v>
      </c>
    </row>
    <row r="917" spans="1:52" x14ac:dyDescent="0.3">
      <c r="A917">
        <v>228.75</v>
      </c>
      <c r="B917" s="12">
        <v>5808.1645742318779</v>
      </c>
      <c r="C917" s="9">
        <v>0</v>
      </c>
      <c r="D917" s="9">
        <v>1.1445121923509118</v>
      </c>
      <c r="E917" s="9">
        <v>0.73345083720411797</v>
      </c>
      <c r="F917" s="9">
        <v>3.4822561015016849</v>
      </c>
      <c r="G917" s="12">
        <v>0</v>
      </c>
      <c r="H917" s="12">
        <v>287.09647584773762</v>
      </c>
      <c r="I917" s="12">
        <v>17.225788550864259</v>
      </c>
      <c r="J917">
        <v>366.73705900001858</v>
      </c>
      <c r="K917">
        <v>71.02906711851432</v>
      </c>
      <c r="L917">
        <v>4.1656814918319979E-3</v>
      </c>
      <c r="M917">
        <v>0</v>
      </c>
      <c r="N917">
        <v>-1.2738988390128979E-3</v>
      </c>
      <c r="O917">
        <v>2.1119232396952063E-3</v>
      </c>
      <c r="P917">
        <v>-3.8759237642865311E-3</v>
      </c>
      <c r="Q917">
        <v>5.8771958018980341E-3</v>
      </c>
      <c r="R917">
        <v>0</v>
      </c>
      <c r="S917">
        <v>1.068393744306575E-4</v>
      </c>
      <c r="T917">
        <v>349.71907690077836</v>
      </c>
      <c r="U917">
        <v>72.271748723629685</v>
      </c>
      <c r="V917">
        <v>360.1243898737473</v>
      </c>
      <c r="W917">
        <v>75.5107569843683</v>
      </c>
      <c r="X917">
        <v>961.17073938463784</v>
      </c>
      <c r="Y917">
        <v>566.63192025051887</v>
      </c>
      <c r="Z917">
        <v>10.603335857888467</v>
      </c>
      <c r="AA917" s="12">
        <v>24.591929516954757</v>
      </c>
      <c r="AB917" s="12">
        <v>5.641929516954753</v>
      </c>
      <c r="AC917" s="12">
        <v>1.3816041479621932</v>
      </c>
      <c r="AD917" s="12">
        <v>-91.605438652128996</v>
      </c>
      <c r="AE917">
        <v>0.13057361174069526</v>
      </c>
      <c r="AF917">
        <v>0</v>
      </c>
      <c r="AG917">
        <v>83.843823180850777</v>
      </c>
      <c r="AH917">
        <v>-12.021317497183919</v>
      </c>
      <c r="AI917">
        <v>-10.32537651883858</v>
      </c>
      <c r="AJ917">
        <v>-0.61091667037104835</v>
      </c>
      <c r="AK917">
        <v>16.511853084534014</v>
      </c>
      <c r="AL917">
        <v>0</v>
      </c>
      <c r="AM917">
        <v>0</v>
      </c>
      <c r="AN917">
        <v>5.8471682139424237</v>
      </c>
      <c r="AO917">
        <f t="shared" si="145"/>
        <v>-0.53675355257005153</v>
      </c>
      <c r="AP917">
        <f t="shared" si="146"/>
        <v>-3.2205213154203091E-2</v>
      </c>
      <c r="AQ917">
        <f t="shared" si="147"/>
        <v>0</v>
      </c>
      <c r="AR917">
        <f t="shared" si="148"/>
        <v>-3.1931062120361016E-2</v>
      </c>
      <c r="AS917" s="9">
        <f t="shared" si="149"/>
        <v>94.15992761800247</v>
      </c>
      <c r="AT917" s="9">
        <f t="shared" si="150"/>
        <v>28.152659086157669</v>
      </c>
      <c r="AU917" s="9">
        <f t="shared" si="151"/>
        <v>-0.34148269144890298</v>
      </c>
      <c r="AV917">
        <f t="shared" si="152"/>
        <v>2.2204460492503131E-15</v>
      </c>
      <c r="AW917">
        <f t="shared" si="153"/>
        <v>21.357991126881434</v>
      </c>
      <c r="AX917">
        <v>-0.54136196618312882</v>
      </c>
      <c r="AZ917">
        <f t="shared" si="154"/>
        <v>206.50753037677157</v>
      </c>
    </row>
    <row r="918" spans="1:52" x14ac:dyDescent="0.3">
      <c r="A918">
        <v>229</v>
      </c>
      <c r="B918" s="12">
        <v>5819.535666792779</v>
      </c>
      <c r="C918" s="9">
        <v>0</v>
      </c>
      <c r="D918" s="9">
        <v>1.1450587550053435</v>
      </c>
      <c r="E918" s="9">
        <v>0.73591839656766511</v>
      </c>
      <c r="F918" s="9">
        <v>3.4835188968377828</v>
      </c>
      <c r="G918" s="12">
        <v>0</v>
      </c>
      <c r="H918" s="12">
        <v>288.04553714140968</v>
      </c>
      <c r="I918" s="12">
        <v>17.28273222848458</v>
      </c>
      <c r="J918">
        <v>365.94213950645582</v>
      </c>
      <c r="K918">
        <v>70.963567224567782</v>
      </c>
      <c r="L918">
        <v>4.1377001809773184E-3</v>
      </c>
      <c r="M918">
        <v>0</v>
      </c>
      <c r="N918">
        <v>-1.2718082454242867E-3</v>
      </c>
      <c r="O918">
        <v>2.1138653787649659E-3</v>
      </c>
      <c r="P918">
        <v>-3.8691185379993299E-3</v>
      </c>
      <c r="Q918">
        <v>5.8771958018980341E-3</v>
      </c>
      <c r="R918">
        <v>0</v>
      </c>
      <c r="S918">
        <v>1.0681931992775445E-4</v>
      </c>
      <c r="T918">
        <v>376.38225808020081</v>
      </c>
      <c r="U918">
        <v>74.528793865012517</v>
      </c>
      <c r="V918">
        <v>363.33785760815545</v>
      </c>
      <c r="W918">
        <v>75.760268970564198</v>
      </c>
      <c r="X918">
        <v>958.82781280327242</v>
      </c>
      <c r="Y918">
        <v>565.91645646256973</v>
      </c>
      <c r="Z918">
        <v>10.609142249768448</v>
      </c>
      <c r="AA918" s="12">
        <v>24.610910742828196</v>
      </c>
      <c r="AB918" s="12">
        <v>5.6609107428281931</v>
      </c>
      <c r="AC918" s="12">
        <v>1.3803147455165634</v>
      </c>
      <c r="AD918" s="12">
        <v>-93.765345841504555</v>
      </c>
      <c r="AE918">
        <v>0.13037785920468115</v>
      </c>
      <c r="AF918">
        <v>0</v>
      </c>
      <c r="AG918">
        <v>83.906821930871885</v>
      </c>
      <c r="AH918">
        <v>-12.916410734985877</v>
      </c>
      <c r="AI918">
        <v>-10.128929942720713</v>
      </c>
      <c r="AJ918">
        <v>-0.62532109141699399</v>
      </c>
      <c r="AK918">
        <v>16.524597721459333</v>
      </c>
      <c r="AL918">
        <v>0</v>
      </c>
      <c r="AM918">
        <v>0</v>
      </c>
      <c r="AN918">
        <v>5.8417112579784547</v>
      </c>
      <c r="AO918">
        <f t="shared" si="145"/>
        <v>-0.33088297724563448</v>
      </c>
      <c r="AP918">
        <f t="shared" si="146"/>
        <v>-1.9852978634738068E-2</v>
      </c>
      <c r="AQ918">
        <f t="shared" si="147"/>
        <v>0</v>
      </c>
      <c r="AR918">
        <f t="shared" si="148"/>
        <v>-1.9684483218176008E-2</v>
      </c>
      <c r="AS918" s="9">
        <f t="shared" si="149"/>
        <v>93.873393397954473</v>
      </c>
      <c r="AT918" s="9">
        <f t="shared" si="150"/>
        <v>28.705008976828744</v>
      </c>
      <c r="AU918" s="9">
        <f t="shared" si="151"/>
        <v>-0.21062307441754996</v>
      </c>
      <c r="AV918">
        <f t="shared" si="152"/>
        <v>6.106226635438361E-16</v>
      </c>
      <c r="AW918">
        <f t="shared" si="153"/>
        <v>21.32924158714318</v>
      </c>
      <c r="AX918">
        <v>-0.33371527233138093</v>
      </c>
      <c r="AZ918">
        <f t="shared" si="154"/>
        <v>202.57859885441428</v>
      </c>
    </row>
    <row r="919" spans="1:52" x14ac:dyDescent="0.3">
      <c r="A919">
        <v>229.25</v>
      </c>
      <c r="B919" s="12">
        <v>5830.8573755895741</v>
      </c>
      <c r="C919" s="9">
        <v>0</v>
      </c>
      <c r="D919" s="9">
        <v>1.1455932378705229</v>
      </c>
      <c r="E919" s="9">
        <v>0.73838359777193685</v>
      </c>
      <c r="F919" s="9">
        <v>3.484775281849779</v>
      </c>
      <c r="G919" s="12">
        <v>0</v>
      </c>
      <c r="H919" s="12">
        <v>288.9936914507449</v>
      </c>
      <c r="I919" s="12">
        <v>17.339621487044695</v>
      </c>
      <c r="J919">
        <v>364.98995833174575</v>
      </c>
      <c r="K919">
        <v>70.884304252202924</v>
      </c>
      <c r="L919">
        <v>4.1097617335744156E-3</v>
      </c>
      <c r="M919">
        <v>0</v>
      </c>
      <c r="N919">
        <v>-1.2691689403820784E-3</v>
      </c>
      <c r="O919">
        <v>2.115443737204503E-3</v>
      </c>
      <c r="P919">
        <v>-3.8606796947895498E-3</v>
      </c>
      <c r="Q919">
        <v>5.8771958018980341E-3</v>
      </c>
      <c r="R919">
        <v>0</v>
      </c>
      <c r="S919">
        <v>1.0675233744396696E-4</v>
      </c>
      <c r="T919">
        <v>347.86743447298664</v>
      </c>
      <c r="U919">
        <v>72.101011280608986</v>
      </c>
      <c r="V919">
        <v>358.32528063060755</v>
      </c>
      <c r="W919">
        <v>75.343470291888593</v>
      </c>
      <c r="X919">
        <v>956.33970320386823</v>
      </c>
      <c r="Y919">
        <v>565.04790121216718</v>
      </c>
      <c r="Z919">
        <v>10.614939539502581</v>
      </c>
      <c r="AA919" s="12">
        <v>24.629873829014894</v>
      </c>
      <c r="AB919" s="12">
        <v>5.6798738290148973</v>
      </c>
      <c r="AC919" s="12">
        <v>1.3789956274972646</v>
      </c>
      <c r="AD919" s="12">
        <v>-95.926262358707632</v>
      </c>
      <c r="AE919">
        <v>0.13017961539013267</v>
      </c>
      <c r="AF919">
        <v>0</v>
      </c>
      <c r="AG919">
        <v>83.96979849234512</v>
      </c>
      <c r="AH919">
        <v>-11.918069977375202</v>
      </c>
      <c r="AI919">
        <v>-10.336131029077983</v>
      </c>
      <c r="AJ919">
        <v>-0.6397322436702213</v>
      </c>
      <c r="AK919">
        <v>16.537330178785556</v>
      </c>
      <c r="AL919">
        <v>0</v>
      </c>
      <c r="AM919">
        <v>0</v>
      </c>
      <c r="AN919">
        <v>5.8361285409865724</v>
      </c>
      <c r="AO919">
        <f t="shared" si="145"/>
        <v>-0.5281273115250289</v>
      </c>
      <c r="AP919">
        <f t="shared" si="146"/>
        <v>-3.1687638691501735E-2</v>
      </c>
      <c r="AQ919">
        <f t="shared" si="147"/>
        <v>0</v>
      </c>
      <c r="AR919">
        <f t="shared" si="148"/>
        <v>-3.141951669738733E-2</v>
      </c>
      <c r="AS919" s="9">
        <f t="shared" si="149"/>
        <v>94.569889236673873</v>
      </c>
      <c r="AT919" s="9">
        <f t="shared" si="150"/>
        <v>28.322869745993138</v>
      </c>
      <c r="AU919" s="9">
        <f t="shared" si="151"/>
        <v>-0.33636236885989357</v>
      </c>
      <c r="AV919">
        <f t="shared" si="152"/>
        <v>-2.886579864025407E-15</v>
      </c>
      <c r="AW919">
        <f t="shared" si="153"/>
        <v>21.523733741130485</v>
      </c>
      <c r="AX919">
        <v>-0.53263414558222322</v>
      </c>
      <c r="AZ919">
        <f t="shared" si="154"/>
        <v>206.72262058155962</v>
      </c>
    </row>
    <row r="920" spans="1:52" x14ac:dyDescent="0.3">
      <c r="A920">
        <v>229.5</v>
      </c>
      <c r="B920" s="12">
        <v>5842.1293742228354</v>
      </c>
      <c r="C920" s="9">
        <v>0</v>
      </c>
      <c r="D920" s="9">
        <v>1.1461156272017667</v>
      </c>
      <c r="E920" s="9">
        <v>0.74084638767173006</v>
      </c>
      <c r="F920" s="9">
        <v>3.4860252335634083</v>
      </c>
      <c r="G920" s="12">
        <v>0</v>
      </c>
      <c r="H920" s="12">
        <v>289.94091833528074</v>
      </c>
      <c r="I920" s="12">
        <v>17.396455100116846</v>
      </c>
      <c r="J920">
        <v>364.2084504486395</v>
      </c>
      <c r="K920">
        <v>70.819604062711278</v>
      </c>
      <c r="L920">
        <v>4.0818698216688546E-3</v>
      </c>
      <c r="M920">
        <v>0</v>
      </c>
      <c r="N920">
        <v>-1.2670918247113913E-3</v>
      </c>
      <c r="O920">
        <v>2.1167409840993018E-3</v>
      </c>
      <c r="P920">
        <v>-3.853986429772506E-3</v>
      </c>
      <c r="Q920">
        <v>5.8771958018980341E-3</v>
      </c>
      <c r="R920">
        <v>0</v>
      </c>
      <c r="S920">
        <v>1.0673254792148528E-4</v>
      </c>
      <c r="T920">
        <v>374.65566138525372</v>
      </c>
      <c r="U920">
        <v>74.37859231311694</v>
      </c>
      <c r="V920">
        <v>361.54979107488958</v>
      </c>
      <c r="W920">
        <v>75.59511848049965</v>
      </c>
      <c r="X920">
        <v>953.74350134077474</v>
      </c>
      <c r="Y920">
        <v>564.2554976197755</v>
      </c>
      <c r="Z920">
        <v>10.62072761310932</v>
      </c>
      <c r="AA920" s="12">
        <v>24.648818366705616</v>
      </c>
      <c r="AB920" s="12">
        <v>5.6988183667056154</v>
      </c>
      <c r="AC920" s="12">
        <v>1.3776467808690147</v>
      </c>
      <c r="AD920" s="12">
        <v>-98.088126796942234</v>
      </c>
      <c r="AE920">
        <v>0.12997888425749871</v>
      </c>
      <c r="AF920">
        <v>0</v>
      </c>
      <c r="AG920">
        <v>83.991329396020745</v>
      </c>
      <c r="AH920">
        <v>-12.814551736185946</v>
      </c>
      <c r="AI920">
        <v>-10.135285327244295</v>
      </c>
      <c r="AJ920">
        <v>-0.65414971760880791</v>
      </c>
      <c r="AK920">
        <v>16.550050182024339</v>
      </c>
      <c r="AL920">
        <v>0</v>
      </c>
      <c r="AM920">
        <v>0</v>
      </c>
      <c r="AN920">
        <v>5.8304200077993942</v>
      </c>
      <c r="AO920">
        <f t="shared" si="145"/>
        <v>-0.31423323288483385</v>
      </c>
      <c r="AP920">
        <f t="shared" si="146"/>
        <v>-1.8853993973090032E-2</v>
      </c>
      <c r="AQ920">
        <f t="shared" si="147"/>
        <v>0</v>
      </c>
      <c r="AR920">
        <f t="shared" si="148"/>
        <v>-1.8694953573313491E-2</v>
      </c>
      <c r="AS920" s="9">
        <f t="shared" si="149"/>
        <v>94.231034871352733</v>
      </c>
      <c r="AT920" s="9">
        <f t="shared" si="150"/>
        <v>28.865982265744012</v>
      </c>
      <c r="AU920" s="9">
        <f t="shared" si="151"/>
        <v>-0.200243134407394</v>
      </c>
      <c r="AV920">
        <f t="shared" si="152"/>
        <v>4.6629367034256575E-15</v>
      </c>
      <c r="AW920">
        <f t="shared" si="153"/>
        <v>21.48244855845325</v>
      </c>
      <c r="AX920">
        <v>-0.31690645583695809</v>
      </c>
      <c r="AZ920">
        <f t="shared" si="154"/>
        <v>202.70570654488591</v>
      </c>
    </row>
    <row r="921" spans="1:52" x14ac:dyDescent="0.3">
      <c r="A921">
        <v>229.75</v>
      </c>
      <c r="B921" s="12">
        <v>5853.3513372950938</v>
      </c>
      <c r="C921" s="9">
        <v>0</v>
      </c>
      <c r="D921" s="9">
        <v>1.146625909563096</v>
      </c>
      <c r="E921" s="9">
        <v>0.74330671310004959</v>
      </c>
      <c r="F921" s="9">
        <v>3.4872687291366966</v>
      </c>
      <c r="G921" s="12">
        <v>0</v>
      </c>
      <c r="H921" s="12">
        <v>290.88719734617291</v>
      </c>
      <c r="I921" s="12">
        <v>17.453231840770375</v>
      </c>
      <c r="J921">
        <v>363.27029732225009</v>
      </c>
      <c r="K921">
        <v>70.741147967811742</v>
      </c>
      <c r="L921">
        <v>4.0540199436741543E-3</v>
      </c>
      <c r="M921">
        <v>0</v>
      </c>
      <c r="N921">
        <v>-1.2644677604386867E-3</v>
      </c>
      <c r="O921">
        <v>2.1176550941393018E-3</v>
      </c>
      <c r="P921">
        <v>-3.8456647832591975E-3</v>
      </c>
      <c r="Q921">
        <v>5.8771958018980341E-3</v>
      </c>
      <c r="R921">
        <v>0</v>
      </c>
      <c r="S921">
        <v>1.0666585578593517E-4</v>
      </c>
      <c r="T921">
        <v>346.04332146006243</v>
      </c>
      <c r="U921">
        <v>71.931801413222729</v>
      </c>
      <c r="V921">
        <v>356.55379875057844</v>
      </c>
      <c r="W921">
        <v>75.177959164272352</v>
      </c>
      <c r="X921">
        <v>950.99596046089141</v>
      </c>
      <c r="Y921">
        <v>563.30771700225546</v>
      </c>
      <c r="Z921">
        <v>10.626506356858313</v>
      </c>
      <c r="AA921" s="12">
        <v>24.667743946923459</v>
      </c>
      <c r="AB921" s="12">
        <v>5.7177439469234583</v>
      </c>
      <c r="AC921" s="12">
        <v>1.3762681934412819</v>
      </c>
      <c r="AD921" s="12">
        <v>-100.25087776350297</v>
      </c>
      <c r="AE921">
        <v>0.12977566981611277</v>
      </c>
      <c r="AF921">
        <v>0</v>
      </c>
      <c r="AG921">
        <v>84.011621321563553</v>
      </c>
      <c r="AH921">
        <v>-11.816261070946522</v>
      </c>
      <c r="AI921">
        <v>-10.337695912583852</v>
      </c>
      <c r="AJ921">
        <v>-0.66857310380480139</v>
      </c>
      <c r="AK921">
        <v>16.562757456574762</v>
      </c>
      <c r="AL921">
        <v>0</v>
      </c>
      <c r="AM921">
        <v>0</v>
      </c>
      <c r="AN921">
        <v>5.8245856068246509</v>
      </c>
      <c r="AO921">
        <f t="shared" si="145"/>
        <v>-0.5029774645881675</v>
      </c>
      <c r="AP921">
        <f t="shared" si="146"/>
        <v>-3.0178647875290048E-2</v>
      </c>
      <c r="AQ921">
        <f t="shared" si="147"/>
        <v>0</v>
      </c>
      <c r="AR921">
        <f t="shared" si="148"/>
        <v>-2.9924874104782728E-2</v>
      </c>
      <c r="AS921" s="9">
        <f t="shared" si="149"/>
        <v>94.874329287702011</v>
      </c>
      <c r="AT921" s="9">
        <f t="shared" si="150"/>
        <v>28.473629769804855</v>
      </c>
      <c r="AU921" s="9">
        <f t="shared" si="151"/>
        <v>-0.32069359348815829</v>
      </c>
      <c r="AV921">
        <f t="shared" si="152"/>
        <v>1.5543122344752192E-15</v>
      </c>
      <c r="AW921">
        <f t="shared" si="153"/>
        <v>21.664911168476209</v>
      </c>
      <c r="AX921">
        <v>-0.5072428956547046</v>
      </c>
      <c r="AZ921">
        <f t="shared" si="154"/>
        <v>206.75391825167702</v>
      </c>
    </row>
    <row r="922" spans="1:52" x14ac:dyDescent="0.3">
      <c r="A922">
        <v>230</v>
      </c>
      <c r="B922" s="12">
        <v>5864.5229404263819</v>
      </c>
      <c r="C922" s="9">
        <v>0</v>
      </c>
      <c r="D922" s="9">
        <v>1.1471240718277445</v>
      </c>
      <c r="E922" s="9">
        <v>0.74576452086962586</v>
      </c>
      <c r="F922" s="9">
        <v>3.4885057458602233</v>
      </c>
      <c r="G922" s="12">
        <v>0</v>
      </c>
      <c r="H922" s="12">
        <v>291.83250802677918</v>
      </c>
      <c r="I922" s="12">
        <v>17.509950481606751</v>
      </c>
      <c r="J922">
        <v>362.50198370698712</v>
      </c>
      <c r="K922">
        <v>70.677243120661331</v>
      </c>
      <c r="L922">
        <v>4.0262156647108789E-3</v>
      </c>
      <c r="M922">
        <v>0</v>
      </c>
      <c r="N922">
        <v>-1.2624038037790371E-3</v>
      </c>
      <c r="O922">
        <v>2.1182616918256404E-3</v>
      </c>
      <c r="P922">
        <v>-3.8390816052374459E-3</v>
      </c>
      <c r="Q922">
        <v>5.8771958018980341E-3</v>
      </c>
      <c r="R922">
        <v>0</v>
      </c>
      <c r="S922">
        <v>1.0664631068309539E-4</v>
      </c>
      <c r="T922">
        <v>372.95636764568326</v>
      </c>
      <c r="U922">
        <v>74.229947589096469</v>
      </c>
      <c r="V922">
        <v>359.78922458462148</v>
      </c>
      <c r="W922">
        <v>75.431732891359957</v>
      </c>
      <c r="X922">
        <v>948.13092677751672</v>
      </c>
      <c r="Y922">
        <v>562.43111518686453</v>
      </c>
      <c r="Z922">
        <v>10.632275657273306</v>
      </c>
      <c r="AA922" s="12">
        <v>24.686650160535581</v>
      </c>
      <c r="AB922" s="12">
        <v>5.7366501605355822</v>
      </c>
      <c r="AC922" s="12">
        <v>1.3748598538737116</v>
      </c>
      <c r="AD922" s="12">
        <v>-102.41445334902943</v>
      </c>
      <c r="AE922">
        <v>0.12956997612406274</v>
      </c>
      <c r="AF922">
        <v>0</v>
      </c>
      <c r="AG922">
        <v>83.988709256995932</v>
      </c>
      <c r="AH922">
        <v>-12.714101041241424</v>
      </c>
      <c r="AI922">
        <v>-10.132094530112152</v>
      </c>
      <c r="AJ922">
        <v>-0.68300198938467738</v>
      </c>
      <c r="AK922">
        <v>16.575451727731199</v>
      </c>
      <c r="AL922">
        <v>0</v>
      </c>
      <c r="AM922">
        <v>0</v>
      </c>
      <c r="AN922">
        <v>5.8186252900681614</v>
      </c>
      <c r="AO922">
        <f t="shared" si="145"/>
        <v>-0.28039816881583085</v>
      </c>
      <c r="AP922">
        <f t="shared" si="146"/>
        <v>-1.6823890128949852E-2</v>
      </c>
      <c r="AQ922">
        <f t="shared" si="147"/>
        <v>0</v>
      </c>
      <c r="AR922">
        <f t="shared" si="148"/>
        <v>-1.6682864674284984E-2</v>
      </c>
      <c r="AS922" s="9">
        <f t="shared" si="149"/>
        <v>94.479063302952554</v>
      </c>
      <c r="AT922" s="9">
        <f t="shared" si="150"/>
        <v>29.006397512591924</v>
      </c>
      <c r="AU922" s="9">
        <f t="shared" si="151"/>
        <v>-0.17887623747867418</v>
      </c>
      <c r="AV922">
        <f t="shared" si="152"/>
        <v>0</v>
      </c>
      <c r="AW922">
        <f t="shared" si="153"/>
        <v>21.610034600291662</v>
      </c>
      <c r="AX922">
        <v>-0.28276846192894356</v>
      </c>
      <c r="AZ922">
        <f t="shared" si="154"/>
        <v>202.64189060224305</v>
      </c>
    </row>
    <row r="923" spans="1:52" x14ac:dyDescent="0.3">
      <c r="A923">
        <v>230.25</v>
      </c>
      <c r="B923" s="12">
        <v>5875.6438602697435</v>
      </c>
      <c r="C923" s="9">
        <v>0</v>
      </c>
      <c r="D923" s="9">
        <v>1.1476101011786488</v>
      </c>
      <c r="E923" s="9">
        <v>0.74821975777443439</v>
      </c>
      <c r="F923" s="9">
        <v>3.4897362611573572</v>
      </c>
      <c r="G923" s="12">
        <v>0</v>
      </c>
      <c r="H923" s="12">
        <v>292.776829913244</v>
      </c>
      <c r="I923" s="12">
        <v>17.56660979479464</v>
      </c>
      <c r="J923">
        <v>361.57762866684396</v>
      </c>
      <c r="K923">
        <v>70.599589460271261</v>
      </c>
      <c r="L923">
        <v>3.9984525932756435E-3</v>
      </c>
      <c r="M923">
        <v>0</v>
      </c>
      <c r="N923">
        <v>-1.2597946405674299E-3</v>
      </c>
      <c r="O923">
        <v>2.1184612036095631E-3</v>
      </c>
      <c r="P923">
        <v>-3.8308751676938038E-3</v>
      </c>
      <c r="Q923">
        <v>5.8771958018980341E-3</v>
      </c>
      <c r="R923">
        <v>0</v>
      </c>
      <c r="S923">
        <v>1.0657988696969495E-4</v>
      </c>
      <c r="T923">
        <v>344.2463353238374</v>
      </c>
      <c r="U923">
        <v>71.764112534937226</v>
      </c>
      <c r="V923">
        <v>354.80955667732303</v>
      </c>
      <c r="W923">
        <v>75.014212753755658</v>
      </c>
      <c r="X923">
        <v>945.10652291204099</v>
      </c>
      <c r="Y923">
        <v>561.3961265615045</v>
      </c>
      <c r="Z923">
        <v>10.638035401134571</v>
      </c>
      <c r="AA923" s="12">
        <v>24.705536598264874</v>
      </c>
      <c r="AB923" s="12">
        <v>5.7555365982648796</v>
      </c>
      <c r="AC923" s="12">
        <v>1.3734217516745095</v>
      </c>
      <c r="AD923" s="12">
        <v>-104.57879191657931</v>
      </c>
      <c r="AE923">
        <v>0.12936180728809732</v>
      </c>
      <c r="AF923">
        <v>0</v>
      </c>
      <c r="AG923">
        <v>83.963047674331705</v>
      </c>
      <c r="AH923">
        <v>-11.71586985678813</v>
      </c>
      <c r="AI923">
        <v>-10.329328494209074</v>
      </c>
      <c r="AJ923">
        <v>-0.69743596329166757</v>
      </c>
      <c r="AK923">
        <v>16.588132720691156</v>
      </c>
      <c r="AL923">
        <v>0</v>
      </c>
      <c r="AM923">
        <v>0</v>
      </c>
      <c r="AN923">
        <v>5.8125390131269858</v>
      </c>
      <c r="AO923">
        <f t="shared" si="145"/>
        <v>-0.45992310371333528</v>
      </c>
      <c r="AP923">
        <f t="shared" si="146"/>
        <v>-2.7595386222800115E-2</v>
      </c>
      <c r="AQ923">
        <f t="shared" si="147"/>
        <v>0</v>
      </c>
      <c r="AR923">
        <f t="shared" si="148"/>
        <v>-2.7364810857963523E-2</v>
      </c>
      <c r="AS923" s="9">
        <f t="shared" si="149"/>
        <v>95.064656779527269</v>
      </c>
      <c r="AT923" s="9">
        <f t="shared" si="150"/>
        <v>28.602653164252722</v>
      </c>
      <c r="AU923" s="9">
        <f t="shared" si="151"/>
        <v>-0.29356069554612885</v>
      </c>
      <c r="AV923">
        <f t="shared" si="152"/>
        <v>-2.7755575615628914E-15</v>
      </c>
      <c r="AW923">
        <f t="shared" si="153"/>
        <v>21.779304294479413</v>
      </c>
      <c r="AX923">
        <v>-0.46379840685304685</v>
      </c>
      <c r="AZ923">
        <f t="shared" si="154"/>
        <v>206.58656988418147</v>
      </c>
    </row>
    <row r="924" spans="1:52" x14ac:dyDescent="0.3">
      <c r="A924">
        <v>230.5</v>
      </c>
      <c r="B924" s="12">
        <v>5886.7137745267364</v>
      </c>
      <c r="C924" s="9">
        <v>0</v>
      </c>
      <c r="D924" s="9">
        <v>1.1480839851089293</v>
      </c>
      <c r="E924" s="9">
        <v>0.75067237059122727</v>
      </c>
      <c r="F924" s="9">
        <v>3.4909602525844949</v>
      </c>
      <c r="G924" s="12">
        <v>0</v>
      </c>
      <c r="H924" s="12">
        <v>293.7201425350874</v>
      </c>
      <c r="I924" s="12">
        <v>17.623208552105247</v>
      </c>
      <c r="J924">
        <v>360.82229249782318</v>
      </c>
      <c r="K924">
        <v>70.536475988284735</v>
      </c>
      <c r="L924">
        <v>3.9707341882983639E-3</v>
      </c>
      <c r="M924">
        <v>0</v>
      </c>
      <c r="N924">
        <v>-1.2577435140603986E-3</v>
      </c>
      <c r="O924">
        <v>2.1183260095321418E-3</v>
      </c>
      <c r="P924">
        <v>-3.8244001941323221E-3</v>
      </c>
      <c r="Q924">
        <v>5.8771958018980341E-3</v>
      </c>
      <c r="R924">
        <v>0</v>
      </c>
      <c r="S924">
        <v>1.0656056449285874E-4</v>
      </c>
      <c r="T924">
        <v>371.28397361928643</v>
      </c>
      <c r="U924">
        <v>74.082851506088502</v>
      </c>
      <c r="V924">
        <v>358.05577247441852</v>
      </c>
      <c r="W924">
        <v>75.270101233890045</v>
      </c>
      <c r="X924">
        <v>941.9550400759606</v>
      </c>
      <c r="Y924">
        <v>560.42719673121599</v>
      </c>
      <c r="Z924">
        <v>10.643785475482115</v>
      </c>
      <c r="AA924" s="12">
        <v>24.724402850701747</v>
      </c>
      <c r="AB924" s="12">
        <v>5.7744028507017484</v>
      </c>
      <c r="AC924" s="12">
        <v>1.3719538772092277</v>
      </c>
      <c r="AD924" s="12">
        <v>-106.74383110589328</v>
      </c>
      <c r="AE924">
        <v>0.12915116746350375</v>
      </c>
      <c r="AF924">
        <v>0</v>
      </c>
      <c r="AG924">
        <v>83.892364856283407</v>
      </c>
      <c r="AH924">
        <v>-12.615038139608156</v>
      </c>
      <c r="AI924">
        <v>-10.118571212839873</v>
      </c>
      <c r="AJ924">
        <v>-0.71187460964520244</v>
      </c>
      <c r="AK924">
        <v>16.600800160563193</v>
      </c>
      <c r="AL924">
        <v>0</v>
      </c>
      <c r="AM924">
        <v>0</v>
      </c>
      <c r="AN924">
        <v>5.8063267352266097</v>
      </c>
      <c r="AO924">
        <f t="shared" si="145"/>
        <v>-0.22791706855490018</v>
      </c>
      <c r="AP924">
        <f t="shared" si="146"/>
        <v>-1.367502411329401E-2</v>
      </c>
      <c r="AQ924">
        <f t="shared" si="147"/>
        <v>0</v>
      </c>
      <c r="AR924">
        <f t="shared" si="148"/>
        <v>-1.3561132689123357E-2</v>
      </c>
      <c r="AS924" s="9">
        <f t="shared" si="149"/>
        <v>94.608403540682161</v>
      </c>
      <c r="AT924" s="9">
        <f t="shared" si="150"/>
        <v>29.123842426544403</v>
      </c>
      <c r="AU924" s="9">
        <f t="shared" si="151"/>
        <v>-0.14555402303394649</v>
      </c>
      <c r="AV924">
        <f t="shared" si="152"/>
        <v>-7.2164496600635175E-16</v>
      </c>
      <c r="AW924">
        <f t="shared" si="153"/>
        <v>21.709661050646332</v>
      </c>
      <c r="AX924">
        <v>-0.22983120066506951</v>
      </c>
      <c r="AZ924">
        <f t="shared" si="154"/>
        <v>202.37142425679747</v>
      </c>
    </row>
    <row r="925" spans="1:52" x14ac:dyDescent="0.3">
      <c r="A925">
        <v>230.75</v>
      </c>
      <c r="B925" s="12">
        <v>5897.7323619628978</v>
      </c>
      <c r="C925" s="9">
        <v>0</v>
      </c>
      <c r="D925" s="9">
        <v>1.1485457114223592</v>
      </c>
      <c r="E925" s="9">
        <v>0.753122306081069</v>
      </c>
      <c r="F925" s="9">
        <v>3.492177697831305</v>
      </c>
      <c r="G925" s="12">
        <v>0</v>
      </c>
      <c r="H925" s="12">
        <v>294.66242541579572</v>
      </c>
      <c r="I925" s="12">
        <v>17.679745524947744</v>
      </c>
      <c r="J925">
        <v>359.91150596839287</v>
      </c>
      <c r="K925">
        <v>70.459620706408941</v>
      </c>
      <c r="L925">
        <v>3.9430561668625814E-3</v>
      </c>
      <c r="M925">
        <v>0</v>
      </c>
      <c r="N925">
        <v>-1.2551489015188988E-3</v>
      </c>
      <c r="O925">
        <v>2.1177575886073365E-3</v>
      </c>
      <c r="P925">
        <v>-3.8163069678033099E-3</v>
      </c>
      <c r="Q925">
        <v>5.8771958018980341E-3</v>
      </c>
      <c r="R925">
        <v>0</v>
      </c>
      <c r="S925">
        <v>1.0649438596483358E-4</v>
      </c>
      <c r="T925">
        <v>342.47607677069851</v>
      </c>
      <c r="U925">
        <v>71.597937992189543</v>
      </c>
      <c r="V925">
        <v>353.09217067615543</v>
      </c>
      <c r="W925">
        <v>74.852220033661865</v>
      </c>
      <c r="X925">
        <v>938.63534607453164</v>
      </c>
      <c r="Y925">
        <v>559.29649561495148</v>
      </c>
      <c r="Z925">
        <v>10.649525767618901</v>
      </c>
      <c r="AA925" s="12">
        <v>24.743248508315908</v>
      </c>
      <c r="AB925" s="12">
        <v>5.7932485083159078</v>
      </c>
      <c r="AC925" s="12">
        <v>1.3704562217019909</v>
      </c>
      <c r="AD925" s="12">
        <v>-108.90950846277475</v>
      </c>
      <c r="AE925">
        <v>0.12893806085399917</v>
      </c>
      <c r="AF925">
        <v>0</v>
      </c>
      <c r="AG925">
        <v>83.817275585543555</v>
      </c>
      <c r="AH925">
        <v>-11.616875675679635</v>
      </c>
      <c r="AI925">
        <v>-10.310216246939802</v>
      </c>
      <c r="AJ925">
        <v>-0.72631751193824501</v>
      </c>
      <c r="AK925">
        <v>16.613453772374822</v>
      </c>
      <c r="AL925">
        <v>0</v>
      </c>
      <c r="AM925">
        <v>0</v>
      </c>
      <c r="AN925">
        <v>5.7999884192261346</v>
      </c>
      <c r="AO925">
        <f t="shared" si="145"/>
        <v>-0.39745409556846512</v>
      </c>
      <c r="AP925">
        <f t="shared" si="146"/>
        <v>-2.3847245734107906E-2</v>
      </c>
      <c r="AQ925">
        <f t="shared" si="147"/>
        <v>0</v>
      </c>
      <c r="AR925">
        <f t="shared" si="148"/>
        <v>-2.3649289703394579E-2</v>
      </c>
      <c r="AS925" s="9">
        <f t="shared" si="149"/>
        <v>95.131497195066828</v>
      </c>
      <c r="AT925" s="9">
        <f t="shared" si="150"/>
        <v>28.707436414725645</v>
      </c>
      <c r="AU925" s="9">
        <f t="shared" si="151"/>
        <v>-0.25396185793212206</v>
      </c>
      <c r="AV925">
        <f t="shared" si="152"/>
        <v>4.4408920985006262E-16</v>
      </c>
      <c r="AW925">
        <f t="shared" si="153"/>
        <v>21.864496324571057</v>
      </c>
      <c r="AX925">
        <v>-0.40078097921428535</v>
      </c>
      <c r="AZ925">
        <f t="shared" si="154"/>
        <v>206.20432493879605</v>
      </c>
    </row>
    <row r="926" spans="1:52" x14ac:dyDescent="0.3">
      <c r="A926">
        <v>231</v>
      </c>
      <c r="B926" s="12">
        <v>5908.6993024232033</v>
      </c>
      <c r="C926" s="9">
        <v>0</v>
      </c>
      <c r="D926" s="9">
        <v>1.1489952682338238</v>
      </c>
      <c r="E926" s="9">
        <v>0.75556951099086767</v>
      </c>
      <c r="F926" s="9">
        <v>3.4933885747209552</v>
      </c>
      <c r="G926" s="12">
        <v>0</v>
      </c>
      <c r="H926" s="12">
        <v>295.60365807341066</v>
      </c>
      <c r="I926" s="12">
        <v>17.736219484404639</v>
      </c>
      <c r="J926">
        <v>359.16893057347454</v>
      </c>
      <c r="K926">
        <v>70.397295038363779</v>
      </c>
      <c r="L926">
        <v>3.9154218829193154E-3</v>
      </c>
      <c r="M926">
        <v>0</v>
      </c>
      <c r="N926">
        <v>-1.2531102652659704E-3</v>
      </c>
      <c r="O926">
        <v>2.1168258233742053E-3</v>
      </c>
      <c r="P926">
        <v>-3.809938303988587E-3</v>
      </c>
      <c r="Q926">
        <v>5.8771958018980341E-3</v>
      </c>
      <c r="R926">
        <v>0</v>
      </c>
      <c r="S926">
        <v>1.0647526297497018E-4</v>
      </c>
      <c r="T926">
        <v>369.63807901911849</v>
      </c>
      <c r="U926">
        <v>73.937295822509441</v>
      </c>
      <c r="V926">
        <v>356.34905279244128</v>
      </c>
      <c r="W926">
        <v>75.110212359125228</v>
      </c>
      <c r="X926">
        <v>935.17853891175332</v>
      </c>
      <c r="Y926">
        <v>558.22649036734447</v>
      </c>
      <c r="Z926">
        <v>10.655256165112425</v>
      </c>
      <c r="AA926" s="12">
        <v>24.762073161468212</v>
      </c>
      <c r="AB926" s="12">
        <v>5.8120731614682128</v>
      </c>
      <c r="AC926" s="12">
        <v>1.3689287772354966</v>
      </c>
      <c r="AD926" s="12">
        <v>-111.07576156120834</v>
      </c>
      <c r="AE926">
        <v>0.12872249171162076</v>
      </c>
      <c r="AF926">
        <v>0</v>
      </c>
      <c r="AG926">
        <v>83.69524963426818</v>
      </c>
      <c r="AH926">
        <v>-12.517342778109725</v>
      </c>
      <c r="AI926">
        <v>-10.09387187874516</v>
      </c>
      <c r="AJ926">
        <v>-0.74076425385169853</v>
      </c>
      <c r="AK926">
        <v>16.626093281080465</v>
      </c>
      <c r="AL926">
        <v>0</v>
      </c>
      <c r="AM926">
        <v>0</v>
      </c>
      <c r="AN926">
        <v>5.7935240316182801</v>
      </c>
      <c r="AO926">
        <f t="shared" si="145"/>
        <v>-0.15522190039219161</v>
      </c>
      <c r="AP926">
        <f t="shared" si="146"/>
        <v>-9.3133140235314958E-3</v>
      </c>
      <c r="AQ926">
        <f t="shared" si="147"/>
        <v>0</v>
      </c>
      <c r="AR926">
        <f t="shared" si="148"/>
        <v>-9.2362621196011643E-3</v>
      </c>
      <c r="AS926" s="9">
        <f t="shared" si="149"/>
        <v>94.609330111487665</v>
      </c>
      <c r="AT926" s="9">
        <f t="shared" si="150"/>
        <v>29.215711024827886</v>
      </c>
      <c r="AU926" s="9">
        <f t="shared" si="151"/>
        <v>-9.9235746666861968E-2</v>
      </c>
      <c r="AV926">
        <f t="shared" si="152"/>
        <v>2.7755575615628914E-16</v>
      </c>
      <c r="AW926">
        <f t="shared" si="153"/>
        <v>21.77882101960833</v>
      </c>
      <c r="AX926">
        <v>-0.15651681199193074</v>
      </c>
      <c r="AZ926">
        <f t="shared" si="154"/>
        <v>201.87743757490318</v>
      </c>
    </row>
    <row r="927" spans="1:52" x14ac:dyDescent="0.3">
      <c r="A927">
        <v>231.25</v>
      </c>
      <c r="B927" s="12">
        <v>5919.6142768475047</v>
      </c>
      <c r="C927" s="9">
        <v>0</v>
      </c>
      <c r="D927" s="9">
        <v>1.1494326439697649</v>
      </c>
      <c r="E927" s="9">
        <v>0.7580139320549274</v>
      </c>
      <c r="F927" s="9">
        <v>3.4945928612103376</v>
      </c>
      <c r="G927" s="12">
        <v>0</v>
      </c>
      <c r="H927" s="12">
        <v>296.5438200211259</v>
      </c>
      <c r="I927" s="12">
        <v>17.792629201267555</v>
      </c>
      <c r="J927">
        <v>358.27148306632756</v>
      </c>
      <c r="K927">
        <v>70.321234466015937</v>
      </c>
      <c r="L927">
        <v>3.8878271604048061E-3</v>
      </c>
      <c r="M927">
        <v>0</v>
      </c>
      <c r="N927">
        <v>-1.2505298415014198E-3</v>
      </c>
      <c r="O927">
        <v>2.1154320498969112E-3</v>
      </c>
      <c r="P927">
        <v>-3.8019562779672621E-3</v>
      </c>
      <c r="Q927">
        <v>5.8771958018980341E-3</v>
      </c>
      <c r="R927">
        <v>0</v>
      </c>
      <c r="S927">
        <v>1.0640930499608968E-4</v>
      </c>
      <c r="T927">
        <v>340.73214939488059</v>
      </c>
      <c r="U927">
        <v>71.433271051881945</v>
      </c>
      <c r="V927">
        <v>351.40126065115709</v>
      </c>
      <c r="W927">
        <v>74.691969790157373</v>
      </c>
      <c r="X927">
        <v>931.54369140201175</v>
      </c>
      <c r="Y927">
        <v>556.99088343597748</v>
      </c>
      <c r="Z927">
        <v>10.66097655579757</v>
      </c>
      <c r="AA927" s="12">
        <v>24.780876400422514</v>
      </c>
      <c r="AB927" s="12">
        <v>5.8308764004225182</v>
      </c>
      <c r="AC927" s="12">
        <v>1.3673715367574086</v>
      </c>
      <c r="AD927" s="12">
        <v>-113.24252754306714</v>
      </c>
      <c r="AE927">
        <v>0.12850446433660045</v>
      </c>
      <c r="AF927">
        <v>0</v>
      </c>
      <c r="AG927">
        <v>83.566984765066053</v>
      </c>
      <c r="AH927">
        <v>-11.519258117641828</v>
      </c>
      <c r="AI927">
        <v>-10.279481139241019</v>
      </c>
      <c r="AJ927">
        <v>-0.75521441618471485</v>
      </c>
      <c r="AK927">
        <v>16.638718411569425</v>
      </c>
      <c r="AL927">
        <v>0</v>
      </c>
      <c r="AM927">
        <v>0</v>
      </c>
      <c r="AN927">
        <v>5.7869335425564374</v>
      </c>
      <c r="AO927">
        <f t="shared" si="145"/>
        <v>-0.3139380429582434</v>
      </c>
      <c r="AP927">
        <f t="shared" si="146"/>
        <v>-1.8836282577494604E-2</v>
      </c>
      <c r="AQ927">
        <f t="shared" si="147"/>
        <v>0</v>
      </c>
      <c r="AR927">
        <f t="shared" si="148"/>
        <v>-1.8680970971492128E-2</v>
      </c>
      <c r="AS927" s="9">
        <f t="shared" si="149"/>
        <v>95.06473519603901</v>
      </c>
      <c r="AT927" s="9">
        <f t="shared" si="150"/>
        <v>28.785261120199731</v>
      </c>
      <c r="AU927" s="9">
        <f t="shared" si="151"/>
        <v>-0.20081316695704818</v>
      </c>
      <c r="AV927">
        <f t="shared" si="152"/>
        <v>4.3298697960381105E-15</v>
      </c>
      <c r="AW927">
        <f t="shared" si="153"/>
        <v>21.917880797010618</v>
      </c>
      <c r="AX927">
        <v>-0.31654809046120913</v>
      </c>
      <c r="AZ927">
        <f t="shared" si="154"/>
        <v>205.58962278482039</v>
      </c>
    </row>
    <row r="928" spans="1:52" x14ac:dyDescent="0.3">
      <c r="A928">
        <v>231.5</v>
      </c>
      <c r="B928" s="12">
        <v>5930.4769672859284</v>
      </c>
      <c r="C928" s="9">
        <v>0</v>
      </c>
      <c r="D928" s="9">
        <v>1.149857827368618</v>
      </c>
      <c r="E928" s="9">
        <v>0.76045551599649375</v>
      </c>
      <c r="F928" s="9">
        <v>3.4957905353902987</v>
      </c>
      <c r="G928" s="12">
        <v>0</v>
      </c>
      <c r="H928" s="12">
        <v>297.48289076788222</v>
      </c>
      <c r="I928" s="12">
        <v>17.848973446072932</v>
      </c>
      <c r="J928">
        <v>357.54145157327639</v>
      </c>
      <c r="K928">
        <v>70.259693418729285</v>
      </c>
      <c r="L928">
        <v>3.8602752499294645E-3</v>
      </c>
      <c r="M928">
        <v>0</v>
      </c>
      <c r="N928">
        <v>-1.2485033435718764E-3</v>
      </c>
      <c r="O928">
        <v>2.1136470378315857E-3</v>
      </c>
      <c r="P928">
        <v>-3.7956920133766655E-3</v>
      </c>
      <c r="Q928">
        <v>5.8771958018980341E-3</v>
      </c>
      <c r="R928">
        <v>0</v>
      </c>
      <c r="S928">
        <v>1.0639035690536484E-4</v>
      </c>
      <c r="T928">
        <v>368.01828617093963</v>
      </c>
      <c r="U928">
        <v>73.793272234464496</v>
      </c>
      <c r="V928">
        <v>354.66868707535201</v>
      </c>
      <c r="W928">
        <v>74.952054926912524</v>
      </c>
      <c r="X928">
        <v>927.76221894924265</v>
      </c>
      <c r="Y928">
        <v>555.81069613098646</v>
      </c>
      <c r="Z928">
        <v>10.666686827779866</v>
      </c>
      <c r="AA928" s="12">
        <v>24.799657815357641</v>
      </c>
      <c r="AB928" s="12">
        <v>5.8496578153576424</v>
      </c>
      <c r="AC928" s="12">
        <v>1.3657844940821671</v>
      </c>
      <c r="AD928" s="12">
        <v>-115.40974332007798</v>
      </c>
      <c r="AE928">
        <v>0.12828398307725752</v>
      </c>
      <c r="AF928">
        <v>0</v>
      </c>
      <c r="AG928">
        <v>83.389909209001331</v>
      </c>
      <c r="AH928">
        <v>-12.420994948886117</v>
      </c>
      <c r="AI928">
        <v>-10.057100452781722</v>
      </c>
      <c r="AJ928">
        <v>-0.76966757820160014</v>
      </c>
      <c r="AK928">
        <v>16.651328888673902</v>
      </c>
      <c r="AL928">
        <v>0</v>
      </c>
      <c r="AM928">
        <v>0</v>
      </c>
      <c r="AN928">
        <v>5.7802169258623364</v>
      </c>
      <c r="AO928">
        <f t="shared" si="145"/>
        <v>-6.0644898502112146E-2</v>
      </c>
      <c r="AP928">
        <f t="shared" si="146"/>
        <v>-3.6386939101267285E-3</v>
      </c>
      <c r="AQ928">
        <f t="shared" si="147"/>
        <v>0</v>
      </c>
      <c r="AR928">
        <f t="shared" si="148"/>
        <v>-3.6087943549348465E-3</v>
      </c>
      <c r="AS928" s="9">
        <f t="shared" si="149"/>
        <v>94.471514457985805</v>
      </c>
      <c r="AT928" s="9">
        <f t="shared" si="150"/>
        <v>29.279208329377997</v>
      </c>
      <c r="AU928" s="9">
        <f t="shared" si="151"/>
        <v>-3.8812808401471589E-2</v>
      </c>
      <c r="AV928">
        <f t="shared" si="152"/>
        <v>9.8532293435482643E-16</v>
      </c>
      <c r="AW928">
        <f t="shared" si="153"/>
        <v>21.814849017603496</v>
      </c>
      <c r="AX928">
        <v>-6.114735314804963E-2</v>
      </c>
      <c r="AZ928">
        <f t="shared" si="154"/>
        <v>201.14200905563445</v>
      </c>
    </row>
    <row r="929" spans="1:52" x14ac:dyDescent="0.3">
      <c r="A929">
        <v>231.75</v>
      </c>
      <c r="B929" s="12">
        <v>5941.2870569142724</v>
      </c>
      <c r="C929" s="9">
        <v>0</v>
      </c>
      <c r="D929" s="9">
        <v>1.1502708074812307</v>
      </c>
      <c r="E929" s="9">
        <v>0.76289420952930942</v>
      </c>
      <c r="F929" s="9">
        <v>3.496981575485858</v>
      </c>
      <c r="G929" s="12">
        <v>0</v>
      </c>
      <c r="H929" s="12">
        <v>298.42084981896517</v>
      </c>
      <c r="I929" s="12">
        <v>17.905250989137912</v>
      </c>
      <c r="J929">
        <v>356.65711340583937</v>
      </c>
      <c r="K929">
        <v>70.184424263233836</v>
      </c>
      <c r="L929">
        <v>3.832762080234559E-3</v>
      </c>
      <c r="M929">
        <v>0</v>
      </c>
      <c r="N929">
        <v>-1.245936734457665E-3</v>
      </c>
      <c r="O929">
        <v>2.1113649738177583E-3</v>
      </c>
      <c r="P929">
        <v>-3.7878191607419063E-3</v>
      </c>
      <c r="Q929">
        <v>5.8771958018980341E-3</v>
      </c>
      <c r="R929">
        <v>0</v>
      </c>
      <c r="S929">
        <v>1.0632459336027828E-4</v>
      </c>
      <c r="T929">
        <v>339.01415932817127</v>
      </c>
      <c r="U929">
        <v>71.270104889592631</v>
      </c>
      <c r="V929">
        <v>349.73644990855439</v>
      </c>
      <c r="W929">
        <v>74.53345060929712</v>
      </c>
      <c r="X929">
        <v>923.79031070066151</v>
      </c>
      <c r="Y929">
        <v>554.46007144157772</v>
      </c>
      <c r="Z929">
        <v>10.672386869438213</v>
      </c>
      <c r="AA929" s="12">
        <v>24.818416996379302</v>
      </c>
      <c r="AB929" s="12">
        <v>5.8684169963793034</v>
      </c>
      <c r="AC929" s="12">
        <v>1.3641676438949917</v>
      </c>
      <c r="AD929" s="12">
        <v>-117.57734562548684</v>
      </c>
      <c r="AE929">
        <v>0.12806105232988019</v>
      </c>
      <c r="AF929">
        <v>0</v>
      </c>
      <c r="AG929">
        <v>83.204352355396779</v>
      </c>
      <c r="AH929">
        <v>-11.422997009691144</v>
      </c>
      <c r="AI929">
        <v>-10.236181076651166</v>
      </c>
      <c r="AJ929">
        <v>-0.78412331797637191</v>
      </c>
      <c r="AK929">
        <v>16.663924437177009</v>
      </c>
      <c r="AL929">
        <v>0</v>
      </c>
      <c r="AM929">
        <v>0</v>
      </c>
      <c r="AN929">
        <v>5.7733741590429819</v>
      </c>
      <c r="AO929">
        <f t="shared" si="145"/>
        <v>-0.20762223044123113</v>
      </c>
      <c r="AP929">
        <f t="shared" si="146"/>
        <v>-1.2457333826473868E-2</v>
      </c>
      <c r="AQ929">
        <f t="shared" si="147"/>
        <v>0</v>
      </c>
      <c r="AR929">
        <f t="shared" si="148"/>
        <v>-1.235532549689791E-2</v>
      </c>
      <c r="AS929" s="9">
        <f t="shared" si="149"/>
        <v>94.853527293546122</v>
      </c>
      <c r="AT929" s="9">
        <f t="shared" si="150"/>
        <v>28.83319078138657</v>
      </c>
      <c r="AU929" s="9">
        <f t="shared" si="151"/>
        <v>-0.13294948595786821</v>
      </c>
      <c r="AV929">
        <f t="shared" si="152"/>
        <v>1.9428902930940239E-15</v>
      </c>
      <c r="AW929">
        <f t="shared" si="153"/>
        <v>21.936662962148471</v>
      </c>
      <c r="AX929">
        <v>-0.20933640599374587</v>
      </c>
      <c r="AZ929">
        <f t="shared" si="154"/>
        <v>204.72362153302333</v>
      </c>
    </row>
    <row r="930" spans="1:52" x14ac:dyDescent="0.3">
      <c r="A930">
        <v>232</v>
      </c>
      <c r="B930" s="12">
        <v>5952.0442300493569</v>
      </c>
      <c r="C930" s="9">
        <v>0</v>
      </c>
      <c r="D930" s="9">
        <v>1.150671573671276</v>
      </c>
      <c r="E930" s="9">
        <v>0.76532995935917336</v>
      </c>
      <c r="F930" s="9">
        <v>3.4981659598564194</v>
      </c>
      <c r="G930" s="12">
        <v>0</v>
      </c>
      <c r="H930" s="12">
        <v>299.35767667660514</v>
      </c>
      <c r="I930" s="12">
        <v>17.961460600596308</v>
      </c>
      <c r="J930">
        <v>355.93940839485902</v>
      </c>
      <c r="K930">
        <v>70.123665020445287</v>
      </c>
      <c r="L930">
        <v>3.8052908039500712E-3</v>
      </c>
      <c r="M930">
        <v>0</v>
      </c>
      <c r="N930">
        <v>-1.243922009931755E-3</v>
      </c>
      <c r="O930">
        <v>2.1086838345604677E-3</v>
      </c>
      <c r="P930">
        <v>-3.7816573655121556E-3</v>
      </c>
      <c r="Q930">
        <v>5.8771958018980341E-3</v>
      </c>
      <c r="R930">
        <v>0</v>
      </c>
      <c r="S930">
        <v>1.063057940332164E-4</v>
      </c>
      <c r="T930">
        <v>366.42419966164425</v>
      </c>
      <c r="U930">
        <v>73.650772366901663</v>
      </c>
      <c r="V930">
        <v>353.01430010124545</v>
      </c>
      <c r="W930">
        <v>74.795617392231463</v>
      </c>
      <c r="X930">
        <v>919.67123422336829</v>
      </c>
      <c r="Y930">
        <v>553.16262863388829</v>
      </c>
      <c r="Z930">
        <v>10.678076569426112</v>
      </c>
      <c r="AA930" s="12">
        <v>24.837153533532103</v>
      </c>
      <c r="AB930" s="12">
        <v>5.8871535335321026</v>
      </c>
      <c r="AC930" s="12">
        <v>1.362520981751882</v>
      </c>
      <c r="AD930" s="12">
        <v>-119.74527102345263</v>
      </c>
      <c r="AE930">
        <v>0.12783567653860439</v>
      </c>
      <c r="AF930">
        <v>0</v>
      </c>
      <c r="AG930">
        <v>82.969395259770309</v>
      </c>
      <c r="AH930">
        <v>-12.325974877213188</v>
      </c>
      <c r="AI930">
        <v>-10.007416426632142</v>
      </c>
      <c r="AJ930">
        <v>-0.7985812124554057</v>
      </c>
      <c r="AK930">
        <v>16.676504781820835</v>
      </c>
      <c r="AL930">
        <v>0</v>
      </c>
      <c r="AM930">
        <v>0</v>
      </c>
      <c r="AN930">
        <v>5.7664052232906569</v>
      </c>
      <c r="AO930">
        <f t="shared" si="145"/>
        <v>5.7390594834025588E-2</v>
      </c>
      <c r="AP930">
        <f t="shared" si="146"/>
        <v>3.4434356900415351E-3</v>
      </c>
      <c r="AQ930">
        <f t="shared" si="147"/>
        <v>0</v>
      </c>
      <c r="AR930">
        <f t="shared" si="148"/>
        <v>3.4153377414653293E-3</v>
      </c>
      <c r="AS930" s="9">
        <f t="shared" si="149"/>
        <v>94.185190085553245</v>
      </c>
      <c r="AT930" s="9">
        <f t="shared" si="150"/>
        <v>29.311590264028236</v>
      </c>
      <c r="AU930" s="9">
        <f t="shared" si="151"/>
        <v>3.6769269960158155E-2</v>
      </c>
      <c r="AV930">
        <f t="shared" si="152"/>
        <v>1.9012569296705806E-15</v>
      </c>
      <c r="AW930">
        <f t="shared" si="153"/>
        <v>21.815189820401269</v>
      </c>
      <c r="AX930">
        <v>5.7862746669209084E-2</v>
      </c>
      <c r="AZ930">
        <f t="shared" si="154"/>
        <v>200.14832853264284</v>
      </c>
    </row>
    <row r="931" spans="1:52" x14ac:dyDescent="0.3">
      <c r="A931">
        <v>232.25</v>
      </c>
      <c r="B931" s="12">
        <v>5962.7481721643589</v>
      </c>
      <c r="C931" s="9">
        <v>0</v>
      </c>
      <c r="D931" s="9">
        <v>1.1510601156156546</v>
      </c>
      <c r="E931" s="9">
        <v>0.76776271218550629</v>
      </c>
      <c r="F931" s="9">
        <v>3.4993436669959928</v>
      </c>
      <c r="G931" s="12">
        <v>0</v>
      </c>
      <c r="H931" s="12">
        <v>300.29335084057931</v>
      </c>
      <c r="I931" s="12">
        <v>18.017601050434759</v>
      </c>
      <c r="J931">
        <v>355.06795002812464</v>
      </c>
      <c r="K931">
        <v>70.049184371570391</v>
      </c>
      <c r="L931">
        <v>3.7778574417504972E-3</v>
      </c>
      <c r="M931">
        <v>0</v>
      </c>
      <c r="N931">
        <v>-1.2413688305691157E-3</v>
      </c>
      <c r="O931">
        <v>2.1053994469860896E-3</v>
      </c>
      <c r="P931">
        <v>-3.7738916471229157E-3</v>
      </c>
      <c r="Q931">
        <v>5.8771958018980341E-3</v>
      </c>
      <c r="R931">
        <v>0</v>
      </c>
      <c r="S931">
        <v>1.0624019744415457E-4</v>
      </c>
      <c r="T931">
        <v>337.3217150703623</v>
      </c>
      <c r="U931">
        <v>71.108432594006047</v>
      </c>
      <c r="V931">
        <v>348.0973649002994</v>
      </c>
      <c r="W931">
        <v>74.376650862228757</v>
      </c>
      <c r="X931">
        <v>915.31844729258046</v>
      </c>
      <c r="Y931">
        <v>551.67896741788707</v>
      </c>
      <c r="Z931">
        <v>10.68375581667638</v>
      </c>
      <c r="AA931" s="12">
        <v>24.85586701681159</v>
      </c>
      <c r="AB931" s="12">
        <v>5.9058670168115892</v>
      </c>
      <c r="AC931" s="12">
        <v>1.3608445040842032</v>
      </c>
      <c r="AD931" s="12">
        <v>-121.9134559654095</v>
      </c>
      <c r="AE931">
        <v>0.12760786019529413</v>
      </c>
      <c r="AF931">
        <v>0</v>
      </c>
      <c r="AG931">
        <v>82.719123323661023</v>
      </c>
      <c r="AH931">
        <v>-11.328072409844479</v>
      </c>
      <c r="AI931">
        <v>-10.179080125879384</v>
      </c>
      <c r="AJ931">
        <v>-0.81304083783331604</v>
      </c>
      <c r="AK931">
        <v>16.689069647314525</v>
      </c>
      <c r="AL931">
        <v>0</v>
      </c>
      <c r="AM931">
        <v>0</v>
      </c>
      <c r="AN931">
        <v>5.759310103502334</v>
      </c>
      <c r="AO931">
        <f t="shared" si="145"/>
        <v>-7.6226419070654902E-2</v>
      </c>
      <c r="AP931">
        <f t="shared" si="146"/>
        <v>-4.5735851442392939E-3</v>
      </c>
      <c r="AQ931">
        <f t="shared" si="147"/>
        <v>0</v>
      </c>
      <c r="AR931">
        <f t="shared" si="148"/>
        <v>-4.5363980524124863E-3</v>
      </c>
      <c r="AS931" s="9">
        <f t="shared" si="149"/>
        <v>94.483818969892027</v>
      </c>
      <c r="AT931" s="9">
        <f t="shared" si="150"/>
        <v>28.847541761525409</v>
      </c>
      <c r="AU931" s="9">
        <f t="shared" si="151"/>
        <v>-4.8863066887831236E-2</v>
      </c>
      <c r="AV931">
        <f t="shared" si="152"/>
        <v>4.4686476741162551E-15</v>
      </c>
      <c r="AW931">
        <f t="shared" si="153"/>
        <v>21.917282447147677</v>
      </c>
      <c r="AX931">
        <v>-7.6851284616592103E-2</v>
      </c>
      <c r="AZ931">
        <f t="shared" si="154"/>
        <v>203.58160251758767</v>
      </c>
    </row>
    <row r="932" spans="1:52" x14ac:dyDescent="0.3">
      <c r="A932">
        <v>232.5</v>
      </c>
      <c r="B932" s="12">
        <v>5973.3985699041286</v>
      </c>
      <c r="C932" s="9">
        <v>0</v>
      </c>
      <c r="D932" s="9">
        <v>1.1514364233048775</v>
      </c>
      <c r="E932" s="9">
        <v>0.77019241470292044</v>
      </c>
      <c r="F932" s="9">
        <v>3.5005146755333936</v>
      </c>
      <c r="G932" s="12">
        <v>0</v>
      </c>
      <c r="H932" s="12">
        <v>301.22785180881556</v>
      </c>
      <c r="I932" s="12">
        <v>18.073671108528934</v>
      </c>
      <c r="J932">
        <v>354.36235183629998</v>
      </c>
      <c r="K932">
        <v>69.989204375873669</v>
      </c>
      <c r="L932">
        <v>3.7504650797649014E-3</v>
      </c>
      <c r="M932">
        <v>0</v>
      </c>
      <c r="N932">
        <v>-1.2393654959139409E-3</v>
      </c>
      <c r="O932">
        <v>2.1019043936344474E-3</v>
      </c>
      <c r="P932">
        <v>-3.7678303543188726E-3</v>
      </c>
      <c r="Q932">
        <v>5.8771958018980341E-3</v>
      </c>
      <c r="R932">
        <v>0</v>
      </c>
      <c r="S932">
        <v>1.0622151868748498E-4</v>
      </c>
      <c r="T932">
        <v>364.85542582062851</v>
      </c>
      <c r="U932">
        <v>73.509787750757312</v>
      </c>
      <c r="V932">
        <v>351.38551962409559</v>
      </c>
      <c r="W932">
        <v>74.640887989780879</v>
      </c>
      <c r="X932">
        <v>910.90406815614813</v>
      </c>
      <c r="Y932">
        <v>550.27645482480966</v>
      </c>
      <c r="Z932">
        <v>10.689424500401644</v>
      </c>
      <c r="AA932" s="12">
        <v>24.874557036176309</v>
      </c>
      <c r="AB932" s="12">
        <v>5.9245570361763109</v>
      </c>
      <c r="AC932" s="12">
        <v>1.3591382082026267</v>
      </c>
      <c r="AD932" s="12">
        <v>-124.08183650355821</v>
      </c>
      <c r="AE932">
        <v>0.12737760783942176</v>
      </c>
      <c r="AF932">
        <v>0</v>
      </c>
      <c r="AG932">
        <v>82.431578533709924</v>
      </c>
      <c r="AH932">
        <v>-12.232263003900121</v>
      </c>
      <c r="AI932">
        <v>-9.9445467600357045</v>
      </c>
      <c r="AJ932">
        <v>-0.82750176764222982</v>
      </c>
      <c r="AK932">
        <v>16.701618758342374</v>
      </c>
      <c r="AL932">
        <v>0</v>
      </c>
      <c r="AM932">
        <v>0</v>
      </c>
      <c r="AN932">
        <v>5.7520887882963461</v>
      </c>
      <c r="AO932">
        <f t="shared" si="145"/>
        <v>0.19946227445918069</v>
      </c>
      <c r="AP932">
        <f t="shared" si="146"/>
        <v>1.1967736467550841E-2</v>
      </c>
      <c r="AQ932">
        <f t="shared" si="147"/>
        <v>0</v>
      </c>
      <c r="AR932">
        <f t="shared" si="148"/>
        <v>1.1870779077805938E-2</v>
      </c>
      <c r="AS932" s="9">
        <f t="shared" si="149"/>
        <v>93.746697450283719</v>
      </c>
      <c r="AT932" s="9">
        <f t="shared" si="150"/>
        <v>29.311341487848068</v>
      </c>
      <c r="AU932" s="9">
        <f t="shared" si="151"/>
        <v>0.12792821541058819</v>
      </c>
      <c r="AV932">
        <f t="shared" si="152"/>
        <v>5.5511151231257827E-16</v>
      </c>
      <c r="AW932">
        <f t="shared" si="153"/>
        <v>21.778689758840773</v>
      </c>
      <c r="AX932">
        <v>0.20109142966099058</v>
      </c>
      <c r="AZ932">
        <f t="shared" si="154"/>
        <v>198.89093520071407</v>
      </c>
    </row>
    <row r="933" spans="1:52" x14ac:dyDescent="0.3">
      <c r="A933">
        <v>232.75</v>
      </c>
      <c r="B933" s="12">
        <v>5983.9951111004457</v>
      </c>
      <c r="C933" s="9">
        <v>0</v>
      </c>
      <c r="D933" s="9">
        <v>1.1518004870434448</v>
      </c>
      <c r="E933" s="9">
        <v>0.77261901360279261</v>
      </c>
      <c r="F933" s="9">
        <v>3.5016789642324513</v>
      </c>
      <c r="G933" s="12">
        <v>0</v>
      </c>
      <c r="H933" s="12">
        <v>302.16115907799713</v>
      </c>
      <c r="I933" s="12">
        <v>18.129669544679828</v>
      </c>
      <c r="J933">
        <v>353.50354709842406</v>
      </c>
      <c r="K933">
        <v>69.91550984178906</v>
      </c>
      <c r="L933">
        <v>3.7231097987314959E-3</v>
      </c>
      <c r="M933">
        <v>0</v>
      </c>
      <c r="N933">
        <v>-1.2368253622193847E-3</v>
      </c>
      <c r="O933">
        <v>2.0973708390484265E-3</v>
      </c>
      <c r="P933">
        <v>-3.760169753383202E-3</v>
      </c>
      <c r="Q933">
        <v>5.8771958018980341E-3</v>
      </c>
      <c r="R933">
        <v>0</v>
      </c>
      <c r="S933">
        <v>1.0615606123579481E-4</v>
      </c>
      <c r="T933">
        <v>335.65442777617386</v>
      </c>
      <c r="U933">
        <v>70.948247215031984</v>
      </c>
      <c r="V933">
        <v>346.48363497491545</v>
      </c>
      <c r="W933">
        <v>74.221558690830932</v>
      </c>
      <c r="X933">
        <v>906.06963821029512</v>
      </c>
      <c r="Y933">
        <v>548.6213040036364</v>
      </c>
      <c r="Z933">
        <v>10.695082510098585</v>
      </c>
      <c r="AA933" s="12">
        <v>24.893223181559939</v>
      </c>
      <c r="AB933" s="12">
        <v>5.9432231815599428</v>
      </c>
      <c r="AC933" s="12">
        <v>1.3574020922975807</v>
      </c>
      <c r="AD933" s="12">
        <v>-126.25034862434342</v>
      </c>
      <c r="AE933">
        <v>0.12714492405795075</v>
      </c>
      <c r="AF933">
        <v>0</v>
      </c>
      <c r="AG933">
        <v>82.100590051000893</v>
      </c>
      <c r="AH933">
        <v>-11.234464616459938</v>
      </c>
      <c r="AI933">
        <v>-10.106883451436047</v>
      </c>
      <c r="AJ933">
        <v>-0.84196357497574636</v>
      </c>
      <c r="AK933">
        <v>16.714151839571993</v>
      </c>
      <c r="AL933">
        <v>0</v>
      </c>
      <c r="AM933">
        <v>0</v>
      </c>
      <c r="AN933">
        <v>5.7447412700142992</v>
      </c>
      <c r="AO933">
        <f t="shared" si="145"/>
        <v>8.2644566769984898E-2</v>
      </c>
      <c r="AP933">
        <f t="shared" si="146"/>
        <v>4.9586740061990939E-3</v>
      </c>
      <c r="AQ933">
        <f t="shared" si="147"/>
        <v>0</v>
      </c>
      <c r="AR933">
        <f t="shared" si="148"/>
        <v>4.9186474269700261E-3</v>
      </c>
      <c r="AS933" s="9">
        <f t="shared" si="149"/>
        <v>93.940856574681632</v>
      </c>
      <c r="AT933" s="9">
        <f t="shared" si="150"/>
        <v>28.824391057581959</v>
      </c>
      <c r="AU933" s="9">
        <f t="shared" si="151"/>
        <v>5.3033427636980414E-2</v>
      </c>
      <c r="AV933">
        <f t="shared" si="152"/>
        <v>1.8041124150158794E-15</v>
      </c>
      <c r="AW933">
        <f t="shared" si="153"/>
        <v>21.855987853948822</v>
      </c>
      <c r="AX933">
        <v>8.3317105175875178E-2</v>
      </c>
      <c r="AZ933">
        <f t="shared" si="154"/>
        <v>202.13766902872095</v>
      </c>
    </row>
    <row r="934" spans="1:52" x14ac:dyDescent="0.3">
      <c r="A934">
        <v>233</v>
      </c>
      <c r="B934" s="12">
        <v>5994.5374847872799</v>
      </c>
      <c r="C934" s="9">
        <v>0</v>
      </c>
      <c r="D934" s="9">
        <v>1.1521522974502096</v>
      </c>
      <c r="E934" s="9">
        <v>0.77504245557484386</v>
      </c>
      <c r="F934" s="9">
        <v>3.5028365119922173</v>
      </c>
      <c r="G934" s="12">
        <v>0</v>
      </c>
      <c r="H934" s="12">
        <v>303.09325214417066</v>
      </c>
      <c r="I934" s="12">
        <v>18.185595128650242</v>
      </c>
      <c r="J934">
        <v>352.80983342252404</v>
      </c>
      <c r="K934">
        <v>69.856306731938787</v>
      </c>
      <c r="L934">
        <v>3.695794581303557E-3</v>
      </c>
      <c r="M934">
        <v>0</v>
      </c>
      <c r="N934">
        <v>-1.234833014231843E-3</v>
      </c>
      <c r="O934">
        <v>2.0929795457749899E-3</v>
      </c>
      <c r="P934">
        <v>-3.7542069551370471E-3</v>
      </c>
      <c r="Q934">
        <v>5.8771958018980341E-3</v>
      </c>
      <c r="R934">
        <v>0</v>
      </c>
      <c r="S934">
        <v>1.0613747269292227E-4</v>
      </c>
      <c r="T934">
        <v>363.31157328038773</v>
      </c>
      <c r="U934">
        <v>73.370309881811579</v>
      </c>
      <c r="V934">
        <v>349.78197609515729</v>
      </c>
      <c r="W934">
        <v>74.487854717203732</v>
      </c>
      <c r="X934">
        <v>901.33000009015063</v>
      </c>
      <c r="Y934">
        <v>547.10048377080227</v>
      </c>
      <c r="Z934">
        <v>10.70072973554875</v>
      </c>
      <c r="AA934" s="12">
        <v>24.911865042883413</v>
      </c>
      <c r="AB934" s="12">
        <v>5.9618650428834137</v>
      </c>
      <c r="AC934" s="12">
        <v>1.355636155442933</v>
      </c>
      <c r="AD934" s="12">
        <v>-128.41892806057916</v>
      </c>
      <c r="AE934">
        <v>0.12690981348520358</v>
      </c>
      <c r="AF934">
        <v>0</v>
      </c>
      <c r="AG934">
        <v>81.755080174307679</v>
      </c>
      <c r="AH934">
        <v>-12.139840004037934</v>
      </c>
      <c r="AI934">
        <v>-9.8659253837822494</v>
      </c>
      <c r="AJ934">
        <v>-0.85642583123600258</v>
      </c>
      <c r="AK934">
        <v>16.726668615662426</v>
      </c>
      <c r="AL934">
        <v>0</v>
      </c>
      <c r="AM934">
        <v>0</v>
      </c>
      <c r="AN934">
        <v>5.7372675447366532</v>
      </c>
      <c r="AO934">
        <f t="shared" si="145"/>
        <v>0.37021504199307337</v>
      </c>
      <c r="AP934">
        <f t="shared" si="146"/>
        <v>2.2212902519584403E-2</v>
      </c>
      <c r="AQ934">
        <f t="shared" si="147"/>
        <v>0</v>
      </c>
      <c r="AR934">
        <f t="shared" si="148"/>
        <v>2.2034260858114389E-2</v>
      </c>
      <c r="AS934" s="9">
        <f t="shared" si="149"/>
        <v>93.127573526453119</v>
      </c>
      <c r="AT934" s="9">
        <f t="shared" si="150"/>
        <v>29.27163516177815</v>
      </c>
      <c r="AU934" s="9">
        <f t="shared" si="151"/>
        <v>0.23769426650416256</v>
      </c>
      <c r="AV934">
        <f t="shared" si="152"/>
        <v>5.5511151231257827E-16</v>
      </c>
      <c r="AW934">
        <f t="shared" si="153"/>
        <v>21.698416638764034</v>
      </c>
      <c r="AX934">
        <v>0.37321654182230313</v>
      </c>
      <c r="AZ934">
        <f t="shared" si="154"/>
        <v>197.31850767564498</v>
      </c>
    </row>
    <row r="935" spans="1:52" x14ac:dyDescent="0.3">
      <c r="A935">
        <v>233.25</v>
      </c>
      <c r="B935" s="12">
        <v>6005.0253812160108</v>
      </c>
      <c r="C935" s="9">
        <v>0</v>
      </c>
      <c r="D935" s="9">
        <v>1.1524918454587294</v>
      </c>
      <c r="E935" s="9">
        <v>0.77746268730872437</v>
      </c>
      <c r="F935" s="9">
        <v>3.5039872978471522</v>
      </c>
      <c r="G935" s="12">
        <v>0</v>
      </c>
      <c r="H935" s="12">
        <v>304.02411050335553</v>
      </c>
      <c r="I935" s="12">
        <v>18.241446630201331</v>
      </c>
      <c r="J935">
        <v>351.96344621802899</v>
      </c>
      <c r="K935">
        <v>69.783395696777802</v>
      </c>
      <c r="L935">
        <v>3.6685156402135851E-3</v>
      </c>
      <c r="M935">
        <v>0</v>
      </c>
      <c r="N935">
        <v>-1.2323054969248504E-3</v>
      </c>
      <c r="O935">
        <v>2.0872557492103766E-3</v>
      </c>
      <c r="P935">
        <v>-3.74664933665817E-3</v>
      </c>
      <c r="Q935">
        <v>5.8771958018980341E-3</v>
      </c>
      <c r="R935">
        <v>0</v>
      </c>
      <c r="S935">
        <v>1.0607212213155686E-4</v>
      </c>
      <c r="T935">
        <v>334.01190703856173</v>
      </c>
      <c r="U935">
        <v>70.789541376854856</v>
      </c>
      <c r="V935">
        <v>344.89489217422761</v>
      </c>
      <c r="W935">
        <v>74.068161997134723</v>
      </c>
      <c r="X935">
        <v>896.04700723521796</v>
      </c>
      <c r="Y935">
        <v>545.28208939757042</v>
      </c>
      <c r="Z935">
        <v>10.706366066823277</v>
      </c>
      <c r="AA935" s="12">
        <v>24.930482210067108</v>
      </c>
      <c r="AB935" s="12">
        <v>5.9804822100671107</v>
      </c>
      <c r="AC935" s="12">
        <v>1.3538403975983808</v>
      </c>
      <c r="AD935" s="12">
        <v>-130.58751043235469</v>
      </c>
      <c r="AE935">
        <v>0.12667228080274562</v>
      </c>
      <c r="AF935">
        <v>0</v>
      </c>
      <c r="AG935">
        <v>81.347051436331554</v>
      </c>
      <c r="AH935">
        <v>-11.142154027094094</v>
      </c>
      <c r="AI935">
        <v>-10.019359861167141</v>
      </c>
      <c r="AJ935">
        <v>-0.87088810707337361</v>
      </c>
      <c r="AK935">
        <v>16.73916881127235</v>
      </c>
      <c r="AL935">
        <v>0</v>
      </c>
      <c r="AM935">
        <v>0</v>
      </c>
      <c r="AN935">
        <v>5.7296676122928414</v>
      </c>
      <c r="AO935">
        <f t="shared" si="145"/>
        <v>0.26950770445286093</v>
      </c>
      <c r="AP935">
        <f t="shared" si="146"/>
        <v>1.6170462267171656E-2</v>
      </c>
      <c r="AQ935">
        <f t="shared" si="147"/>
        <v>0</v>
      </c>
      <c r="AR935">
        <f t="shared" si="148"/>
        <v>1.6040901108475614E-2</v>
      </c>
      <c r="AS935" s="9">
        <f t="shared" si="149"/>
        <v>93.221365774175979</v>
      </c>
      <c r="AT935" s="9">
        <f t="shared" si="150"/>
        <v>28.762176878339844</v>
      </c>
      <c r="AU935" s="9">
        <f t="shared" si="151"/>
        <v>0.17312688850209282</v>
      </c>
      <c r="AV935">
        <f t="shared" si="152"/>
        <v>3.7192471324942744E-15</v>
      </c>
      <c r="AW935">
        <f t="shared" si="153"/>
        <v>21.751677634220979</v>
      </c>
      <c r="AX935">
        <v>0.27168449802762923</v>
      </c>
      <c r="AZ935">
        <f t="shared" si="154"/>
        <v>200.38719722334281</v>
      </c>
    </row>
    <row r="936" spans="1:52" x14ac:dyDescent="0.3">
      <c r="A936">
        <v>233.5</v>
      </c>
      <c r="B936" s="12">
        <v>6015.4584918705868</v>
      </c>
      <c r="C936" s="9">
        <v>0</v>
      </c>
      <c r="D936" s="9">
        <v>1.1528191223176072</v>
      </c>
      <c r="E936" s="9">
        <v>0.77987965549559979</v>
      </c>
      <c r="F936" s="9">
        <v>3.5051313009673204</v>
      </c>
      <c r="G936" s="12">
        <v>0</v>
      </c>
      <c r="H936" s="12">
        <v>304.95371365215379</v>
      </c>
      <c r="I936" s="12">
        <v>18.297222819129228</v>
      </c>
      <c r="J936">
        <v>351.28139832975825</v>
      </c>
      <c r="K936">
        <v>69.724967560518564</v>
      </c>
      <c r="L936">
        <v>3.6412759249154804E-3</v>
      </c>
      <c r="M936">
        <v>0</v>
      </c>
      <c r="N936">
        <v>-1.2303237348287007E-3</v>
      </c>
      <c r="O936">
        <v>2.0821871216785319E-3</v>
      </c>
      <c r="P936">
        <v>-3.7407830506848557E-3</v>
      </c>
      <c r="Q936">
        <v>5.8771958018980341E-3</v>
      </c>
      <c r="R936">
        <v>0</v>
      </c>
      <c r="S936">
        <v>1.0605359324059378E-4</v>
      </c>
      <c r="T936">
        <v>361.79225063047801</v>
      </c>
      <c r="U936">
        <v>73.232330043968318</v>
      </c>
      <c r="V936">
        <v>348.2033025515492</v>
      </c>
      <c r="W936">
        <v>74.336505332609875</v>
      </c>
      <c r="X936">
        <v>891.08218363821004</v>
      </c>
      <c r="Y936">
        <v>543.67583621465531</v>
      </c>
      <c r="Z936">
        <v>10.711991394282871</v>
      </c>
      <c r="AA936" s="12">
        <v>24.949074273043077</v>
      </c>
      <c r="AB936" s="12">
        <v>5.9990742730430755</v>
      </c>
      <c r="AC936" s="12">
        <v>1.352014819612227</v>
      </c>
      <c r="AD936" s="12">
        <v>-132.75603114840047</v>
      </c>
      <c r="AE936">
        <v>0.12643233073925919</v>
      </c>
      <c r="AF936">
        <v>0</v>
      </c>
      <c r="AG936">
        <v>80.95762509280955</v>
      </c>
      <c r="AH936">
        <v>-12.048686708512564</v>
      </c>
      <c r="AI936">
        <v>-9.7736266831553067</v>
      </c>
      <c r="AJ936">
        <v>-0.88534997172868291</v>
      </c>
      <c r="AK936">
        <v>16.751652151068278</v>
      </c>
      <c r="AL936">
        <v>0</v>
      </c>
      <c r="AM936">
        <v>0</v>
      </c>
      <c r="AN936">
        <v>5.721941476273015</v>
      </c>
      <c r="AO936">
        <f t="shared" si="145"/>
        <v>0.5660735127151364</v>
      </c>
      <c r="AP936">
        <f t="shared" si="146"/>
        <v>3.3964410762908182E-2</v>
      </c>
      <c r="AQ936">
        <f t="shared" si="147"/>
        <v>0</v>
      </c>
      <c r="AR936">
        <f t="shared" si="148"/>
        <v>3.3693309351445801E-2</v>
      </c>
      <c r="AS936" s="9">
        <f t="shared" si="149"/>
        <v>92.349545255111792</v>
      </c>
      <c r="AT936" s="9">
        <f t="shared" si="150"/>
        <v>29.19624165643927</v>
      </c>
      <c r="AU936" s="9">
        <f t="shared" si="151"/>
        <v>0.36382647580416094</v>
      </c>
      <c r="AV936">
        <f t="shared" si="152"/>
        <v>1.3322676295501878E-15</v>
      </c>
      <c r="AW936">
        <f t="shared" si="153"/>
        <v>21.579100468371077</v>
      </c>
      <c r="AX936">
        <v>0.57062822494858922</v>
      </c>
      <c r="AZ936">
        <f t="shared" si="154"/>
        <v>195.47253366310611</v>
      </c>
    </row>
    <row r="937" spans="1:52" x14ac:dyDescent="0.3">
      <c r="A937">
        <v>233.75</v>
      </c>
      <c r="B937" s="12">
        <v>6025.8365094826986</v>
      </c>
      <c r="C937" s="9">
        <v>0</v>
      </c>
      <c r="D937" s="9">
        <v>1.1531341195908209</v>
      </c>
      <c r="E937" s="9">
        <v>0.78229330682974618</v>
      </c>
      <c r="F937" s="9">
        <v>3.5062685006585919</v>
      </c>
      <c r="G937" s="12">
        <v>0</v>
      </c>
      <c r="H937" s="12">
        <v>305.88204108836391</v>
      </c>
      <c r="I937" s="12">
        <v>18.352922465301834</v>
      </c>
      <c r="J937">
        <v>350.44720938929123</v>
      </c>
      <c r="K937">
        <v>69.652838484414985</v>
      </c>
      <c r="L937">
        <v>3.6140719914842532E-3</v>
      </c>
      <c r="M937">
        <v>0</v>
      </c>
      <c r="N937">
        <v>-1.2278084533095006E-3</v>
      </c>
      <c r="O937">
        <v>2.0762805775854966E-3</v>
      </c>
      <c r="P937">
        <v>-3.7333264461978165E-3</v>
      </c>
      <c r="Q937">
        <v>5.8771958018980341E-3</v>
      </c>
      <c r="R937">
        <v>0</v>
      </c>
      <c r="S937">
        <v>1.0598832124621717E-4</v>
      </c>
      <c r="T937">
        <v>332.39377037231873</v>
      </c>
      <c r="U937">
        <v>70.632308194960444</v>
      </c>
      <c r="V937">
        <v>343.33077060747121</v>
      </c>
      <c r="W937">
        <v>73.916448395944883</v>
      </c>
      <c r="X937">
        <v>885.79072742136566</v>
      </c>
      <c r="Y937">
        <v>541.84829328394028</v>
      </c>
      <c r="Z937">
        <v>10.717605608582348</v>
      </c>
      <c r="AA937" s="12">
        <v>24.967640821767276</v>
      </c>
      <c r="AB937" s="12">
        <v>6.0176408217672783</v>
      </c>
      <c r="AC937" s="12">
        <v>1.3501594232240941</v>
      </c>
      <c r="AD937" s="12">
        <v>-134.92442534033194</v>
      </c>
      <c r="AE937">
        <v>0.1261899680704115</v>
      </c>
      <c r="AF937">
        <v>0</v>
      </c>
      <c r="AG937">
        <v>80.537625194457959</v>
      </c>
      <c r="AH937">
        <v>-11.051121455619141</v>
      </c>
      <c r="AI937">
        <v>-9.9258761338234542</v>
      </c>
      <c r="AJ937">
        <v>-0.8998109925946739</v>
      </c>
      <c r="AK937">
        <v>16.764118359732766</v>
      </c>
      <c r="AL937">
        <v>0</v>
      </c>
      <c r="AM937">
        <v>0</v>
      </c>
      <c r="AN937">
        <v>5.7140891440395345</v>
      </c>
      <c r="AO937">
        <f t="shared" si="145"/>
        <v>0.46781294627456499</v>
      </c>
      <c r="AP937">
        <f t="shared" si="146"/>
        <v>2.8068776776473899E-2</v>
      </c>
      <c r="AQ937">
        <f t="shared" si="147"/>
        <v>0</v>
      </c>
      <c r="AR937">
        <f t="shared" si="148"/>
        <v>2.7845590868304265E-2</v>
      </c>
      <c r="AS937" s="9">
        <f t="shared" si="149"/>
        <v>92.42637360786965</v>
      </c>
      <c r="AT937" s="9">
        <f t="shared" si="150"/>
        <v>28.681804603938673</v>
      </c>
      <c r="AU937" s="9">
        <f t="shared" si="151"/>
        <v>0.3008300794055826</v>
      </c>
      <c r="AV937">
        <f t="shared" si="152"/>
        <v>-1.4988010832439613E-15</v>
      </c>
      <c r="AW937">
        <f t="shared" si="153"/>
        <v>21.627660185832049</v>
      </c>
      <c r="AX937">
        <v>0.47156252579548824</v>
      </c>
      <c r="AZ937">
        <f t="shared" si="154"/>
        <v>198.51752267646907</v>
      </c>
    </row>
    <row r="938" spans="1:52" x14ac:dyDescent="0.3">
      <c r="A938">
        <v>234</v>
      </c>
      <c r="B938" s="12">
        <v>6036.159128046882</v>
      </c>
      <c r="C938" s="9">
        <v>0</v>
      </c>
      <c r="D938" s="9">
        <v>1.1534368291580397</v>
      </c>
      <c r="E938" s="9">
        <v>0.78470358801014606</v>
      </c>
      <c r="F938" s="9">
        <v>3.5073988763628154</v>
      </c>
      <c r="G938" s="12">
        <v>0</v>
      </c>
      <c r="H938" s="12">
        <v>306.8090723115946</v>
      </c>
      <c r="I938" s="12">
        <v>18.408544338695677</v>
      </c>
      <c r="J938">
        <v>349.77666675471107</v>
      </c>
      <c r="K938">
        <v>69.595186584922715</v>
      </c>
      <c r="L938">
        <v>3.5869068631107092E-3</v>
      </c>
      <c r="M938">
        <v>0</v>
      </c>
      <c r="N938">
        <v>-1.2258370703412617E-3</v>
      </c>
      <c r="O938">
        <v>2.0712590066564746E-3</v>
      </c>
      <c r="P938">
        <v>-3.7275552977246965E-3</v>
      </c>
      <c r="Q938">
        <v>5.8771958018980341E-3</v>
      </c>
      <c r="R938">
        <v>0</v>
      </c>
      <c r="S938">
        <v>1.0596983840436217E-4</v>
      </c>
      <c r="T938">
        <v>360.29708676186277</v>
      </c>
      <c r="U938">
        <v>73.095840892037586</v>
      </c>
      <c r="V938">
        <v>346.64913378978781</v>
      </c>
      <c r="W938">
        <v>74.186827290014662</v>
      </c>
      <c r="X938">
        <v>880.91419691430417</v>
      </c>
      <c r="Y938">
        <v>540.26728802510377</v>
      </c>
      <c r="Z938">
        <v>10.723208600671899</v>
      </c>
      <c r="AA938" s="12">
        <v>24.986181446231889</v>
      </c>
      <c r="AB938" s="12">
        <v>6.0361814462318906</v>
      </c>
      <c r="AC938" s="12">
        <v>1.3482742110663439</v>
      </c>
      <c r="AD938" s="12">
        <v>-137.09262812097714</v>
      </c>
      <c r="AE938">
        <v>0.12594519761873468</v>
      </c>
      <c r="AF938">
        <v>0</v>
      </c>
      <c r="AG938">
        <v>80.151062623669176</v>
      </c>
      <c r="AH938">
        <v>-11.958784780153488</v>
      </c>
      <c r="AI938">
        <v>-9.6809077117657978</v>
      </c>
      <c r="AJ938">
        <v>-0.91427073693879668</v>
      </c>
      <c r="AK938">
        <v>16.776567161972711</v>
      </c>
      <c r="AL938">
        <v>0</v>
      </c>
      <c r="AM938">
        <v>0</v>
      </c>
      <c r="AN938">
        <v>5.706110626732972</v>
      </c>
      <c r="AO938">
        <f t="shared" si="145"/>
        <v>0.76353908396048176</v>
      </c>
      <c r="AP938">
        <f t="shared" si="146"/>
        <v>4.5812345037628904E-2</v>
      </c>
      <c r="AQ938">
        <f t="shared" si="147"/>
        <v>0</v>
      </c>
      <c r="AR938">
        <f t="shared" si="148"/>
        <v>4.5449482942448362E-2</v>
      </c>
      <c r="AS938" s="9">
        <f t="shared" si="149"/>
        <v>91.556151513791278</v>
      </c>
      <c r="AT938" s="9">
        <f t="shared" si="150"/>
        <v>29.115433779951012</v>
      </c>
      <c r="AU938" s="9">
        <f t="shared" si="151"/>
        <v>0.4912553323244509</v>
      </c>
      <c r="AV938">
        <f t="shared" si="152"/>
        <v>-1.9984014443252818E-15</v>
      </c>
      <c r="AW938">
        <f t="shared" si="153"/>
        <v>21.454085151557219</v>
      </c>
      <c r="AX938">
        <v>0.76963506952117489</v>
      </c>
      <c r="AZ938">
        <f t="shared" si="154"/>
        <v>193.61815423531596</v>
      </c>
    </row>
    <row r="939" spans="1:52" x14ac:dyDescent="0.3">
      <c r="A939">
        <v>234.25</v>
      </c>
      <c r="B939" s="12">
        <v>6046.4260428355983</v>
      </c>
      <c r="C939" s="9">
        <v>0</v>
      </c>
      <c r="D939" s="9">
        <v>1.1537272432149275</v>
      </c>
      <c r="E939" s="9">
        <v>0.78711044574208933</v>
      </c>
      <c r="F939" s="9">
        <v>3.508522407658007</v>
      </c>
      <c r="G939" s="12">
        <v>0</v>
      </c>
      <c r="H939" s="12">
        <v>307.73478682388048</v>
      </c>
      <c r="I939" s="12">
        <v>18.464087209432829</v>
      </c>
      <c r="J939">
        <v>348.95453671311719</v>
      </c>
      <c r="K939">
        <v>69.523842164684254</v>
      </c>
      <c r="L939">
        <v>3.5597772488908451E-3</v>
      </c>
      <c r="M939">
        <v>0</v>
      </c>
      <c r="N939">
        <v>-1.2233339141337759E-3</v>
      </c>
      <c r="O939">
        <v>2.0654084125457275E-3</v>
      </c>
      <c r="P939">
        <v>-3.7201985781545391E-3</v>
      </c>
      <c r="Q939">
        <v>5.8771958018980341E-3</v>
      </c>
      <c r="R939">
        <v>0</v>
      </c>
      <c r="S939">
        <v>1.0590464050963984E-4</v>
      </c>
      <c r="T939">
        <v>330.79968117168772</v>
      </c>
      <c r="U939">
        <v>70.476544683253735</v>
      </c>
      <c r="V939">
        <v>341.79090693185776</v>
      </c>
      <c r="W939">
        <v>73.766405262975695</v>
      </c>
      <c r="X939">
        <v>875.71587038574592</v>
      </c>
      <c r="Y939">
        <v>538.46671564813903</v>
      </c>
      <c r="Z939">
        <v>10.728800261800624</v>
      </c>
      <c r="AA939" s="12">
        <v>25.004695736477608</v>
      </c>
      <c r="AB939" s="12">
        <v>6.0546957364776102</v>
      </c>
      <c r="AC939" s="12">
        <v>1.3463591866685356</v>
      </c>
      <c r="AD939" s="12">
        <v>-139.26057422271811</v>
      </c>
      <c r="AE939">
        <v>0.12569802425349641</v>
      </c>
      <c r="AF939">
        <v>0</v>
      </c>
      <c r="AG939">
        <v>79.734490028223121</v>
      </c>
      <c r="AH939">
        <v>-10.961349386452472</v>
      </c>
      <c r="AI939">
        <v>-9.8337904358140644</v>
      </c>
      <c r="AJ939">
        <v>-0.92872876949130723</v>
      </c>
      <c r="AK939">
        <v>16.788998282527565</v>
      </c>
      <c r="AL939">
        <v>0</v>
      </c>
      <c r="AM939">
        <v>0</v>
      </c>
      <c r="AN939">
        <v>5.698005939290983</v>
      </c>
      <c r="AO939">
        <f t="shared" si="145"/>
        <v>0.66448691599848564</v>
      </c>
      <c r="AP939">
        <f t="shared" si="146"/>
        <v>3.9869214959909138E-2</v>
      </c>
      <c r="AQ939">
        <f t="shared" si="147"/>
        <v>0</v>
      </c>
      <c r="AR939">
        <f t="shared" si="148"/>
        <v>3.9554662782845695E-2</v>
      </c>
      <c r="AS939" s="9">
        <f t="shared" si="149"/>
        <v>91.635835632217621</v>
      </c>
      <c r="AT939" s="9">
        <f t="shared" si="150"/>
        <v>28.600255592520799</v>
      </c>
      <c r="AU939" s="9">
        <f t="shared" si="151"/>
        <v>0.4277488438996585</v>
      </c>
      <c r="AV939">
        <f t="shared" si="152"/>
        <v>0</v>
      </c>
      <c r="AW939">
        <f t="shared" si="153"/>
        <v>21.502576034099036</v>
      </c>
      <c r="AX939">
        <v>0.66977114272050298</v>
      </c>
      <c r="AZ939">
        <f t="shared" si="154"/>
        <v>196.67580871628127</v>
      </c>
    </row>
    <row r="940" spans="1:52" x14ac:dyDescent="0.3">
      <c r="A940">
        <v>234.5</v>
      </c>
      <c r="B940" s="12">
        <v>6056.6369504142649</v>
      </c>
      <c r="C940" s="9">
        <v>0</v>
      </c>
      <c r="D940" s="9">
        <v>1.1540053542734416</v>
      </c>
      <c r="E940" s="9">
        <v>0.78951382673877912</v>
      </c>
      <c r="F940" s="9">
        <v>3.5096390742585317</v>
      </c>
      <c r="G940" s="12">
        <v>0</v>
      </c>
      <c r="H940" s="12">
        <v>308.65916413029964</v>
      </c>
      <c r="I940" s="12">
        <v>18.519549847817981</v>
      </c>
      <c r="J940">
        <v>348.29538381857066</v>
      </c>
      <c r="K940">
        <v>69.466970138779232</v>
      </c>
      <c r="L940">
        <v>3.5326860773326803E-3</v>
      </c>
      <c r="M940">
        <v>0</v>
      </c>
      <c r="N940">
        <v>-1.2213728526243677E-3</v>
      </c>
      <c r="O940">
        <v>2.0604382152147253E-3</v>
      </c>
      <c r="P940">
        <v>-3.7145216631233953E-3</v>
      </c>
      <c r="Q940">
        <v>5.8771958018980341E-3</v>
      </c>
      <c r="R940">
        <v>0</v>
      </c>
      <c r="S940">
        <v>1.0588620332169461E-4</v>
      </c>
      <c r="T940">
        <v>358.82574921692969</v>
      </c>
      <c r="U940">
        <v>72.960837751337294</v>
      </c>
      <c r="V940">
        <v>345.11910915615499</v>
      </c>
      <c r="W940">
        <v>74.038807990536213</v>
      </c>
      <c r="X940">
        <v>870.92789904055041</v>
      </c>
      <c r="Y940">
        <v>536.91119571750414</v>
      </c>
      <c r="Z940">
        <v>10.734380483517139</v>
      </c>
      <c r="AA940" s="12">
        <v>25.023183282605991</v>
      </c>
      <c r="AB940" s="12">
        <v>6.073183282605993</v>
      </c>
      <c r="AC940" s="12">
        <v>1.3444143544560678</v>
      </c>
      <c r="AD940" s="12">
        <v>-141.42819848596477</v>
      </c>
      <c r="AE940">
        <v>0.12544845289056283</v>
      </c>
      <c r="AF940">
        <v>0</v>
      </c>
      <c r="AG940">
        <v>79.351076359811245</v>
      </c>
      <c r="AH940">
        <v>-11.870117310290011</v>
      </c>
      <c r="AI940">
        <v>-9.5896043280674572</v>
      </c>
      <c r="AJ940">
        <v>-0.94318465570289922</v>
      </c>
      <c r="AK940">
        <v>16.801411446177653</v>
      </c>
      <c r="AL940">
        <v>0</v>
      </c>
      <c r="AM940">
        <v>0</v>
      </c>
      <c r="AN940">
        <v>5.6897751004425574</v>
      </c>
      <c r="AO940">
        <f t="shared" si="145"/>
        <v>0.95932609814827652</v>
      </c>
      <c r="AP940">
        <f t="shared" si="146"/>
        <v>5.7559565888896588E-2</v>
      </c>
      <c r="AQ940">
        <f t="shared" si="147"/>
        <v>0</v>
      </c>
      <c r="AR940">
        <f t="shared" si="148"/>
        <v>5.7107243060875369E-2</v>
      </c>
      <c r="AS940" s="9">
        <f t="shared" si="149"/>
        <v>90.767598776623316</v>
      </c>
      <c r="AT940" s="9">
        <f t="shared" si="150"/>
        <v>29.03352207060551</v>
      </c>
      <c r="AU940" s="9">
        <f t="shared" si="151"/>
        <v>0.61786628071749039</v>
      </c>
      <c r="AV940">
        <f t="shared" si="152"/>
        <v>-2.886579864025407E-15</v>
      </c>
      <c r="AW940">
        <f t="shared" si="153"/>
        <v>21.328117780046529</v>
      </c>
      <c r="AX940">
        <v>0.96692452297936904</v>
      </c>
      <c r="AZ940">
        <f t="shared" si="154"/>
        <v>191.79208656134915</v>
      </c>
    </row>
    <row r="941" spans="1:52" x14ac:dyDescent="0.3">
      <c r="A941">
        <v>234.75</v>
      </c>
      <c r="B941" s="12">
        <v>6066.791548656277</v>
      </c>
      <c r="C941" s="9">
        <v>0</v>
      </c>
      <c r="D941" s="9">
        <v>1.1542711551621065</v>
      </c>
      <c r="E941" s="9">
        <v>0.79191367772294485</v>
      </c>
      <c r="F941" s="9">
        <v>3.5107488560152778</v>
      </c>
      <c r="G941" s="12">
        <v>0</v>
      </c>
      <c r="H941" s="12">
        <v>309.58218373959414</v>
      </c>
      <c r="I941" s="12">
        <v>18.574931024375651</v>
      </c>
      <c r="J941">
        <v>347.48518635053546</v>
      </c>
      <c r="K941">
        <v>69.396413724990055</v>
      </c>
      <c r="L941">
        <v>3.5056301518432429E-3</v>
      </c>
      <c r="M941">
        <v>0</v>
      </c>
      <c r="N941">
        <v>-1.2188817486190647E-3</v>
      </c>
      <c r="O941">
        <v>2.0546398887852828E-3</v>
      </c>
      <c r="P941">
        <v>-3.7072638308988247E-3</v>
      </c>
      <c r="Q941">
        <v>5.8771958018980341E-3</v>
      </c>
      <c r="R941">
        <v>0</v>
      </c>
      <c r="S941">
        <v>1.0582107835988594E-4</v>
      </c>
      <c r="T941">
        <v>329.22932978145553</v>
      </c>
      <c r="U941">
        <v>70.322249680240361</v>
      </c>
      <c r="V941">
        <v>340.27494746739927</v>
      </c>
      <c r="W941">
        <v>73.61802037009312</v>
      </c>
      <c r="X941">
        <v>865.82013939657077</v>
      </c>
      <c r="Y941">
        <v>535.13682211897026</v>
      </c>
      <c r="Z941">
        <v>10.739949157673571</v>
      </c>
      <c r="AA941" s="12">
        <v>25.041643674791885</v>
      </c>
      <c r="AB941" s="12">
        <v>6.0916436747918832</v>
      </c>
      <c r="AC941" s="12">
        <v>1.3424397197583824</v>
      </c>
      <c r="AD941" s="12">
        <v>-143.59543518280651</v>
      </c>
      <c r="AE941">
        <v>0.12519648849228115</v>
      </c>
      <c r="AF941">
        <v>0</v>
      </c>
      <c r="AG941">
        <v>78.937795953660725</v>
      </c>
      <c r="AH941">
        <v>-10.872821324831149</v>
      </c>
      <c r="AI941">
        <v>-9.7430937325785489</v>
      </c>
      <c r="AJ941">
        <v>-0.95763795723413681</v>
      </c>
      <c r="AK941">
        <v>16.81380637775251</v>
      </c>
      <c r="AL941">
        <v>0</v>
      </c>
      <c r="AM941">
        <v>0</v>
      </c>
      <c r="AN941">
        <v>5.6814181327427402</v>
      </c>
      <c r="AO941">
        <f t="shared" si="145"/>
        <v>0.85951746196188716</v>
      </c>
      <c r="AP941">
        <f t="shared" si="146"/>
        <v>5.1571047717713231E-2</v>
      </c>
      <c r="AQ941">
        <f t="shared" si="147"/>
        <v>0</v>
      </c>
      <c r="AR941">
        <f t="shared" si="148"/>
        <v>5.1167408910630888E-2</v>
      </c>
      <c r="AS941" s="9">
        <f t="shared" si="149"/>
        <v>90.849967526625505</v>
      </c>
      <c r="AT941" s="9">
        <f t="shared" si="150"/>
        <v>28.517578439449302</v>
      </c>
      <c r="AU941" s="9">
        <f t="shared" si="151"/>
        <v>0.55387043049619777</v>
      </c>
      <c r="AV941">
        <f t="shared" si="152"/>
        <v>1.4432899320127035E-15</v>
      </c>
      <c r="AW941">
        <f t="shared" si="153"/>
        <v>21.376514157782065</v>
      </c>
      <c r="AX941">
        <v>0.86629784444360902</v>
      </c>
      <c r="AZ941">
        <f t="shared" si="154"/>
        <v>194.86187465157099</v>
      </c>
    </row>
    <row r="942" spans="1:52" x14ac:dyDescent="0.3">
      <c r="A942">
        <v>235</v>
      </c>
      <c r="B942" s="12">
        <v>6076.8895367579626</v>
      </c>
      <c r="C942" s="9">
        <v>0</v>
      </c>
      <c r="D942" s="9">
        <v>1.1545246390262893</v>
      </c>
      <c r="E942" s="9">
        <v>0.79430994542845113</v>
      </c>
      <c r="F942" s="9">
        <v>3.5118517329158245</v>
      </c>
      <c r="G942" s="12">
        <v>0</v>
      </c>
      <c r="H942" s="12">
        <v>310.50382516478891</v>
      </c>
      <c r="I942" s="12">
        <v>18.630229509887332</v>
      </c>
      <c r="J942">
        <v>346.83730968371373</v>
      </c>
      <c r="K942">
        <v>69.340325210074468</v>
      </c>
      <c r="L942">
        <v>3.478612305731479E-3</v>
      </c>
      <c r="M942">
        <v>0</v>
      </c>
      <c r="N942">
        <v>-1.21693095026059E-3</v>
      </c>
      <c r="O942">
        <v>2.0497166725494224E-3</v>
      </c>
      <c r="P942">
        <v>-3.701680260471461E-3</v>
      </c>
      <c r="Q942">
        <v>5.8771958018980341E-3</v>
      </c>
      <c r="R942">
        <v>0</v>
      </c>
      <c r="S942">
        <v>1.0580268637685223E-4</v>
      </c>
      <c r="T942">
        <v>357.37792043030873</v>
      </c>
      <c r="U942">
        <v>72.827316563140641</v>
      </c>
      <c r="V942">
        <v>343.61288094589958</v>
      </c>
      <c r="W942">
        <v>73.892435527812836</v>
      </c>
      <c r="X942">
        <v>861.117300810247</v>
      </c>
      <c r="Y942">
        <v>533.60569736332036</v>
      </c>
      <c r="Z942">
        <v>10.745506176427471</v>
      </c>
      <c r="AA942" s="12">
        <v>25.060076503295775</v>
      </c>
      <c r="AB942" s="12">
        <v>6.1100765032957778</v>
      </c>
      <c r="AC942" s="12">
        <v>1.3404352888033448</v>
      </c>
      <c r="AD942" s="12">
        <v>-145.76221898926306</v>
      </c>
      <c r="AE942">
        <v>0.12494213606734195</v>
      </c>
      <c r="AF942">
        <v>0</v>
      </c>
      <c r="AG942">
        <v>78.557252247434803</v>
      </c>
      <c r="AH942">
        <v>-11.782668014821027</v>
      </c>
      <c r="AI942">
        <v>-9.4996408208710399</v>
      </c>
      <c r="AJ942">
        <v>-0.97208823843939551</v>
      </c>
      <c r="AK942">
        <v>16.826182802139169</v>
      </c>
      <c r="AL942">
        <v>0</v>
      </c>
      <c r="AM942">
        <v>0</v>
      </c>
      <c r="AN942">
        <v>5.6729350625488468</v>
      </c>
      <c r="AO942">
        <f t="shared" si="145"/>
        <v>1.1535413379220727</v>
      </c>
      <c r="AP942">
        <f t="shared" si="146"/>
        <v>6.9212480275324353E-2</v>
      </c>
      <c r="AQ942">
        <f t="shared" si="147"/>
        <v>0</v>
      </c>
      <c r="AR942">
        <f t="shared" si="148"/>
        <v>6.8672960667991639E-2</v>
      </c>
      <c r="AS942" s="9">
        <f t="shared" si="149"/>
        <v>89.983373471184407</v>
      </c>
      <c r="AT942" s="9">
        <f t="shared" si="150"/>
        <v>28.950397261787472</v>
      </c>
      <c r="AU942" s="9">
        <f t="shared" si="151"/>
        <v>0.74372313428436232</v>
      </c>
      <c r="AV942">
        <f t="shared" si="152"/>
        <v>0</v>
      </c>
      <c r="AW942">
        <f t="shared" si="153"/>
        <v>21.201116282079951</v>
      </c>
      <c r="AX942">
        <v>1.1626039757292097</v>
      </c>
      <c r="AZ942">
        <f t="shared" si="154"/>
        <v>189.99281641742078</v>
      </c>
    </row>
    <row r="943" spans="1:52" x14ac:dyDescent="0.3">
      <c r="A943">
        <v>235.25</v>
      </c>
      <c r="B943" s="12">
        <v>6086.9306152534864</v>
      </c>
      <c r="C943" s="9">
        <v>0</v>
      </c>
      <c r="D943" s="9">
        <v>1.1547657993284544</v>
      </c>
      <c r="E943" s="9">
        <v>0.79670257660191934</v>
      </c>
      <c r="F943" s="9">
        <v>3.5129476850846197</v>
      </c>
      <c r="G943" s="12">
        <v>0</v>
      </c>
      <c r="H943" s="12">
        <v>311.42406792381513</v>
      </c>
      <c r="I943" s="12">
        <v>18.685444075428908</v>
      </c>
      <c r="J943">
        <v>346.03892015199443</v>
      </c>
      <c r="K943">
        <v>69.270560049294488</v>
      </c>
      <c r="L943">
        <v>3.4516294344379647E-3</v>
      </c>
      <c r="M943">
        <v>0</v>
      </c>
      <c r="N943">
        <v>-1.2144518235673134E-3</v>
      </c>
      <c r="O943">
        <v>2.043967668742958E-3</v>
      </c>
      <c r="P943">
        <v>-3.6945203302077598E-3</v>
      </c>
      <c r="Q943">
        <v>5.8771958018980341E-3</v>
      </c>
      <c r="R943">
        <v>0</v>
      </c>
      <c r="S943">
        <v>1.0573763303582699E-4</v>
      </c>
      <c r="T943">
        <v>327.68241716717949</v>
      </c>
      <c r="U943">
        <v>70.169422333036721</v>
      </c>
      <c r="V943">
        <v>338.78255301807718</v>
      </c>
      <c r="W943">
        <v>73.471282332705073</v>
      </c>
      <c r="X943">
        <v>856.09698005271707</v>
      </c>
      <c r="Y943">
        <v>531.85653485137482</v>
      </c>
      <c r="Z943">
        <v>10.751051432244001</v>
      </c>
      <c r="AA943" s="12">
        <v>25.078481358476299</v>
      </c>
      <c r="AB943" s="12">
        <v>6.1284813584763027</v>
      </c>
      <c r="AC943" s="12">
        <v>1.3384010687279664</v>
      </c>
      <c r="AD943" s="12">
        <v>-147.9284838674308</v>
      </c>
      <c r="AE943">
        <v>0.12468540067064304</v>
      </c>
      <c r="AF943">
        <v>0</v>
      </c>
      <c r="AG943">
        <v>78.147032796054205</v>
      </c>
      <c r="AH943">
        <v>-10.785521245347766</v>
      </c>
      <c r="AI943">
        <v>-9.6536990916648815</v>
      </c>
      <c r="AJ943">
        <v>-0.98653505891189619</v>
      </c>
      <c r="AK943">
        <v>16.838540444290569</v>
      </c>
      <c r="AL943">
        <v>0</v>
      </c>
      <c r="AM943">
        <v>0</v>
      </c>
      <c r="AN943">
        <v>5.664325920065842</v>
      </c>
      <c r="AO943">
        <f t="shared" si="145"/>
        <v>1.0530317269316514</v>
      </c>
      <c r="AP943">
        <f t="shared" si="146"/>
        <v>6.3181903615899079E-2</v>
      </c>
      <c r="AQ943">
        <f t="shared" si="147"/>
        <v>0</v>
      </c>
      <c r="AR943">
        <f t="shared" si="148"/>
        <v>6.2691412434258312E-2</v>
      </c>
      <c r="AS943" s="9">
        <f t="shared" si="149"/>
        <v>90.068129378827081</v>
      </c>
      <c r="AT943" s="9">
        <f t="shared" si="150"/>
        <v>28.433635160620746</v>
      </c>
      <c r="AU943" s="9">
        <f t="shared" si="151"/>
        <v>0.67927189536161425</v>
      </c>
      <c r="AV943">
        <f t="shared" si="152"/>
        <v>-6.2172489379008766E-15</v>
      </c>
      <c r="AW943">
        <f t="shared" si="153"/>
        <v>21.24936212731911</v>
      </c>
      <c r="AX943">
        <v>1.0612705391707209</v>
      </c>
      <c r="AZ943">
        <f t="shared" si="154"/>
        <v>193.07398183329764</v>
      </c>
    </row>
    <row r="944" spans="1:52" x14ac:dyDescent="0.3">
      <c r="A944">
        <v>235.5</v>
      </c>
      <c r="B944" s="12">
        <v>6096.9144860297638</v>
      </c>
      <c r="C944" s="9">
        <v>0</v>
      </c>
      <c r="D944" s="9">
        <v>1.1549946298484106</v>
      </c>
      <c r="E944" s="9">
        <v>0.79909151800434708</v>
      </c>
      <c r="F944" s="9">
        <v>3.5140366927831397</v>
      </c>
      <c r="G944" s="12">
        <v>0</v>
      </c>
      <c r="H944" s="12">
        <v>312.34289154013351</v>
      </c>
      <c r="I944" s="12">
        <v>18.740573492408011</v>
      </c>
      <c r="J944">
        <v>345.4022075996499</v>
      </c>
      <c r="K944">
        <v>69.215258457110679</v>
      </c>
      <c r="L944">
        <v>3.4246842779552299E-3</v>
      </c>
      <c r="M944">
        <v>0</v>
      </c>
      <c r="N944">
        <v>-1.2125112278490247E-3</v>
      </c>
      <c r="O944">
        <v>2.0390896754553765E-3</v>
      </c>
      <c r="P944">
        <v>-3.6890292257308836E-3</v>
      </c>
      <c r="Q944">
        <v>5.8771958018980341E-3</v>
      </c>
      <c r="R944">
        <v>0</v>
      </c>
      <c r="S944">
        <v>1.0571928565595441E-4</v>
      </c>
      <c r="T944">
        <v>355.9532937780848</v>
      </c>
      <c r="U944">
        <v>72.695273590981628</v>
      </c>
      <c r="V944">
        <v>342.13011589165058</v>
      </c>
      <c r="W944">
        <v>73.747698837655605</v>
      </c>
      <c r="X944">
        <v>851.47702937567669</v>
      </c>
      <c r="Y944">
        <v>530.34912956253015</v>
      </c>
      <c r="Z944">
        <v>10.756584817898148</v>
      </c>
      <c r="AA944" s="12">
        <v>25.096857830802669</v>
      </c>
      <c r="AB944" s="12">
        <v>6.14685783080267</v>
      </c>
      <c r="AC944" s="12">
        <v>1.3363370675738175</v>
      </c>
      <c r="AD944" s="12">
        <v>-150.09416390152458</v>
      </c>
      <c r="AE944">
        <v>0.12442628740315942</v>
      </c>
      <c r="AF944">
        <v>0</v>
      </c>
      <c r="AG944">
        <v>77.769249530150901</v>
      </c>
      <c r="AH944">
        <v>-11.696421097036279</v>
      </c>
      <c r="AI944">
        <v>-9.4109506835439785</v>
      </c>
      <c r="AJ944">
        <v>-1.0009779790592677</v>
      </c>
      <c r="AK944">
        <v>16.850879029233887</v>
      </c>
      <c r="AL944">
        <v>0</v>
      </c>
      <c r="AM944">
        <v>0</v>
      </c>
      <c r="AN944">
        <v>5.6555907393269305</v>
      </c>
      <c r="AO944">
        <f t="shared" si="145"/>
        <v>1.3462759674458558</v>
      </c>
      <c r="AP944">
        <f t="shared" si="146"/>
        <v>8.0776558046751337E-2</v>
      </c>
      <c r="AQ944">
        <f t="shared" si="147"/>
        <v>0</v>
      </c>
      <c r="AR944">
        <f t="shared" si="148"/>
        <v>8.0152077012992345E-2</v>
      </c>
      <c r="AS944" s="9">
        <f t="shared" si="149"/>
        <v>89.203053217619967</v>
      </c>
      <c r="AT944" s="9">
        <f t="shared" si="150"/>
        <v>28.865967600845273</v>
      </c>
      <c r="AU944" s="9">
        <f t="shared" si="151"/>
        <v>0.86887989792775389</v>
      </c>
      <c r="AV944">
        <f t="shared" si="152"/>
        <v>4.6629367034256575E-15</v>
      </c>
      <c r="AW944">
        <f t="shared" si="153"/>
        <v>21.073018713586453</v>
      </c>
      <c r="AX944">
        <v>1.3567650756412577</v>
      </c>
      <c r="AZ944">
        <f t="shared" si="154"/>
        <v>188.21901367087958</v>
      </c>
    </row>
    <row r="945" spans="1:52" x14ac:dyDescent="0.3">
      <c r="A945">
        <v>235.75</v>
      </c>
      <c r="B945" s="12">
        <v>6106.8408523412791</v>
      </c>
      <c r="C945" s="9">
        <v>0</v>
      </c>
      <c r="D945" s="9">
        <v>1.1552111246835439</v>
      </c>
      <c r="E945" s="9">
        <v>0.80147671641273799</v>
      </c>
      <c r="F945" s="9">
        <v>3.5151187364100522</v>
      </c>
      <c r="G945" s="12">
        <v>0</v>
      </c>
      <c r="H945" s="12">
        <v>313.26027554336076</v>
      </c>
      <c r="I945" s="12">
        <v>18.795616532601645</v>
      </c>
      <c r="J945">
        <v>344.61550290582699</v>
      </c>
      <c r="K945">
        <v>69.146287464609884</v>
      </c>
      <c r="L945">
        <v>3.3977738214243675E-3</v>
      </c>
      <c r="M945">
        <v>0</v>
      </c>
      <c r="N945">
        <v>-1.210044001872776E-3</v>
      </c>
      <c r="O945">
        <v>2.0333878368877663E-3</v>
      </c>
      <c r="P945">
        <v>-3.6819662241642419E-3</v>
      </c>
      <c r="Q945">
        <v>5.8771958018980341E-3</v>
      </c>
      <c r="R945">
        <v>0</v>
      </c>
      <c r="S945">
        <v>1.0565430253088648E-4</v>
      </c>
      <c r="T945">
        <v>326.1586538967955</v>
      </c>
      <c r="U945">
        <v>70.018062053595372</v>
      </c>
      <c r="V945">
        <v>337.31339811588128</v>
      </c>
      <c r="W945">
        <v>73.326180565182028</v>
      </c>
      <c r="X945">
        <v>846.54172187770166</v>
      </c>
      <c r="Y945">
        <v>528.62443400824623</v>
      </c>
      <c r="Z945">
        <v>10.762106226477128</v>
      </c>
      <c r="AA945" s="12">
        <v>25.115205510867209</v>
      </c>
      <c r="AB945" s="12">
        <v>6.1652055108672119</v>
      </c>
      <c r="AC945" s="12">
        <v>1.3342432942933582</v>
      </c>
      <c r="AD945" s="12">
        <v>-152.25919296440043</v>
      </c>
      <c r="AE945">
        <v>0.12416480141181596</v>
      </c>
      <c r="AF945">
        <v>0</v>
      </c>
      <c r="AG945">
        <v>77.361957281353625</v>
      </c>
      <c r="AH945">
        <v>-10.699433553640944</v>
      </c>
      <c r="AI945">
        <v>-9.565551794618246</v>
      </c>
      <c r="AJ945">
        <v>-1.0154165578795866</v>
      </c>
      <c r="AK945">
        <v>16.863198282078965</v>
      </c>
      <c r="AL945">
        <v>0</v>
      </c>
      <c r="AM945">
        <v>0</v>
      </c>
      <c r="AN945">
        <v>5.6467295582203443</v>
      </c>
      <c r="AO945">
        <f t="shared" si="145"/>
        <v>1.2451001826290058</v>
      </c>
      <c r="AP945">
        <f t="shared" si="146"/>
        <v>7.4706010957740349E-2</v>
      </c>
      <c r="AQ945">
        <f t="shared" si="147"/>
        <v>0</v>
      </c>
      <c r="AR945">
        <f t="shared" si="148"/>
        <v>7.4130882946393056E-2</v>
      </c>
      <c r="AS945" s="9">
        <f t="shared" si="149"/>
        <v>89.290023552749716</v>
      </c>
      <c r="AT945" s="9">
        <f t="shared" si="150"/>
        <v>28.34836026620377</v>
      </c>
      <c r="AU945" s="9">
        <f t="shared" si="151"/>
        <v>0.80399402568356593</v>
      </c>
      <c r="AV945">
        <f t="shared" si="152"/>
        <v>-1.3322676295501878E-14</v>
      </c>
      <c r="AW945">
        <f t="shared" si="153"/>
        <v>21.121086767035564</v>
      </c>
      <c r="AX945">
        <v>1.2547600162031101</v>
      </c>
      <c r="AZ945">
        <f t="shared" si="154"/>
        <v>191.31103589236494</v>
      </c>
    </row>
    <row r="946" spans="1:52" x14ac:dyDescent="0.3">
      <c r="A946">
        <v>236</v>
      </c>
      <c r="B946" s="12">
        <v>6116.709418824873</v>
      </c>
      <c r="C946" s="9">
        <v>0</v>
      </c>
      <c r="D946" s="9">
        <v>1.155415278249039</v>
      </c>
      <c r="E946" s="9">
        <v>0.80385811862172463</v>
      </c>
      <c r="F946" s="9">
        <v>3.5161937965013808</v>
      </c>
      <c r="G946" s="12">
        <v>0</v>
      </c>
      <c r="H946" s="12">
        <v>314.17619946989407</v>
      </c>
      <c r="I946" s="12">
        <v>18.850571968193645</v>
      </c>
      <c r="J946">
        <v>343.98984358964094</v>
      </c>
      <c r="K946">
        <v>69.091775732468818</v>
      </c>
      <c r="L946">
        <v>3.3709007127852033E-3</v>
      </c>
      <c r="M946">
        <v>0</v>
      </c>
      <c r="N946">
        <v>-1.2081135461351133E-3</v>
      </c>
      <c r="O946">
        <v>2.028553702855429E-3</v>
      </c>
      <c r="P946">
        <v>-3.6765667170570002E-3</v>
      </c>
      <c r="Q946">
        <v>5.8771958018980341E-3</v>
      </c>
      <c r="R946">
        <v>0</v>
      </c>
      <c r="S946">
        <v>1.0563599905444649E-4</v>
      </c>
      <c r="T946">
        <v>354.55157271211499</v>
      </c>
      <c r="U946">
        <v>72.564705380327382</v>
      </c>
      <c r="V946">
        <v>340.67049404298848</v>
      </c>
      <c r="W946">
        <v>73.604587620770815</v>
      </c>
      <c r="X946">
        <v>842.00262993786737</v>
      </c>
      <c r="Y946">
        <v>527.14014394309447</v>
      </c>
      <c r="Z946">
        <v>10.767615551383509</v>
      </c>
      <c r="AA946" s="12">
        <v>25.133523989397879</v>
      </c>
      <c r="AB946" s="12">
        <v>6.1835239893978819</v>
      </c>
      <c r="AC946" s="12">
        <v>1.3321197587499374</v>
      </c>
      <c r="AD946" s="12">
        <v>-154.42350470816172</v>
      </c>
      <c r="AE946">
        <v>0.12390094788933936</v>
      </c>
      <c r="AF946">
        <v>0</v>
      </c>
      <c r="AG946">
        <v>76.986850285278507</v>
      </c>
      <c r="AH946">
        <v>-11.611361214099171</v>
      </c>
      <c r="AI946">
        <v>-9.3234824950052992</v>
      </c>
      <c r="AJ946">
        <v>-1.0298503528987306</v>
      </c>
      <c r="AK946">
        <v>16.875497928026718</v>
      </c>
      <c r="AL946">
        <v>0</v>
      </c>
      <c r="AM946">
        <v>0</v>
      </c>
      <c r="AN946">
        <v>5.637742418489343</v>
      </c>
      <c r="AO946">
        <f t="shared" si="145"/>
        <v>1.5375948770368699</v>
      </c>
      <c r="AP946">
        <f t="shared" si="146"/>
        <v>9.2255692622212199E-2</v>
      </c>
      <c r="AQ946">
        <f t="shared" si="147"/>
        <v>0</v>
      </c>
      <c r="AR946">
        <f t="shared" si="148"/>
        <v>9.1548468968727315E-2</v>
      </c>
      <c r="AS946" s="9">
        <f t="shared" si="149"/>
        <v>88.426372353828313</v>
      </c>
      <c r="AT946" s="9">
        <f t="shared" si="150"/>
        <v>28.780174170107049</v>
      </c>
      <c r="AU946" s="9">
        <f t="shared" si="151"/>
        <v>0.99337383058258888</v>
      </c>
      <c r="AV946">
        <f t="shared" si="152"/>
        <v>4.4408920985006262E-15</v>
      </c>
      <c r="AW946">
        <f t="shared" si="153"/>
        <v>20.943799103355037</v>
      </c>
      <c r="AX946">
        <v>1.5494729944840238</v>
      </c>
      <c r="AZ946">
        <f t="shared" si="154"/>
        <v>186.46964990010599</v>
      </c>
    </row>
    <row r="947" spans="1:52" x14ac:dyDescent="0.3">
      <c r="A947">
        <v>236.25</v>
      </c>
      <c r="B947" s="12">
        <v>6126.5198915145102</v>
      </c>
      <c r="C947" s="9">
        <v>0</v>
      </c>
      <c r="D947" s="9">
        <v>1.1556070852780935</v>
      </c>
      <c r="E947" s="9">
        <v>0.80623567144520702</v>
      </c>
      <c r="F947" s="9">
        <v>3.5172618537306484</v>
      </c>
      <c r="G947" s="12">
        <v>0</v>
      </c>
      <c r="H947" s="12">
        <v>315.09064286354112</v>
      </c>
      <c r="I947" s="12">
        <v>18.905438571812468</v>
      </c>
      <c r="J947">
        <v>343.21470188468311</v>
      </c>
      <c r="K947">
        <v>69.023601221024535</v>
      </c>
      <c r="L947">
        <v>3.3440620246110407E-3</v>
      </c>
      <c r="M947">
        <v>0</v>
      </c>
      <c r="N947">
        <v>-1.2056581422274224E-3</v>
      </c>
      <c r="O947">
        <v>2.0228974853291259E-3</v>
      </c>
      <c r="P947">
        <v>-3.669599681690928E-3</v>
      </c>
      <c r="Q947">
        <v>5.8771958018980341E-3</v>
      </c>
      <c r="R947">
        <v>0</v>
      </c>
      <c r="S947">
        <v>1.0557108466970526E-4</v>
      </c>
      <c r="T947">
        <v>324.65775934233295</v>
      </c>
      <c r="U947">
        <v>69.868168478381278</v>
      </c>
      <c r="V947">
        <v>335.86716993707756</v>
      </c>
      <c r="W947">
        <v>73.182705204747947</v>
      </c>
      <c r="X947">
        <v>837.15021712874886</v>
      </c>
      <c r="Y947">
        <v>525.43927566687603</v>
      </c>
      <c r="Z947">
        <v>10.773112686336233</v>
      </c>
      <c r="AA947" s="12">
        <v>25.151812857270823</v>
      </c>
      <c r="AB947" s="12">
        <v>6.2018128572708227</v>
      </c>
      <c r="AC947" s="12">
        <v>1.3299664717205713</v>
      </c>
      <c r="AD947" s="12">
        <v>-156.58703275203382</v>
      </c>
      <c r="AE947">
        <v>0.12363473207413644</v>
      </c>
      <c r="AF947">
        <v>0</v>
      </c>
      <c r="AG947">
        <v>76.582390727583388</v>
      </c>
      <c r="AH947">
        <v>-10.614543055955631</v>
      </c>
      <c r="AI947">
        <v>-9.4786052864899233</v>
      </c>
      <c r="AJ947">
        <v>-1.0442789214233137</v>
      </c>
      <c r="AK947">
        <v>16.887777692377551</v>
      </c>
      <c r="AL947">
        <v>0</v>
      </c>
      <c r="AM947">
        <v>0</v>
      </c>
      <c r="AN947">
        <v>5.6286293657439712</v>
      </c>
      <c r="AO947">
        <f t="shared" si="145"/>
        <v>1.435779284469205</v>
      </c>
      <c r="AP947">
        <f t="shared" si="146"/>
        <v>8.6146757068152294E-2</v>
      </c>
      <c r="AQ947">
        <f t="shared" si="147"/>
        <v>0</v>
      </c>
      <c r="AR947">
        <f t="shared" si="148"/>
        <v>8.5489195157199216E-2</v>
      </c>
      <c r="AS947" s="9">
        <f t="shared" si="149"/>
        <v>88.515434396292619</v>
      </c>
      <c r="AT947" s="9">
        <f t="shared" si="150"/>
        <v>28.261705285566034</v>
      </c>
      <c r="AU947" s="9">
        <f t="shared" si="151"/>
        <v>0.92806872145763708</v>
      </c>
      <c r="AV947">
        <f t="shared" si="152"/>
        <v>0</v>
      </c>
      <c r="AW947">
        <f t="shared" si="153"/>
        <v>20.991673526628958</v>
      </c>
      <c r="AX947">
        <v>1.4468229463994216</v>
      </c>
      <c r="AZ947">
        <f t="shared" si="154"/>
        <v>189.57210572979847</v>
      </c>
    </row>
    <row r="948" spans="1:52" x14ac:dyDescent="0.3">
      <c r="A948">
        <v>236.5</v>
      </c>
      <c r="B948" s="12">
        <v>6136.2719778559631</v>
      </c>
      <c r="C948" s="9">
        <v>0</v>
      </c>
      <c r="D948" s="9">
        <v>1.1557865408221086</v>
      </c>
      <c r="E948" s="9">
        <v>0.80860932171798716</v>
      </c>
      <c r="F948" s="9">
        <v>3.5183228889090459</v>
      </c>
      <c r="G948" s="12">
        <v>0</v>
      </c>
      <c r="H948" s="12">
        <v>316.0035852761489</v>
      </c>
      <c r="I948" s="12">
        <v>18.960215116568932</v>
      </c>
      <c r="J948">
        <v>342.59998587018822</v>
      </c>
      <c r="K948">
        <v>68.969881536241871</v>
      </c>
      <c r="L948">
        <v>3.3172603141233014E-3</v>
      </c>
      <c r="M948">
        <v>0</v>
      </c>
      <c r="N948">
        <v>-1.2037377613013025E-3</v>
      </c>
      <c r="O948">
        <v>2.0181061977764072E-3</v>
      </c>
      <c r="P948">
        <v>-3.6642909120727955E-3</v>
      </c>
      <c r="Q948">
        <v>5.8771958018980341E-3</v>
      </c>
      <c r="R948">
        <v>0</v>
      </c>
      <c r="S948">
        <v>1.0555282432011581E-4</v>
      </c>
      <c r="T948">
        <v>353.17246989388036</v>
      </c>
      <c r="U948">
        <v>72.435608701396632</v>
      </c>
      <c r="V948">
        <v>339.23370771486651</v>
      </c>
      <c r="W948">
        <v>73.463092269254446</v>
      </c>
      <c r="X948">
        <v>832.69014602462732</v>
      </c>
      <c r="Y948">
        <v>523.97756091794906</v>
      </c>
      <c r="Z948">
        <v>10.778597525372909</v>
      </c>
      <c r="AA948" s="12">
        <v>25.170071705522975</v>
      </c>
      <c r="AB948" s="12">
        <v>6.2200717055229777</v>
      </c>
      <c r="AC948" s="12">
        <v>1.3277834448967814</v>
      </c>
      <c r="AD948" s="12">
        <v>-158.74971062130481</v>
      </c>
      <c r="AE948">
        <v>0.12336615925014027</v>
      </c>
      <c r="AF948">
        <v>0</v>
      </c>
      <c r="AG948">
        <v>76.20989845829628</v>
      </c>
      <c r="AH948">
        <v>-11.52747344408629</v>
      </c>
      <c r="AI948">
        <v>-9.2371926601541272</v>
      </c>
      <c r="AJ948">
        <v>-1.0587018201334819</v>
      </c>
      <c r="AK948">
        <v>16.900037300539832</v>
      </c>
      <c r="AL948">
        <v>0</v>
      </c>
      <c r="AM948">
        <v>0</v>
      </c>
      <c r="AN948">
        <v>5.6193904494646043</v>
      </c>
      <c r="AO948">
        <f t="shared" si="145"/>
        <v>1.7275494921554868</v>
      </c>
      <c r="AP948">
        <f t="shared" si="146"/>
        <v>0.1036529695293292</v>
      </c>
      <c r="AQ948">
        <f t="shared" si="147"/>
        <v>0</v>
      </c>
      <c r="AR948">
        <f t="shared" si="148"/>
        <v>0.10286521126198565</v>
      </c>
      <c r="AS948" s="9">
        <f t="shared" si="149"/>
        <v>87.653143990000657</v>
      </c>
      <c r="AT948" s="9">
        <f t="shared" si="150"/>
        <v>28.692974636517249</v>
      </c>
      <c r="AU948" s="9">
        <f t="shared" si="151"/>
        <v>1.1172336408663812</v>
      </c>
      <c r="AV948">
        <f t="shared" si="152"/>
        <v>0</v>
      </c>
      <c r="AW948">
        <f t="shared" si="153"/>
        <v>20.813449451827147</v>
      </c>
      <c r="AX948">
        <v>1.740779342928112</v>
      </c>
      <c r="AZ948">
        <f t="shared" si="154"/>
        <v>184.74385320308255</v>
      </c>
    </row>
    <row r="949" spans="1:52" x14ac:dyDescent="0.3">
      <c r="A949">
        <v>236.75</v>
      </c>
      <c r="B949" s="12">
        <v>6145.9653867214865</v>
      </c>
      <c r="C949" s="9">
        <v>0</v>
      </c>
      <c r="D949" s="9">
        <v>1.1559536402508801</v>
      </c>
      <c r="E949" s="9">
        <v>0.81097901629740854</v>
      </c>
      <c r="F949" s="9">
        <v>3.5193768829855685</v>
      </c>
      <c r="G949" s="12">
        <v>0</v>
      </c>
      <c r="H949" s="12">
        <v>316.91500626823404</v>
      </c>
      <c r="I949" s="12">
        <v>19.014900376094044</v>
      </c>
      <c r="J949">
        <v>341.83628626969886</v>
      </c>
      <c r="K949">
        <v>68.902504950410901</v>
      </c>
      <c r="L949">
        <v>3.2904927393190651E-3</v>
      </c>
      <c r="M949">
        <v>0</v>
      </c>
      <c r="N949">
        <v>-1.2012940983999406E-3</v>
      </c>
      <c r="O949">
        <v>2.0124944916025014E-3</v>
      </c>
      <c r="P949">
        <v>-3.6574188897905697E-3</v>
      </c>
      <c r="Q949">
        <v>5.8771958018980341E-3</v>
      </c>
      <c r="R949">
        <v>0</v>
      </c>
      <c r="S949">
        <v>1.054879771478681E-4</v>
      </c>
      <c r="T949">
        <v>323.17946089295168</v>
      </c>
      <c r="U949">
        <v>69.719741412148153</v>
      </c>
      <c r="V949">
        <v>334.44356730446225</v>
      </c>
      <c r="W949">
        <v>73.040847040795256</v>
      </c>
      <c r="X949">
        <v>827.91873427574239</v>
      </c>
      <c r="Y949">
        <v>522.29995693791795</v>
      </c>
      <c r="Z949">
        <v>10.784069962853026</v>
      </c>
      <c r="AA949" s="12">
        <v>25.18830012536468</v>
      </c>
      <c r="AB949" s="12">
        <v>6.2383001253646828</v>
      </c>
      <c r="AC949" s="12">
        <v>1.3255706908891172</v>
      </c>
      <c r="AD949" s="12">
        <v>-160.9114714138482</v>
      </c>
      <c r="AE949">
        <v>0.1230952347466896</v>
      </c>
      <c r="AF949">
        <v>0</v>
      </c>
      <c r="AG949">
        <v>75.808204908341835</v>
      </c>
      <c r="AH949">
        <v>-10.530834929597049</v>
      </c>
      <c r="AI949">
        <v>-9.3928194816727846</v>
      </c>
      <c r="AJ949">
        <v>-1.0731186028589539</v>
      </c>
      <c r="AK949">
        <v>16.912276478038365</v>
      </c>
      <c r="AL949">
        <v>0</v>
      </c>
      <c r="AM949">
        <v>0</v>
      </c>
      <c r="AN949">
        <v>5.6100257230210921</v>
      </c>
      <c r="AO949">
        <f t="shared" si="145"/>
        <v>1.6251143969379696</v>
      </c>
      <c r="AP949">
        <f t="shared" si="146"/>
        <v>9.7506863816278169E-2</v>
      </c>
      <c r="AQ949">
        <f t="shared" si="147"/>
        <v>0</v>
      </c>
      <c r="AR949">
        <f t="shared" si="148"/>
        <v>9.6769062849448917E-2</v>
      </c>
      <c r="AS949" s="9">
        <f t="shared" si="149"/>
        <v>87.744210640794691</v>
      </c>
      <c r="AT949" s="9">
        <f t="shared" si="150"/>
        <v>28.173635447920443</v>
      </c>
      <c r="AU949" s="9">
        <f t="shared" si="151"/>
        <v>1.0515208412531261</v>
      </c>
      <c r="AV949">
        <f t="shared" si="152"/>
        <v>-7.1054273576010019E-15</v>
      </c>
      <c r="AW949">
        <f t="shared" si="153"/>
        <v>20.861122562156922</v>
      </c>
      <c r="AX949">
        <v>1.6375048339016338</v>
      </c>
      <c r="AZ949">
        <f t="shared" si="154"/>
        <v>187.85638963345571</v>
      </c>
    </row>
    <row r="950" spans="1:52" x14ac:dyDescent="0.3">
      <c r="A950">
        <v>237</v>
      </c>
      <c r="B950" s="12">
        <v>6155.5998284243979</v>
      </c>
      <c r="C950" s="9">
        <v>0</v>
      </c>
      <c r="D950" s="9">
        <v>1.1561083792527715</v>
      </c>
      <c r="E950" s="9">
        <v>0.81334470206500098</v>
      </c>
      <c r="F950" s="9">
        <v>3.5204238170471642</v>
      </c>
      <c r="G950" s="12">
        <v>0</v>
      </c>
      <c r="H950" s="12">
        <v>317.82488540961577</v>
      </c>
      <c r="I950" s="12">
        <v>19.069493124576944</v>
      </c>
      <c r="J950">
        <v>341.23240432702778</v>
      </c>
      <c r="K950">
        <v>68.849578519140209</v>
      </c>
      <c r="L950">
        <v>3.2637617683562484E-3</v>
      </c>
      <c r="M950">
        <v>0</v>
      </c>
      <c r="N950">
        <v>-1.1993837243212699E-3</v>
      </c>
      <c r="O950">
        <v>2.007745235455191E-3</v>
      </c>
      <c r="P950">
        <v>-3.6522000053389081E-3</v>
      </c>
      <c r="Q950">
        <v>5.8771958018980341E-3</v>
      </c>
      <c r="R950">
        <v>0</v>
      </c>
      <c r="S950">
        <v>1.0546975908945121E-4</v>
      </c>
      <c r="T950">
        <v>351.8157063858817</v>
      </c>
      <c r="U950">
        <v>72.307980482440826</v>
      </c>
      <c r="V950">
        <v>337.81946051125237</v>
      </c>
      <c r="W950">
        <v>73.323203797427482</v>
      </c>
      <c r="X950">
        <v>823.53596825907255</v>
      </c>
      <c r="Y950">
        <v>520.8603178491054</v>
      </c>
      <c r="Z950">
        <v>10.789529893459177</v>
      </c>
      <c r="AA950" s="12">
        <v>25.206497708192313</v>
      </c>
      <c r="AB950" s="12">
        <v>6.256497708192315</v>
      </c>
      <c r="AC950" s="12">
        <v>1.3233282232256056</v>
      </c>
      <c r="AD950" s="12">
        <v>-163.07224846238063</v>
      </c>
      <c r="AE950">
        <v>0.1228219639383723</v>
      </c>
      <c r="AF950">
        <v>0</v>
      </c>
      <c r="AG950">
        <v>75.4382785598456</v>
      </c>
      <c r="AH950">
        <v>-11.444743255467744</v>
      </c>
      <c r="AI950">
        <v>-9.1520428668926517</v>
      </c>
      <c r="AJ950">
        <v>-1.0875288249956165</v>
      </c>
      <c r="AK950">
        <v>16.92449495052286</v>
      </c>
      <c r="AL950">
        <v>0</v>
      </c>
      <c r="AM950">
        <v>0</v>
      </c>
      <c r="AN950">
        <v>5.6005352436661928</v>
      </c>
      <c r="AO950">
        <f t="shared" si="145"/>
        <v>1.9161822293671116</v>
      </c>
      <c r="AP950">
        <f t="shared" si="146"/>
        <v>0.11497093376202669</v>
      </c>
      <c r="AQ950">
        <f t="shared" si="147"/>
        <v>0</v>
      </c>
      <c r="AR950">
        <f t="shared" si="148"/>
        <v>0.11410484158376077</v>
      </c>
      <c r="AS950" s="9">
        <f t="shared" si="149"/>
        <v>86.883232979161647</v>
      </c>
      <c r="AT950" s="9">
        <f t="shared" si="150"/>
        <v>28.604337760033744</v>
      </c>
      <c r="AU950" s="9">
        <f t="shared" si="151"/>
        <v>1.2404823267043019</v>
      </c>
      <c r="AV950">
        <f t="shared" si="152"/>
        <v>2.6645352591003757E-15</v>
      </c>
      <c r="AW950">
        <f t="shared" si="153"/>
        <v>20.681973546970319</v>
      </c>
      <c r="AX950">
        <v>1.9307266642740979</v>
      </c>
      <c r="AZ950">
        <f t="shared" si="154"/>
        <v>183.04085733785303</v>
      </c>
    </row>
    <row r="951" spans="1:52" x14ac:dyDescent="0.3">
      <c r="A951">
        <v>237.25</v>
      </c>
      <c r="B951" s="12">
        <v>6165.1750147336561</v>
      </c>
      <c r="C951" s="9">
        <v>0</v>
      </c>
      <c r="D951" s="9">
        <v>1.1562507538348756</v>
      </c>
      <c r="E951" s="9">
        <v>0.81570632592812364</v>
      </c>
      <c r="F951" s="9">
        <v>3.5214636723188835</v>
      </c>
      <c r="G951" s="12">
        <v>0</v>
      </c>
      <c r="H951" s="12">
        <v>318.73320228004758</v>
      </c>
      <c r="I951" s="12">
        <v>19.123992136802855</v>
      </c>
      <c r="J951">
        <v>340.48002673042726</v>
      </c>
      <c r="K951">
        <v>68.783000260239987</v>
      </c>
      <c r="L951">
        <v>3.2370646431840295E-3</v>
      </c>
      <c r="M951">
        <v>0</v>
      </c>
      <c r="N951">
        <v>-1.1969517187538088E-3</v>
      </c>
      <c r="O951">
        <v>2.0021772051240071E-3</v>
      </c>
      <c r="P951">
        <v>-3.6454220515155962E-3</v>
      </c>
      <c r="Q951">
        <v>5.8771958018980341E-3</v>
      </c>
      <c r="R951">
        <v>0</v>
      </c>
      <c r="S951">
        <v>1.0540497756338869E-4</v>
      </c>
      <c r="T951">
        <v>321.72349325743284</v>
      </c>
      <c r="U951">
        <v>69.572780765533707</v>
      </c>
      <c r="V951">
        <v>333.04229975517154</v>
      </c>
      <c r="W951">
        <v>72.900597447846678</v>
      </c>
      <c r="X951">
        <v>818.84381704131181</v>
      </c>
      <c r="Y951">
        <v>519.20546697828081</v>
      </c>
      <c r="Z951">
        <v>10.794977212199949</v>
      </c>
      <c r="AA951" s="12">
        <v>25.224664045600949</v>
      </c>
      <c r="AB951" s="12">
        <v>6.274664045600951</v>
      </c>
      <c r="AC951" s="12">
        <v>1.3210560563564009</v>
      </c>
      <c r="AD951" s="12">
        <v>-165.23197470038536</v>
      </c>
      <c r="AE951">
        <v>0.12254635224490174</v>
      </c>
      <c r="AF951">
        <v>0</v>
      </c>
      <c r="AG951">
        <v>75.039301894527497</v>
      </c>
      <c r="AH951">
        <v>-10.448294696803645</v>
      </c>
      <c r="AI951">
        <v>-9.3081583611554635</v>
      </c>
      <c r="AJ951">
        <v>-1.1019320392768701</v>
      </c>
      <c r="AK951">
        <v>16.936692443776437</v>
      </c>
      <c r="AL951">
        <v>0</v>
      </c>
      <c r="AM951">
        <v>0</v>
      </c>
      <c r="AN951">
        <v>5.5909190725552547</v>
      </c>
      <c r="AO951">
        <f t="shared" si="145"/>
        <v>1.8131440215508385</v>
      </c>
      <c r="AP951">
        <f t="shared" si="146"/>
        <v>0.10878864129305031</v>
      </c>
      <c r="AQ951">
        <f t="shared" si="147"/>
        <v>0</v>
      </c>
      <c r="AR951">
        <f t="shared" si="148"/>
        <v>0.10797279046156595</v>
      </c>
      <c r="AS951" s="9">
        <f t="shared" si="149"/>
        <v>86.976239689128633</v>
      </c>
      <c r="AT951" s="9">
        <f t="shared" si="150"/>
        <v>28.084124354421593</v>
      </c>
      <c r="AU951" s="9">
        <f t="shared" si="151"/>
        <v>1.1743709037046726</v>
      </c>
      <c r="AV951">
        <f t="shared" si="152"/>
        <v>-1.2212453270876722E-14</v>
      </c>
      <c r="AW951">
        <f t="shared" si="153"/>
        <v>20.729442808027528</v>
      </c>
      <c r="AX951">
        <v>1.8268442792848434</v>
      </c>
      <c r="AZ951">
        <f t="shared" si="154"/>
        <v>186.16316722310927</v>
      </c>
    </row>
    <row r="952" spans="1:52" x14ac:dyDescent="0.3">
      <c r="A952">
        <v>237.5</v>
      </c>
      <c r="B952" s="12">
        <v>6174.6906588883585</v>
      </c>
      <c r="C952" s="9">
        <v>0</v>
      </c>
      <c r="D952" s="9">
        <v>1.1563807603231679</v>
      </c>
      <c r="E952" s="9">
        <v>0.8180638348216237</v>
      </c>
      <c r="F952" s="9">
        <v>3.5224964301640114</v>
      </c>
      <c r="G952" s="12">
        <v>0</v>
      </c>
      <c r="H952" s="12">
        <v>319.63993646985523</v>
      </c>
      <c r="I952" s="12">
        <v>19.178396188191314</v>
      </c>
      <c r="J952">
        <v>339.88687025664763</v>
      </c>
      <c r="K952">
        <v>68.730867215227534</v>
      </c>
      <c r="L952">
        <v>3.2104037450717961E-3</v>
      </c>
      <c r="M952">
        <v>0</v>
      </c>
      <c r="N952">
        <v>-1.195051280748774E-3</v>
      </c>
      <c r="O952">
        <v>1.9974692927206645E-3</v>
      </c>
      <c r="P952">
        <v>-3.6402922071481544E-3</v>
      </c>
      <c r="Q952">
        <v>5.8771958018980341E-3</v>
      </c>
      <c r="R952">
        <v>0</v>
      </c>
      <c r="S952">
        <v>1.0538680091440966E-4</v>
      </c>
      <c r="T952">
        <v>350.48101095542512</v>
      </c>
      <c r="U952">
        <v>72.181817744055706</v>
      </c>
      <c r="V952">
        <v>336.42746641269906</v>
      </c>
      <c r="W952">
        <v>73.184913776058977</v>
      </c>
      <c r="X952">
        <v>814.53673006229826</v>
      </c>
      <c r="Y952">
        <v>517.78743298237441</v>
      </c>
      <c r="Z952">
        <v>10.800411814411939</v>
      </c>
      <c r="AA952" s="12">
        <v>25.242798729397098</v>
      </c>
      <c r="AB952" s="12">
        <v>6.2927987293971022</v>
      </c>
      <c r="AC952" s="12">
        <v>1.3187542056562394</v>
      </c>
      <c r="AD952" s="12">
        <v>-167.39058290634915</v>
      </c>
      <c r="AE952">
        <v>0.12226840513096837</v>
      </c>
      <c r="AF952">
        <v>0</v>
      </c>
      <c r="AG952">
        <v>74.671900867337783</v>
      </c>
      <c r="AH952">
        <v>-11.363156480758978</v>
      </c>
      <c r="AI952">
        <v>-9.0679983284837675</v>
      </c>
      <c r="AJ952">
        <v>-1.1163277974024428</v>
      </c>
      <c r="AK952">
        <v>16.948868683724182</v>
      </c>
      <c r="AL952">
        <v>0</v>
      </c>
      <c r="AM952">
        <v>0</v>
      </c>
      <c r="AN952">
        <v>5.5811772747566035</v>
      </c>
      <c r="AO952">
        <f t="shared" si="145"/>
        <v>2.1035295937684739</v>
      </c>
      <c r="AP952">
        <f t="shared" si="146"/>
        <v>0.12621177562610844</v>
      </c>
      <c r="AQ952">
        <f t="shared" si="147"/>
        <v>0</v>
      </c>
      <c r="AR952">
        <f t="shared" si="148"/>
        <v>0.12526954489337641</v>
      </c>
      <c r="AS952" s="9">
        <f t="shared" si="149"/>
        <v>86.116537074027036</v>
      </c>
      <c r="AT952" s="9">
        <f t="shared" si="150"/>
        <v>28.51423950709821</v>
      </c>
      <c r="AU952" s="9">
        <f t="shared" si="151"/>
        <v>1.3631391525901304</v>
      </c>
      <c r="AV952">
        <f t="shared" si="152"/>
        <v>0</v>
      </c>
      <c r="AW952">
        <f t="shared" si="153"/>
        <v>20.549382626206619</v>
      </c>
      <c r="AX952">
        <v>2.1193515577753437</v>
      </c>
      <c r="AZ952">
        <f t="shared" si="154"/>
        <v>181.35996656967535</v>
      </c>
    </row>
    <row r="953" spans="1:52" x14ac:dyDescent="0.3">
      <c r="A953">
        <v>237.75</v>
      </c>
      <c r="B953" s="12">
        <v>6184.146475612185</v>
      </c>
      <c r="C953" s="9">
        <v>0</v>
      </c>
      <c r="D953" s="9">
        <v>1.1564983953626373</v>
      </c>
      <c r="E953" s="9">
        <v>0.82041717570947581</v>
      </c>
      <c r="F953" s="9">
        <v>3.5235220720842069</v>
      </c>
      <c r="G953" s="12">
        <v>0</v>
      </c>
      <c r="H953" s="12">
        <v>320.5450675805676</v>
      </c>
      <c r="I953" s="12">
        <v>19.232704054834056</v>
      </c>
      <c r="J953">
        <v>339.14569537722537</v>
      </c>
      <c r="K953">
        <v>68.665086644547273</v>
      </c>
      <c r="L953">
        <v>3.1837764013937643E-3</v>
      </c>
      <c r="M953">
        <v>0</v>
      </c>
      <c r="N953">
        <v>-1.1926308464035075E-3</v>
      </c>
      <c r="O953">
        <v>1.991956066174866E-3</v>
      </c>
      <c r="P953">
        <v>-3.6336073858827507E-3</v>
      </c>
      <c r="Q953">
        <v>5.8771958018980341E-3</v>
      </c>
      <c r="R953">
        <v>0</v>
      </c>
      <c r="S953">
        <v>1.0532208343987352E-4</v>
      </c>
      <c r="T953">
        <v>320.28959792471443</v>
      </c>
      <c r="U953">
        <v>69.427286498918477</v>
      </c>
      <c r="V953">
        <v>331.66308667392155</v>
      </c>
      <c r="W953">
        <v>72.761948322167882</v>
      </c>
      <c r="X953">
        <v>809.92686366096746</v>
      </c>
      <c r="Y953">
        <v>516.15661113600686</v>
      </c>
      <c r="Z953">
        <v>10.805833595761014</v>
      </c>
      <c r="AA953" s="12">
        <v>25.260901351611356</v>
      </c>
      <c r="AB953" s="12">
        <v>6.3109013516113519</v>
      </c>
      <c r="AC953" s="12">
        <v>1.316422687420435</v>
      </c>
      <c r="AD953" s="12">
        <v>-169.54800605602705</v>
      </c>
      <c r="AE953">
        <v>0.12198812810609061</v>
      </c>
      <c r="AF953">
        <v>0</v>
      </c>
      <c r="AG953">
        <v>74.276337780875977</v>
      </c>
      <c r="AH953">
        <v>-10.366908204187441</v>
      </c>
      <c r="AI953">
        <v>-9.2246762231042645</v>
      </c>
      <c r="AJ953">
        <v>-1.1307156523876447</v>
      </c>
      <c r="AK953">
        <v>16.961023396441643</v>
      </c>
      <c r="AL953">
        <v>0</v>
      </c>
      <c r="AM953">
        <v>0</v>
      </c>
      <c r="AN953">
        <v>5.5713099192345963</v>
      </c>
      <c r="AO953">
        <f t="shared" si="145"/>
        <v>1.9997446318416161</v>
      </c>
      <c r="AP953">
        <f t="shared" si="146"/>
        <v>0.11998467791049697</v>
      </c>
      <c r="AQ953">
        <f t="shared" si="147"/>
        <v>0</v>
      </c>
      <c r="AR953">
        <f t="shared" si="148"/>
        <v>0.11909303225716794</v>
      </c>
      <c r="AS953" s="9">
        <f t="shared" si="149"/>
        <v>86.212398070614043</v>
      </c>
      <c r="AT953" s="9">
        <f t="shared" si="150"/>
        <v>27.993371445417271</v>
      </c>
      <c r="AU953" s="9">
        <f t="shared" si="151"/>
        <v>1.2965344635418126</v>
      </c>
      <c r="AV953">
        <f t="shared" si="152"/>
        <v>-6.2172489379008766E-15</v>
      </c>
      <c r="AW953">
        <f t="shared" si="153"/>
        <v>20.596879164140216</v>
      </c>
      <c r="AX953">
        <v>2.014716654763153</v>
      </c>
      <c r="AZ953">
        <f t="shared" si="154"/>
        <v>184.4935244620853</v>
      </c>
    </row>
    <row r="954" spans="1:52" x14ac:dyDescent="0.3">
      <c r="A954">
        <v>238</v>
      </c>
      <c r="B954" s="12">
        <v>6193.5421811278175</v>
      </c>
      <c r="C954" s="9">
        <v>0</v>
      </c>
      <c r="D954" s="9">
        <v>1.1566036559174193</v>
      </c>
      <c r="E954" s="9">
        <v>0.82276629558645142</v>
      </c>
      <c r="F954" s="9">
        <v>3.5245405797196376</v>
      </c>
      <c r="G954" s="12">
        <v>0</v>
      </c>
      <c r="H954" s="12">
        <v>321.44857522555822</v>
      </c>
      <c r="I954" s="12">
        <v>19.286914513533493</v>
      </c>
      <c r="J954">
        <v>338.56315705469314</v>
      </c>
      <c r="K954">
        <v>68.613746174938058</v>
      </c>
      <c r="L954">
        <v>3.157184907124258E-3</v>
      </c>
      <c r="M954">
        <v>0</v>
      </c>
      <c r="N954">
        <v>-1.1907402730552401E-3</v>
      </c>
      <c r="O954">
        <v>1.9872791913649419E-3</v>
      </c>
      <c r="P954">
        <v>-3.6285657500889699E-3</v>
      </c>
      <c r="Q954">
        <v>5.8771958018980341E-3</v>
      </c>
      <c r="R954">
        <v>0</v>
      </c>
      <c r="S954">
        <v>1.0530394744469662E-4</v>
      </c>
      <c r="T954">
        <v>349.16811966292084</v>
      </c>
      <c r="U954">
        <v>72.057117557093704</v>
      </c>
      <c r="V954">
        <v>335.05744893410878</v>
      </c>
      <c r="W954">
        <v>73.048214270643086</v>
      </c>
      <c r="X954">
        <v>805.69006231015214</v>
      </c>
      <c r="Y954">
        <v>514.75829257857822</v>
      </c>
      <c r="Z954">
        <v>10.81124245224583</v>
      </c>
      <c r="AA954" s="12">
        <v>25.278971504511162</v>
      </c>
      <c r="AB954" s="12">
        <v>6.3289715045111645</v>
      </c>
      <c r="AC954" s="12">
        <v>1.3140615188747613</v>
      </c>
      <c r="AD954" s="12">
        <v>-171.70417661321591</v>
      </c>
      <c r="AE954">
        <v>0.12170552672449242</v>
      </c>
      <c r="AF954">
        <v>0</v>
      </c>
      <c r="AG954">
        <v>73.910821808807171</v>
      </c>
      <c r="AH954">
        <v>-11.282699299816731</v>
      </c>
      <c r="AI954">
        <v>-8.9850421822234736</v>
      </c>
      <c r="AJ954">
        <v>-1.1450951538335372</v>
      </c>
      <c r="AK954">
        <v>16.973156308163389</v>
      </c>
      <c r="AL954">
        <v>0</v>
      </c>
      <c r="AM954">
        <v>0</v>
      </c>
      <c r="AN954">
        <v>5.5613170788914434</v>
      </c>
      <c r="AO954">
        <f t="shared" si="145"/>
        <v>2.2895962626762181</v>
      </c>
      <c r="AP954">
        <f t="shared" si="146"/>
        <v>0.13737577576057308</v>
      </c>
      <c r="AQ954">
        <f t="shared" si="147"/>
        <v>0</v>
      </c>
      <c r="AR954">
        <f t="shared" si="148"/>
        <v>0.13635960984435885</v>
      </c>
      <c r="AS954" s="9">
        <f t="shared" si="149"/>
        <v>85.353145484587117</v>
      </c>
      <c r="AT954" s="9">
        <f t="shared" si="150"/>
        <v>28.422699664332477</v>
      </c>
      <c r="AU954" s="9">
        <f t="shared" si="151"/>
        <v>1.4852028188129114</v>
      </c>
      <c r="AV954">
        <f t="shared" si="152"/>
        <v>0</v>
      </c>
      <c r="AW954">
        <f t="shared" si="153"/>
        <v>20.415733398072231</v>
      </c>
      <c r="AX954">
        <v>2.3066585708382807</v>
      </c>
      <c r="AZ954">
        <f t="shared" si="154"/>
        <v>179.70084364446944</v>
      </c>
    </row>
    <row r="955" spans="1:52" x14ac:dyDescent="0.3">
      <c r="A955">
        <v>238.25</v>
      </c>
      <c r="B955" s="12">
        <v>6202.8774931712705</v>
      </c>
      <c r="C955" s="9">
        <v>0</v>
      </c>
      <c r="D955" s="9">
        <v>1.1566965392709072</v>
      </c>
      <c r="E955" s="9">
        <v>0.82511114147976938</v>
      </c>
      <c r="F955" s="9">
        <v>3.5255519348491084</v>
      </c>
      <c r="G955" s="12">
        <v>0</v>
      </c>
      <c r="H955" s="12">
        <v>322.35043903068055</v>
      </c>
      <c r="I955" s="12">
        <v>19.341026341840834</v>
      </c>
      <c r="J955">
        <v>337.83306675196837</v>
      </c>
      <c r="K955">
        <v>68.548761806197774</v>
      </c>
      <c r="L955">
        <v>3.1306266702821645E-3</v>
      </c>
      <c r="M955">
        <v>0</v>
      </c>
      <c r="N955">
        <v>-1.1883313222401776E-3</v>
      </c>
      <c r="O955">
        <v>1.9818116315633719E-3</v>
      </c>
      <c r="P955">
        <v>-3.6219731365379655E-3</v>
      </c>
      <c r="Q955">
        <v>5.8771958018980341E-3</v>
      </c>
      <c r="R955">
        <v>0</v>
      </c>
      <c r="S955">
        <v>1.0523929243443725E-4</v>
      </c>
      <c r="T955">
        <v>318.87752300334773</v>
      </c>
      <c r="U955">
        <v>69.283258601364139</v>
      </c>
      <c r="V955">
        <v>330.30565650530679</v>
      </c>
      <c r="W955">
        <v>72.624892023386508</v>
      </c>
      <c r="X955">
        <v>801.15750526659963</v>
      </c>
      <c r="Y955">
        <v>513.14977944960526</v>
      </c>
      <c r="Z955">
        <v>10.816638280198793</v>
      </c>
      <c r="AA955" s="12">
        <v>25.297008780613609</v>
      </c>
      <c r="AB955" s="12">
        <v>6.3470087806136108</v>
      </c>
      <c r="AC955" s="12">
        <v>1.3116707181700902</v>
      </c>
      <c r="AD955" s="12">
        <v>-173.85902718731543</v>
      </c>
      <c r="AE955">
        <v>0.12142060658493437</v>
      </c>
      <c r="AF955">
        <v>0</v>
      </c>
      <c r="AG955">
        <v>73.518106988130896</v>
      </c>
      <c r="AH955">
        <v>-10.286661614744041</v>
      </c>
      <c r="AI955">
        <v>-9.1422061472149245</v>
      </c>
      <c r="AJ955">
        <v>-1.1594658523122068</v>
      </c>
      <c r="AK955">
        <v>16.985267145291623</v>
      </c>
      <c r="AL955">
        <v>0</v>
      </c>
      <c r="AM955">
        <v>0</v>
      </c>
      <c r="AN955">
        <v>5.5511988305445179</v>
      </c>
      <c r="AO955">
        <f t="shared" si="145"/>
        <v>2.1851907096961307</v>
      </c>
      <c r="AP955">
        <f t="shared" si="146"/>
        <v>0.13111144258176785</v>
      </c>
      <c r="AQ955">
        <f t="shared" si="147"/>
        <v>0</v>
      </c>
      <c r="AR955">
        <f t="shared" si="148"/>
        <v>0.13014614378404793</v>
      </c>
      <c r="AS955" s="9">
        <f t="shared" si="149"/>
        <v>85.451121031014793</v>
      </c>
      <c r="AT955" s="9">
        <f t="shared" si="150"/>
        <v>27.901020631956502</v>
      </c>
      <c r="AU955" s="9">
        <f t="shared" si="151"/>
        <v>1.4181850488020362</v>
      </c>
      <c r="AV955">
        <f t="shared" si="152"/>
        <v>0</v>
      </c>
      <c r="AW955">
        <f t="shared" si="153"/>
        <v>20.463093794370725</v>
      </c>
      <c r="AX955">
        <v>2.2013983506106283</v>
      </c>
      <c r="AZ955">
        <f t="shared" si="154"/>
        <v>182.84412294429848</v>
      </c>
    </row>
    <row r="956" spans="1:52" x14ac:dyDescent="0.3">
      <c r="A956">
        <v>238.5</v>
      </c>
      <c r="B956" s="12">
        <v>6212.1521310061789</v>
      </c>
      <c r="C956" s="9">
        <v>0</v>
      </c>
      <c r="D956" s="9">
        <v>1.1567770430258544</v>
      </c>
      <c r="E956" s="9">
        <v>0.82745166045076113</v>
      </c>
      <c r="F956" s="9">
        <v>3.5265561193901918</v>
      </c>
      <c r="G956" s="12">
        <v>0</v>
      </c>
      <c r="H956" s="12">
        <v>323.25063863490811</v>
      </c>
      <c r="I956" s="12">
        <v>19.395038318094489</v>
      </c>
      <c r="J956">
        <v>337.26103956427835</v>
      </c>
      <c r="K956">
        <v>68.498212332199216</v>
      </c>
      <c r="L956">
        <v>3.1041039063212936E-3</v>
      </c>
      <c r="M956">
        <v>0</v>
      </c>
      <c r="N956">
        <v>-1.1864505376165423E-3</v>
      </c>
      <c r="O956">
        <v>1.9771757045218695E-3</v>
      </c>
      <c r="P956">
        <v>-3.6170188793173386E-3</v>
      </c>
      <c r="Q956">
        <v>5.8771958018980341E-3</v>
      </c>
      <c r="R956">
        <v>0</v>
      </c>
      <c r="S956">
        <v>1.0522119605701584E-4</v>
      </c>
      <c r="T956">
        <v>347.87677525532371</v>
      </c>
      <c r="U956">
        <v>71.933876992326134</v>
      </c>
      <c r="V956">
        <v>333.70914038411297</v>
      </c>
      <c r="W956">
        <v>72.913097786809544</v>
      </c>
      <c r="X956">
        <v>796.9936350953468</v>
      </c>
      <c r="Y956">
        <v>511.77229796207251</v>
      </c>
      <c r="Z956">
        <v>10.822020976288085</v>
      </c>
      <c r="AA956" s="12">
        <v>25.315012772698161</v>
      </c>
      <c r="AB956" s="12">
        <v>6.3650127726981625</v>
      </c>
      <c r="AC956" s="12">
        <v>1.3092503043887225</v>
      </c>
      <c r="AD956" s="12">
        <v>-176.0124901716695</v>
      </c>
      <c r="AE956">
        <v>0.12113337333058993</v>
      </c>
      <c r="AF956">
        <v>0</v>
      </c>
      <c r="AG956">
        <v>73.155096064523221</v>
      </c>
      <c r="AH956">
        <v>-11.203358217122558</v>
      </c>
      <c r="AI956">
        <v>-8.9031578788979768</v>
      </c>
      <c r="AJ956">
        <v>-1.1738272969548642</v>
      </c>
      <c r="AK956">
        <v>16.997355634404698</v>
      </c>
      <c r="AL956">
        <v>0</v>
      </c>
      <c r="AM956">
        <v>0</v>
      </c>
      <c r="AN956">
        <v>5.5409552549531478</v>
      </c>
      <c r="AO956">
        <f t="shared" si="145"/>
        <v>2.4743865946495562</v>
      </c>
      <c r="AP956">
        <f t="shared" si="146"/>
        <v>0.14846319567897337</v>
      </c>
      <c r="AQ956">
        <f t="shared" si="147"/>
        <v>0</v>
      </c>
      <c r="AR956">
        <f t="shared" si="148"/>
        <v>0.14737530483152628</v>
      </c>
      <c r="AS956" s="9">
        <f t="shared" si="149"/>
        <v>84.593146152065799</v>
      </c>
      <c r="AT956" s="9">
        <f t="shared" si="150"/>
        <v>28.329738864449808</v>
      </c>
      <c r="AU956" s="9">
        <f t="shared" si="151"/>
        <v>1.6066718178446124</v>
      </c>
      <c r="AV956">
        <f t="shared" si="152"/>
        <v>0</v>
      </c>
      <c r="AW956">
        <f t="shared" si="153"/>
        <v>20.281082368734179</v>
      </c>
      <c r="AX956">
        <v>2.4926519514706484</v>
      </c>
      <c r="AZ956">
        <f t="shared" si="154"/>
        <v>178.06315757795954</v>
      </c>
    </row>
    <row r="957" spans="1:52" x14ac:dyDescent="0.3">
      <c r="A957">
        <v>238.75</v>
      </c>
      <c r="B957" s="12">
        <v>6221.3658154380428</v>
      </c>
      <c r="C957" s="9">
        <v>0</v>
      </c>
      <c r="D957" s="9">
        <v>1.1568451651044667</v>
      </c>
      <c r="E957" s="9">
        <v>0.82978779959653381</v>
      </c>
      <c r="F957" s="9">
        <v>3.5275531153993485</v>
      </c>
      <c r="G957" s="12">
        <v>0</v>
      </c>
      <c r="H957" s="12">
        <v>324.14915369097452</v>
      </c>
      <c r="I957" s="12">
        <v>19.44894922145847</v>
      </c>
      <c r="J957">
        <v>336.54191717392274</v>
      </c>
      <c r="K957">
        <v>68.434022105337817</v>
      </c>
      <c r="L957">
        <v>3.0776141041907058E-3</v>
      </c>
      <c r="M957">
        <v>0</v>
      </c>
      <c r="N957">
        <v>-1.1840529817449851E-3</v>
      </c>
      <c r="O957">
        <v>1.9717497675014969E-3</v>
      </c>
      <c r="P957">
        <v>-3.6105175615055028E-3</v>
      </c>
      <c r="Q957">
        <v>5.8771958018980341E-3</v>
      </c>
      <c r="R957">
        <v>0</v>
      </c>
      <c r="S957">
        <v>1.0515660193445547E-4</v>
      </c>
      <c r="T957">
        <v>317.48702261896415</v>
      </c>
      <c r="U957">
        <v>69.140697035902747</v>
      </c>
      <c r="V957">
        <v>328.96974609852907</v>
      </c>
      <c r="W957">
        <v>72.489421326221759</v>
      </c>
      <c r="X957">
        <v>792.53548522111851</v>
      </c>
      <c r="Y957">
        <v>510.18513604235471</v>
      </c>
      <c r="Z957">
        <v>10.82739043752154</v>
      </c>
      <c r="AA957" s="12">
        <v>25.332983073819488</v>
      </c>
      <c r="AB957" s="12">
        <v>6.3829830738194904</v>
      </c>
      <c r="AC957" s="12">
        <v>1.3068002975430306</v>
      </c>
      <c r="AD957" s="12">
        <v>-178.16449781401931</v>
      </c>
      <c r="AE957">
        <v>0.12084383264888943</v>
      </c>
      <c r="AF957">
        <v>0</v>
      </c>
      <c r="AG957">
        <v>72.764980665395171</v>
      </c>
      <c r="AH957">
        <v>-10.207541385750281</v>
      </c>
      <c r="AI957">
        <v>-9.0607694971912824</v>
      </c>
      <c r="AJ957">
        <v>-1.188179035921695</v>
      </c>
      <c r="AK957">
        <v>17.009421502265763</v>
      </c>
      <c r="AL957">
        <v>0</v>
      </c>
      <c r="AM957">
        <v>0</v>
      </c>
      <c r="AN957">
        <v>5.5305864368128717</v>
      </c>
      <c r="AO957">
        <f t="shared" si="145"/>
        <v>2.3694188985875675</v>
      </c>
      <c r="AP957">
        <f t="shared" si="146"/>
        <v>0.14216513391525404</v>
      </c>
      <c r="AQ957">
        <f t="shared" si="147"/>
        <v>0</v>
      </c>
      <c r="AR957">
        <f t="shared" si="148"/>
        <v>0.14112836131434806</v>
      </c>
      <c r="AS957" s="9">
        <f t="shared" si="149"/>
        <v>84.692909392335807</v>
      </c>
      <c r="AT957" s="9">
        <f t="shared" si="150"/>
        <v>27.80718491081814</v>
      </c>
      <c r="AU957" s="9">
        <f t="shared" si="151"/>
        <v>1.5392774115029908</v>
      </c>
      <c r="AV957">
        <f t="shared" si="152"/>
        <v>0</v>
      </c>
      <c r="AW957">
        <f t="shared" si="153"/>
        <v>20.328241032727835</v>
      </c>
      <c r="AX957">
        <v>2.3868253828069426</v>
      </c>
      <c r="AZ957">
        <f t="shared" si="154"/>
        <v>181.21538994382564</v>
      </c>
    </row>
    <row r="958" spans="1:52" x14ac:dyDescent="0.3">
      <c r="A958">
        <v>239</v>
      </c>
      <c r="B958" s="12">
        <v>6230.5182688283976</v>
      </c>
      <c r="C958" s="9">
        <v>0</v>
      </c>
      <c r="D958" s="9">
        <v>1.156900903748475</v>
      </c>
      <c r="E958" s="9">
        <v>0.83211950605163931</v>
      </c>
      <c r="F958" s="9">
        <v>3.528542905072054</v>
      </c>
      <c r="G958" s="12">
        <v>0</v>
      </c>
      <c r="H958" s="12">
        <v>325.04596386601509</v>
      </c>
      <c r="I958" s="12">
        <v>19.502757831960906</v>
      </c>
      <c r="J958">
        <v>335.9802958174057</v>
      </c>
      <c r="K958">
        <v>68.384261601769936</v>
      </c>
      <c r="L958">
        <v>3.0511593999693869E-3</v>
      </c>
      <c r="M958">
        <v>0</v>
      </c>
      <c r="N958">
        <v>-1.182181909894754E-3</v>
      </c>
      <c r="O958">
        <v>1.9671536387299254E-3</v>
      </c>
      <c r="P958">
        <v>-3.6056498678045594E-3</v>
      </c>
      <c r="Q958">
        <v>5.8771958018980341E-3</v>
      </c>
      <c r="R958">
        <v>0</v>
      </c>
      <c r="S958">
        <v>1.0513854421095688E-4</v>
      </c>
      <c r="T958">
        <v>346.60672710781495</v>
      </c>
      <c r="U958">
        <v>71.812093125805688</v>
      </c>
      <c r="V958">
        <v>332.38228121956723</v>
      </c>
      <c r="W958">
        <v>72.779557222561948</v>
      </c>
      <c r="X958">
        <v>788.44284081345734</v>
      </c>
      <c r="Y958">
        <v>508.82798137921441</v>
      </c>
      <c r="Z958">
        <v>10.832746561245948</v>
      </c>
      <c r="AA958" s="12">
        <v>25.350919277320308</v>
      </c>
      <c r="AB958" s="12">
        <v>6.400919277320309</v>
      </c>
      <c r="AC958" s="12">
        <v>1.3043207185794636</v>
      </c>
      <c r="AD958" s="12">
        <v>-180.3149822212001</v>
      </c>
      <c r="AE958">
        <v>0.12055199027137498</v>
      </c>
      <c r="AF958">
        <v>0</v>
      </c>
      <c r="AG958">
        <v>72.404405663265862</v>
      </c>
      <c r="AH958">
        <v>-11.125120057050971</v>
      </c>
      <c r="AI958">
        <v>-8.8222850079823587</v>
      </c>
      <c r="AJ958">
        <v>-1.2025206164331836</v>
      </c>
      <c r="AK958">
        <v>17.021464475831365</v>
      </c>
      <c r="AL958">
        <v>0</v>
      </c>
      <c r="AM958">
        <v>0</v>
      </c>
      <c r="AN958">
        <v>5.5200924647723895</v>
      </c>
      <c r="AO958">
        <f t="shared" si="145"/>
        <v>2.6579844182008032</v>
      </c>
      <c r="AP958">
        <f t="shared" si="146"/>
        <v>0.15947906509204818</v>
      </c>
      <c r="AQ958">
        <f t="shared" si="147"/>
        <v>0</v>
      </c>
      <c r="AR958">
        <f t="shared" si="148"/>
        <v>0.158321630568005</v>
      </c>
      <c r="AS958" s="9">
        <f t="shared" si="149"/>
        <v>83.836136288564234</v>
      </c>
      <c r="AT958" s="9">
        <f t="shared" si="150"/>
        <v>28.235264777689736</v>
      </c>
      <c r="AU958" s="9">
        <f t="shared" si="151"/>
        <v>1.7275962939666036</v>
      </c>
      <c r="AV958">
        <f t="shared" si="152"/>
        <v>0</v>
      </c>
      <c r="AW958">
        <f t="shared" si="153"/>
        <v>20.145368201494286</v>
      </c>
      <c r="AX958">
        <v>2.6774160203069539</v>
      </c>
      <c r="AZ958">
        <f t="shared" si="154"/>
        <v>176.44570015964717</v>
      </c>
    </row>
    <row r="959" spans="1:52" x14ac:dyDescent="0.3">
      <c r="A959">
        <v>239.25</v>
      </c>
      <c r="B959" s="12">
        <v>6239.6092151089315</v>
      </c>
      <c r="C959" s="9">
        <v>0</v>
      </c>
      <c r="D959" s="9">
        <v>1.1569442575192073</v>
      </c>
      <c r="E959" s="9">
        <v>0.83444672698974265</v>
      </c>
      <c r="F959" s="9">
        <v>3.5295254707429131</v>
      </c>
      <c r="G959" s="12">
        <v>0</v>
      </c>
      <c r="H959" s="12">
        <v>325.94104884220872</v>
      </c>
      <c r="I959" s="12">
        <v>19.556462930532522</v>
      </c>
      <c r="J959">
        <v>335.2720261774387</v>
      </c>
      <c r="K959">
        <v>68.320863113665837</v>
      </c>
      <c r="L959">
        <v>3.0247373630854055E-3</v>
      </c>
      <c r="M959">
        <v>0</v>
      </c>
      <c r="N959">
        <v>-1.1797956591785186E-3</v>
      </c>
      <c r="O959">
        <v>1.9617687985258665E-3</v>
      </c>
      <c r="P959">
        <v>-3.5992389454194383E-3</v>
      </c>
      <c r="Q959">
        <v>5.8771958018980341E-3</v>
      </c>
      <c r="R959">
        <v>0</v>
      </c>
      <c r="S959">
        <v>1.050740093301266E-4</v>
      </c>
      <c r="T959">
        <v>316.1178570004858</v>
      </c>
      <c r="U959">
        <v>68.999601758332346</v>
      </c>
      <c r="V959">
        <v>327.65510008040161</v>
      </c>
      <c r="W959">
        <v>72.355529373236777</v>
      </c>
      <c r="X959">
        <v>784.05762399993068</v>
      </c>
      <c r="Y959">
        <v>507.26174538151503</v>
      </c>
      <c r="Z959">
        <v>10.838089245150728</v>
      </c>
      <c r="AA959" s="12">
        <v>25.368820976844169</v>
      </c>
      <c r="AB959" s="12">
        <v>6.4188209768441737</v>
      </c>
      <c r="AC959" s="12">
        <v>1.3018115893758342</v>
      </c>
      <c r="AD959" s="12">
        <v>-182.46387565974047</v>
      </c>
      <c r="AE959">
        <v>0.12025785197355532</v>
      </c>
      <c r="AF959">
        <v>0</v>
      </c>
      <c r="AG959">
        <v>72.016860235214111</v>
      </c>
      <c r="AH959">
        <v>-10.129534269115688</v>
      </c>
      <c r="AI959">
        <v>-8.9803322650556705</v>
      </c>
      <c r="AJ959">
        <v>-1.2168515867748093</v>
      </c>
      <c r="AK959">
        <v>17.033484282260041</v>
      </c>
      <c r="AL959">
        <v>0</v>
      </c>
      <c r="AM959">
        <v>0</v>
      </c>
      <c r="AN959">
        <v>5.5094734314220801</v>
      </c>
      <c r="AO959">
        <f t="shared" si="145"/>
        <v>2.5524657904582746</v>
      </c>
      <c r="AP959">
        <f t="shared" si="146"/>
        <v>0.15314794742749646</v>
      </c>
      <c r="AQ959">
        <f t="shared" si="147"/>
        <v>0</v>
      </c>
      <c r="AR959">
        <f t="shared" si="148"/>
        <v>0.15204187233948641</v>
      </c>
      <c r="AS959" s="9">
        <f t="shared" si="149"/>
        <v>83.937648003644512</v>
      </c>
      <c r="AT959" s="9">
        <f t="shared" si="150"/>
        <v>27.711837341307657</v>
      </c>
      <c r="AU959" s="9">
        <f t="shared" si="151"/>
        <v>1.6598311219308586</v>
      </c>
      <c r="AV959">
        <f t="shared" si="152"/>
        <v>0</v>
      </c>
      <c r="AW959">
        <f t="shared" si="153"/>
        <v>20.192328044922096</v>
      </c>
      <c r="AX959">
        <v>2.5710344832820513</v>
      </c>
      <c r="AZ959">
        <f t="shared" si="154"/>
        <v>179.60664530111342</v>
      </c>
    </row>
    <row r="960" spans="1:52" x14ac:dyDescent="0.3">
      <c r="A960">
        <v>239.5</v>
      </c>
      <c r="B960" s="12">
        <v>6248.6383797955395</v>
      </c>
      <c r="C960" s="9">
        <v>0</v>
      </c>
      <c r="D960" s="9">
        <v>1.1569752252976402</v>
      </c>
      <c r="E960" s="9">
        <v>0.83676940962529212</v>
      </c>
      <c r="F960" s="9">
        <v>3.5305007948857781</v>
      </c>
      <c r="G960" s="12">
        <v>0</v>
      </c>
      <c r="H960" s="12">
        <v>326.83438831742006</v>
      </c>
      <c r="I960" s="12">
        <v>19.610063299045201</v>
      </c>
      <c r="J960">
        <v>334.72070694252716</v>
      </c>
      <c r="K960">
        <v>68.271889272881992</v>
      </c>
      <c r="L960">
        <v>2.9983500525486168E-3</v>
      </c>
      <c r="M960">
        <v>0</v>
      </c>
      <c r="N960">
        <v>-1.1779342234452055E-3</v>
      </c>
      <c r="O960">
        <v>1.957211910309922E-3</v>
      </c>
      <c r="P960">
        <v>-3.5944570127909221E-3</v>
      </c>
      <c r="Q960">
        <v>5.8771958018980341E-3</v>
      </c>
      <c r="R960">
        <v>0</v>
      </c>
      <c r="S960">
        <v>1.0505598926823198E-4</v>
      </c>
      <c r="T960">
        <v>345.35773088290216</v>
      </c>
      <c r="U960">
        <v>71.691763026445585</v>
      </c>
      <c r="V960">
        <v>331.07661948621598</v>
      </c>
      <c r="W960">
        <v>72.647585827080434</v>
      </c>
      <c r="X960">
        <v>780.0347648262873</v>
      </c>
      <c r="Y960">
        <v>505.92450408474281</v>
      </c>
      <c r="Z960">
        <v>10.843418387269912</v>
      </c>
      <c r="AA960" s="12">
        <v>25.386687766348402</v>
      </c>
      <c r="AB960" s="12">
        <v>6.4366877663484008</v>
      </c>
      <c r="AC960" s="12">
        <v>1.2992729327477781</v>
      </c>
      <c r="AD960" s="12">
        <v>-184.61110996405759</v>
      </c>
      <c r="AE960">
        <v>0.11996142357476014</v>
      </c>
      <c r="AF960">
        <v>0</v>
      </c>
      <c r="AG960">
        <v>71.658688714084064</v>
      </c>
      <c r="AH960">
        <v>-11.047971950129423</v>
      </c>
      <c r="AI960">
        <v>-8.742394229926342</v>
      </c>
      <c r="AJ960">
        <v>-1.2311714923503003</v>
      </c>
      <c r="AK960">
        <v>17.045480648921014</v>
      </c>
      <c r="AL960">
        <v>0</v>
      </c>
      <c r="AM960">
        <v>0</v>
      </c>
      <c r="AN960">
        <v>5.4987294333213379</v>
      </c>
      <c r="AO960">
        <f t="shared" si="145"/>
        <v>2.8404181627112481</v>
      </c>
      <c r="AP960">
        <f t="shared" si="146"/>
        <v>0.17042508976267487</v>
      </c>
      <c r="AQ960">
        <f t="shared" si="147"/>
        <v>0</v>
      </c>
      <c r="AR960">
        <f t="shared" si="148"/>
        <v>0.1692002877914838</v>
      </c>
      <c r="AS960" s="9">
        <f t="shared" si="149"/>
        <v>83.082048644620755</v>
      </c>
      <c r="AT960" s="9">
        <f t="shared" si="150"/>
        <v>28.139261601778934</v>
      </c>
      <c r="AU960" s="9">
        <f t="shared" si="151"/>
        <v>1.847990551984714</v>
      </c>
      <c r="AV960">
        <f t="shared" si="152"/>
        <v>0</v>
      </c>
      <c r="AW960">
        <f t="shared" si="153"/>
        <v>20.008609371875199</v>
      </c>
      <c r="AX960">
        <v>2.8609792965609908</v>
      </c>
      <c r="AZ960">
        <f t="shared" si="154"/>
        <v>174.84788459852683</v>
      </c>
    </row>
    <row r="961" spans="1:52" x14ac:dyDescent="0.3">
      <c r="A961">
        <v>239.75</v>
      </c>
      <c r="B961" s="12">
        <v>6257.6054900023164</v>
      </c>
      <c r="C961" s="9">
        <v>0</v>
      </c>
      <c r="D961" s="9">
        <v>1.1569938062844416</v>
      </c>
      <c r="E961" s="9">
        <v>0.83908750121520081</v>
      </c>
      <c r="F961" s="9">
        <v>3.5314688601138613</v>
      </c>
      <c r="G961" s="12">
        <v>0</v>
      </c>
      <c r="H961" s="12">
        <v>327.72596200584644</v>
      </c>
      <c r="I961" s="12">
        <v>19.663557720350788</v>
      </c>
      <c r="J961">
        <v>334.02317674089807</v>
      </c>
      <c r="K961">
        <v>68.209279944098739</v>
      </c>
      <c r="L961">
        <v>2.9719951148868568E-3</v>
      </c>
      <c r="M961">
        <v>0</v>
      </c>
      <c r="N961">
        <v>-1.1755591879004472E-3</v>
      </c>
      <c r="O961">
        <v>1.9518678208519601E-3</v>
      </c>
      <c r="P961">
        <v>-3.5881355999848401E-3</v>
      </c>
      <c r="Q961">
        <v>5.8771958018980341E-3</v>
      </c>
      <c r="R961">
        <v>0</v>
      </c>
      <c r="S961">
        <v>1.049915119723972E-4</v>
      </c>
      <c r="T961">
        <v>314.76979226068016</v>
      </c>
      <c r="U961">
        <v>68.859972714158459</v>
      </c>
      <c r="V961">
        <v>326.36147038460018</v>
      </c>
      <c r="W961">
        <v>72.223209640646701</v>
      </c>
      <c r="X961">
        <v>775.72110783121718</v>
      </c>
      <c r="Y961">
        <v>504.37880477012948</v>
      </c>
      <c r="Z961">
        <v>10.84873388598335</v>
      </c>
      <c r="AA961" s="12">
        <v>25.40451924011693</v>
      </c>
      <c r="AB961" s="12">
        <v>6.454519240116932</v>
      </c>
      <c r="AC961" s="12">
        <v>1.2967047724477199</v>
      </c>
      <c r="AD961" s="12">
        <v>-186.75661699674976</v>
      </c>
      <c r="AE961">
        <v>0.11966271093798531</v>
      </c>
      <c r="AF961">
        <v>0</v>
      </c>
      <c r="AG961">
        <v>71.273694863557694</v>
      </c>
      <c r="AH961">
        <v>-10.052627301910382</v>
      </c>
      <c r="AI961">
        <v>-8.9008667192764648</v>
      </c>
      <c r="AJ961">
        <v>-1.2454798787513244</v>
      </c>
      <c r="AK961">
        <v>17.057453303402788</v>
      </c>
      <c r="AL961">
        <v>0</v>
      </c>
      <c r="AM961">
        <v>0</v>
      </c>
      <c r="AN961">
        <v>5.4878605709941954</v>
      </c>
      <c r="AO961">
        <f t="shared" si="145"/>
        <v>2.734357137569484</v>
      </c>
      <c r="AP961">
        <f t="shared" si="146"/>
        <v>0.16406142825416903</v>
      </c>
      <c r="AQ961">
        <f t="shared" si="147"/>
        <v>0</v>
      </c>
      <c r="AR961">
        <f t="shared" si="148"/>
        <v>0.16288821792580521</v>
      </c>
      <c r="AS961" s="9">
        <f t="shared" si="149"/>
        <v>83.185284259357644</v>
      </c>
      <c r="AT961" s="9">
        <f t="shared" si="150"/>
        <v>27.614965486630332</v>
      </c>
      <c r="AU961" s="9">
        <f t="shared" si="151"/>
        <v>1.7798587760838298</v>
      </c>
      <c r="AV961">
        <f t="shared" si="152"/>
        <v>0</v>
      </c>
      <c r="AW961">
        <f t="shared" si="153"/>
        <v>20.055376715784138</v>
      </c>
      <c r="AX961">
        <v>2.7540514781183694</v>
      </c>
      <c r="AZ961">
        <f t="shared" si="154"/>
        <v>178.0173343855293</v>
      </c>
    </row>
    <row r="962" spans="1:52" x14ac:dyDescent="0.3">
      <c r="A962">
        <v>240</v>
      </c>
      <c r="B962" s="12">
        <v>6266.5102744555079</v>
      </c>
      <c r="C962" s="9">
        <v>0</v>
      </c>
      <c r="D962" s="9">
        <v>1.1569999999999998</v>
      </c>
      <c r="E962" s="9">
        <v>0.84140094906051621</v>
      </c>
      <c r="F962" s="9">
        <v>3.5324296491798486</v>
      </c>
      <c r="G962" s="12">
        <v>0</v>
      </c>
      <c r="H962" s="12">
        <v>328.61574963866008</v>
      </c>
      <c r="I962" s="12">
        <v>19.716944978319603</v>
      </c>
      <c r="J962">
        <v>333.48205721716516</v>
      </c>
      <c r="K962">
        <v>68.161089917986203</v>
      </c>
      <c r="L962">
        <v>2.9456745353182811E-3</v>
      </c>
      <c r="M962">
        <v>0</v>
      </c>
      <c r="N962">
        <v>-1.1737073105048935E-3</v>
      </c>
      <c r="O962">
        <v>1.947349721774919E-3</v>
      </c>
      <c r="P962">
        <v>-3.5834386370670918E-3</v>
      </c>
      <c r="Q962">
        <v>5.8771958018980341E-3</v>
      </c>
      <c r="R962">
        <v>0</v>
      </c>
      <c r="S962">
        <v>1.0497352856436876E-4</v>
      </c>
      <c r="T962">
        <v>344.12954823966862</v>
      </c>
      <c r="U962">
        <v>71.572883743340185</v>
      </c>
      <c r="V962">
        <v>329.79191036569597</v>
      </c>
      <c r="W962">
        <v>72.517177168075364</v>
      </c>
      <c r="X962">
        <v>771.76666507246011</v>
      </c>
      <c r="Y962">
        <v>503.06108791244122</v>
      </c>
      <c r="Z962">
        <v>10.854035640019204</v>
      </c>
      <c r="AA962" s="12">
        <v>25.422314992773202</v>
      </c>
      <c r="AB962" s="12">
        <v>6.4723149927732013</v>
      </c>
      <c r="AC962" s="12">
        <v>1.2941071331640337</v>
      </c>
      <c r="AD962" s="12">
        <v>-188.90032870026201</v>
      </c>
      <c r="AE962">
        <v>0.11936171996974787</v>
      </c>
      <c r="AF962">
        <v>0</v>
      </c>
      <c r="AG962">
        <v>70.917900963088712</v>
      </c>
      <c r="AH962">
        <v>-10.971901321111375</v>
      </c>
      <c r="AI962">
        <v>-8.6634588773372627</v>
      </c>
      <c r="AJ962">
        <v>-1.2597762921020477</v>
      </c>
      <c r="AK962">
        <v>17.069401973521842</v>
      </c>
      <c r="AL962">
        <v>0</v>
      </c>
      <c r="AM962">
        <v>0</v>
      </c>
      <c r="AN962">
        <v>5.4768669489257755</v>
      </c>
      <c r="AO962">
        <f t="shared" si="145"/>
        <v>3.0217118717972165</v>
      </c>
      <c r="AP962">
        <f t="shared" si="146"/>
        <v>0.18130271230783299</v>
      </c>
      <c r="AQ962">
        <f t="shared" si="147"/>
        <v>0</v>
      </c>
      <c r="AR962">
        <f t="shared" si="148"/>
        <v>0.18001271514026895</v>
      </c>
      <c r="AS962" s="9">
        <f t="shared" si="149"/>
        <v>82.330839088318768</v>
      </c>
      <c r="AT962" s="9">
        <f t="shared" si="150"/>
        <v>28.041719110407477</v>
      </c>
      <c r="AU962" s="9">
        <f t="shared" si="151"/>
        <v>1.9678661010213676</v>
      </c>
      <c r="AV962">
        <f t="shared" si="152"/>
        <v>-1.7319479184152442E-14</v>
      </c>
      <c r="AW962">
        <f t="shared" si="153"/>
        <v>19.870829675203463</v>
      </c>
      <c r="AX962">
        <v>3.0433658963630683</v>
      </c>
      <c r="AZ962">
        <f t="shared" si="154"/>
        <v>173.26917754674525</v>
      </c>
    </row>
    <row r="963" spans="1:52" x14ac:dyDescent="0.3">
      <c r="A963">
        <v>240.25</v>
      </c>
      <c r="B963" s="12">
        <v>6275.3524635073545</v>
      </c>
      <c r="C963" s="9">
        <v>0</v>
      </c>
      <c r="D963" s="9">
        <v>1.1569938062844416</v>
      </c>
      <c r="E963" s="9">
        <v>0.84370970050810279</v>
      </c>
      <c r="F963" s="9">
        <v>3.5333831449760029</v>
      </c>
      <c r="G963" s="12">
        <v>0</v>
      </c>
      <c r="H963" s="12">
        <v>329.50373096465495</v>
      </c>
      <c r="I963" s="12">
        <v>19.770223857879294</v>
      </c>
      <c r="J963">
        <v>332.79515491801345</v>
      </c>
      <c r="K963">
        <v>68.099266939722213</v>
      </c>
      <c r="L963">
        <v>2.919386046091208E-3</v>
      </c>
      <c r="M963">
        <v>0</v>
      </c>
      <c r="N963">
        <v>-1.1713433999059324E-3</v>
      </c>
      <c r="O963">
        <v>1.942046046715508E-3</v>
      </c>
      <c r="P963">
        <v>-3.5772058620588687E-3</v>
      </c>
      <c r="Q963">
        <v>5.8771958018980341E-3</v>
      </c>
      <c r="R963">
        <v>0</v>
      </c>
      <c r="S963">
        <v>1.0490910719179545E-4</v>
      </c>
      <c r="T963">
        <v>313.44260003306761</v>
      </c>
      <c r="U963">
        <v>68.721809816420148</v>
      </c>
      <c r="V963">
        <v>325.08861583549924</v>
      </c>
      <c r="W963">
        <v>72.092455908226952</v>
      </c>
      <c r="X963">
        <v>767.52322758983473</v>
      </c>
      <c r="Y963">
        <v>501.53554653241872</v>
      </c>
      <c r="Z963">
        <v>10.859323548455778</v>
      </c>
      <c r="AA963" s="12">
        <v>25.4400746192931</v>
      </c>
      <c r="AB963" s="12">
        <v>6.4900746192930985</v>
      </c>
      <c r="AC963" s="12">
        <v>1.2914800405270503</v>
      </c>
      <c r="AD963" s="12">
        <v>-191.04217655204988</v>
      </c>
      <c r="AE963">
        <v>0.11905845661993486</v>
      </c>
      <c r="AF963">
        <v>0</v>
      </c>
      <c r="AG963">
        <v>70.535440768539829</v>
      </c>
      <c r="AH963">
        <v>-9.9768077924568193</v>
      </c>
      <c r="AI963">
        <v>-8.8223465348459751</v>
      </c>
      <c r="AJ963">
        <v>-1.2740602754256209</v>
      </c>
      <c r="AK963">
        <v>17.081326387331281</v>
      </c>
      <c r="AL963">
        <v>0</v>
      </c>
      <c r="AM963">
        <v>0</v>
      </c>
      <c r="AN963">
        <v>5.465748675587708</v>
      </c>
      <c r="AO963">
        <f t="shared" ref="AO963:AO1026" si="155">AX963*COS(AE963)</f>
        <v>2.9151165815613629</v>
      </c>
      <c r="AP963">
        <f t="shared" ref="AP963:AP1026" si="156">AO963*f_tip</f>
        <v>0.17490699489368178</v>
      </c>
      <c r="AQ963">
        <f t="shared" ref="AQ963:AQ1026" si="157">IF(uhel_zkoseni_lamely=0,0,IF(uhel_zkoseni_lamely&gt;0,AP963*SIN(AE963),-AP963*SIN(AE963)))</f>
        <v>0</v>
      </c>
      <c r="AR963">
        <f t="shared" ref="AR963:AR1026" si="158">AP963*COS(AE963)</f>
        <v>0.17366881253680011</v>
      </c>
      <c r="AS963" s="9">
        <f t="shared" ref="AS963:AS1026" si="159">(-AR963*sirka_lamely+AG963*(sirka_lamely-0.5*AB963)-(AL963+AN963)*sirka_lamely*0.5+AH963*(sirka_lamely-AB963)*0.5)/(sirka_lamely-AB963)</f>
        <v>82.435774789493948</v>
      </c>
      <c r="AT963" s="9">
        <f t="shared" ref="AT963:AT1026" si="160">-AG963-AH963+AR963+AS963+AL963+AN963</f>
        <v>27.516559301535448</v>
      </c>
      <c r="AU963" s="9">
        <f t="shared" ref="AU963:AU1026" si="161">AP963*Z963</f>
        <v>1.8993716484385932</v>
      </c>
      <c r="AV963">
        <f t="shared" ref="AV963:AV1026" si="162">AK963-AJ963+AI963-AM963-AQ963+IF(AC963&gt;0,-(ABS(AS963)+ABS(AT963))*f_side,(ABS(AS963)+ABS(AT963))*f_side)-AX963</f>
        <v>0</v>
      </c>
      <c r="AW963">
        <f t="shared" ref="AW963:AW1026" si="163">(ABS(AS963)*AB963*(sirka_lamely-AB963)/sirka_lamely)/(delka_rotoru*tloustka_lamely^2/6)</f>
        <v>19.917410931740879</v>
      </c>
      <c r="AX963">
        <v>2.9359000824491672</v>
      </c>
      <c r="AZ963">
        <f t="shared" ref="AZ963:AZ1026" si="164">Y963-V963</f>
        <v>176.44693069691948</v>
      </c>
    </row>
    <row r="964" spans="1:52" x14ac:dyDescent="0.3">
      <c r="A964">
        <v>240.5</v>
      </c>
      <c r="B964" s="12">
        <v>6284.1317891499166</v>
      </c>
      <c r="C964" s="9">
        <v>0</v>
      </c>
      <c r="D964" s="9">
        <v>1.1569752252976402</v>
      </c>
      <c r="E964" s="9">
        <v>0.84601370295232459</v>
      </c>
      <c r="F964" s="9">
        <v>3.5343293305342693</v>
      </c>
      <c r="G964" s="12">
        <v>0</v>
      </c>
      <c r="H964" s="12">
        <v>330.38988575089405</v>
      </c>
      <c r="I964" s="12">
        <v>19.823393145053643</v>
      </c>
      <c r="J964">
        <v>332.26413663806181</v>
      </c>
      <c r="K964">
        <v>68.051859559515549</v>
      </c>
      <c r="L964">
        <v>2.8931315627195404E-3</v>
      </c>
      <c r="M964">
        <v>0</v>
      </c>
      <c r="N964">
        <v>-1.1695010068832859E-3</v>
      </c>
      <c r="O964">
        <v>1.9375663063285907E-3</v>
      </c>
      <c r="P964">
        <v>-3.5725931034120547E-3</v>
      </c>
      <c r="Q964">
        <v>5.8771958018980341E-3</v>
      </c>
      <c r="R964">
        <v>0</v>
      </c>
      <c r="S964">
        <v>1.0489115941858976E-4</v>
      </c>
      <c r="T964">
        <v>342.92194715596116</v>
      </c>
      <c r="U964">
        <v>71.455452392070356</v>
      </c>
      <c r="V964">
        <v>328.52791577627301</v>
      </c>
      <c r="W964">
        <v>72.388325103132047</v>
      </c>
      <c r="X964">
        <v>763.63586954325319</v>
      </c>
      <c r="Y964">
        <v>500.23697836103611</v>
      </c>
      <c r="Z964">
        <v>10.86459751072249</v>
      </c>
      <c r="AA964" s="12">
        <v>25.457797715017879</v>
      </c>
      <c r="AB964" s="12">
        <v>6.5077977150178814</v>
      </c>
      <c r="AC964" s="12">
        <v>1.2888235211064725</v>
      </c>
      <c r="AD964" s="12">
        <v>-193.18209224562457</v>
      </c>
      <c r="AE964">
        <v>0.11875292688164629</v>
      </c>
      <c r="AF964">
        <v>0</v>
      </c>
      <c r="AG964">
        <v>70.181999443092707</v>
      </c>
      <c r="AH964">
        <v>-10.896895896707669</v>
      </c>
      <c r="AI964">
        <v>-8.5854531292381537</v>
      </c>
      <c r="AJ964">
        <v>-1.2883313731860706</v>
      </c>
      <c r="AK964">
        <v>17.093226273129542</v>
      </c>
      <c r="AL964">
        <v>0</v>
      </c>
      <c r="AM964">
        <v>0</v>
      </c>
      <c r="AN964">
        <v>5.4545058634271957</v>
      </c>
      <c r="AO964">
        <f t="shared" si="155"/>
        <v>3.2018885880281043</v>
      </c>
      <c r="AP964">
        <f t="shared" si="156"/>
        <v>0.19211331528168624</v>
      </c>
      <c r="AQ964">
        <f t="shared" si="157"/>
        <v>0</v>
      </c>
      <c r="AR964">
        <f t="shared" si="158"/>
        <v>0.1907602907275171</v>
      </c>
      <c r="AS964" s="9">
        <f t="shared" si="159"/>
        <v>81.582465148405063</v>
      </c>
      <c r="AT964" s="9">
        <f t="shared" si="160"/>
        <v>27.942627756174737</v>
      </c>
      <c r="AU964" s="9">
        <f t="shared" si="161"/>
        <v>2.0872338469860532</v>
      </c>
      <c r="AV964">
        <f t="shared" si="162"/>
        <v>3.0198066269804258E-14</v>
      </c>
      <c r="AW964">
        <f t="shared" si="163"/>
        <v>19.732053091549727</v>
      </c>
      <c r="AX964">
        <v>3.2245989428026425</v>
      </c>
      <c r="AZ964">
        <f t="shared" si="164"/>
        <v>171.7090625847631</v>
      </c>
    </row>
    <row r="965" spans="1:52" x14ac:dyDescent="0.3">
      <c r="A965">
        <v>240.75</v>
      </c>
      <c r="B965" s="12">
        <v>6292.8479850288095</v>
      </c>
      <c r="C965" s="9">
        <v>0</v>
      </c>
      <c r="D965" s="9">
        <v>1.1569442575192073</v>
      </c>
      <c r="E965" s="9">
        <v>0.84831290383672575</v>
      </c>
      <c r="F965" s="9">
        <v>3.5352681890263842</v>
      </c>
      <c r="G965" s="12">
        <v>0</v>
      </c>
      <c r="H965" s="12">
        <v>331.27419378335605</v>
      </c>
      <c r="I965" s="12">
        <v>19.876451627001362</v>
      </c>
      <c r="J965">
        <v>331.58775538412954</v>
      </c>
      <c r="K965">
        <v>67.990822356061301</v>
      </c>
      <c r="L965">
        <v>2.8669088899621205E-3</v>
      </c>
      <c r="M965">
        <v>0</v>
      </c>
      <c r="N965">
        <v>-1.1671481361553435E-3</v>
      </c>
      <c r="O965">
        <v>1.9323027223083699E-3</v>
      </c>
      <c r="P965">
        <v>-3.5664481247169506E-3</v>
      </c>
      <c r="Q965">
        <v>5.8771958018980341E-3</v>
      </c>
      <c r="R965">
        <v>0</v>
      </c>
      <c r="S965">
        <v>1.0482679230262198E-4</v>
      </c>
      <c r="T965">
        <v>312.13605892493439</v>
      </c>
      <c r="U965">
        <v>68.585113147917411</v>
      </c>
      <c r="V965">
        <v>323.83630176123899</v>
      </c>
      <c r="W965">
        <v>71.963262231082808</v>
      </c>
      <c r="X965">
        <v>759.46134456253867</v>
      </c>
      <c r="Y965">
        <v>498.73122864412164</v>
      </c>
      <c r="Z965">
        <v>10.869857426603769</v>
      </c>
      <c r="AA965" s="12">
        <v>25.47548387566712</v>
      </c>
      <c r="AB965" s="12">
        <v>6.5254838756671205</v>
      </c>
      <c r="AC965" s="12">
        <v>1.2861376024124747</v>
      </c>
      <c r="AD965" s="12">
        <v>-195.32000739934753</v>
      </c>
      <c r="AE965">
        <v>0.1184451367910595</v>
      </c>
      <c r="AF965">
        <v>0</v>
      </c>
      <c r="AG965">
        <v>69.802055175188158</v>
      </c>
      <c r="AH965">
        <v>-9.902063364262311</v>
      </c>
      <c r="AI965">
        <v>-8.7447463441441329</v>
      </c>
      <c r="AJ965">
        <v>-1.302589129346249</v>
      </c>
      <c r="AK965">
        <v>17.105101359469085</v>
      </c>
      <c r="AL965">
        <v>0</v>
      </c>
      <c r="AM965">
        <v>0</v>
      </c>
      <c r="AN965">
        <v>5.443138628871667</v>
      </c>
      <c r="AO965">
        <f t="shared" si="155"/>
        <v>3.094766677086616</v>
      </c>
      <c r="AP965">
        <f t="shared" si="156"/>
        <v>0.18568600062519697</v>
      </c>
      <c r="AQ965">
        <f t="shared" si="157"/>
        <v>0</v>
      </c>
      <c r="AR965">
        <f t="shared" si="158"/>
        <v>0.18438500499017244</v>
      </c>
      <c r="AS965" s="9">
        <f t="shared" si="159"/>
        <v>81.689077528943855</v>
      </c>
      <c r="AT965" s="9">
        <f t="shared" si="160"/>
        <v>27.416609351879842</v>
      </c>
      <c r="AU965" s="9">
        <f t="shared" si="161"/>
        <v>2.0183803529121493</v>
      </c>
      <c r="AV965">
        <f t="shared" si="162"/>
        <v>3.5527136788005009E-15</v>
      </c>
      <c r="AW965">
        <f t="shared" si="163"/>
        <v>19.778454677847559</v>
      </c>
      <c r="AX965">
        <v>3.1166029318217756</v>
      </c>
      <c r="AZ965">
        <f t="shared" si="164"/>
        <v>174.89492688288266</v>
      </c>
    </row>
    <row r="966" spans="1:52" x14ac:dyDescent="0.3">
      <c r="A966">
        <v>241</v>
      </c>
      <c r="B966" s="12">
        <v>6301.5007864568688</v>
      </c>
      <c r="C966" s="9">
        <v>0</v>
      </c>
      <c r="D966" s="9">
        <v>1.156900903748475</v>
      </c>
      <c r="E966" s="9">
        <v>0.85060725065571641</v>
      </c>
      <c r="F966" s="9">
        <v>3.5361997037639648</v>
      </c>
      <c r="G966" s="12">
        <v>0</v>
      </c>
      <c r="H966" s="12">
        <v>332.15663486758319</v>
      </c>
      <c r="I966" s="12">
        <v>19.929398092054992</v>
      </c>
      <c r="J966">
        <v>331.06674184385577</v>
      </c>
      <c r="K966">
        <v>67.944196530312865</v>
      </c>
      <c r="L966">
        <v>2.8407198650150134E-3</v>
      </c>
      <c r="M966">
        <v>0</v>
      </c>
      <c r="N966">
        <v>-1.1653151537568619E-3</v>
      </c>
      <c r="O966">
        <v>1.9278609236510901E-3</v>
      </c>
      <c r="P966">
        <v>-3.5619188196282935E-3</v>
      </c>
      <c r="Q966">
        <v>5.8771958018980341E-3</v>
      </c>
      <c r="R966">
        <v>0</v>
      </c>
      <c r="S966">
        <v>1.0480887913177235E-4</v>
      </c>
      <c r="T966">
        <v>341.7347021652912</v>
      </c>
      <c r="U966">
        <v>71.339466246326253</v>
      </c>
      <c r="V966">
        <v>327.28440406773416</v>
      </c>
      <c r="W966">
        <v>72.261023759663829</v>
      </c>
      <c r="X966">
        <v>755.63977283337556</v>
      </c>
      <c r="Y966">
        <v>497.45144398356717</v>
      </c>
      <c r="Z966">
        <v>10.875103196239397</v>
      </c>
      <c r="AA966" s="12">
        <v>25.493132697351665</v>
      </c>
      <c r="AB966" s="12">
        <v>6.5431326973516644</v>
      </c>
      <c r="AC966" s="12">
        <v>1.2834223129001578</v>
      </c>
      <c r="AD966" s="12">
        <v>-197.45585332628403</v>
      </c>
      <c r="AE966">
        <v>0.11813509242725351</v>
      </c>
      <c r="AF966">
        <v>0</v>
      </c>
      <c r="AG966">
        <v>69.450942037030714</v>
      </c>
      <c r="AH966">
        <v>-10.822943710407092</v>
      </c>
      <c r="AI966">
        <v>-8.5083519957916511</v>
      </c>
      <c r="AJ966">
        <v>-1.3168330858329884</v>
      </c>
      <c r="AK966">
        <v>17.116951375165065</v>
      </c>
      <c r="AL966">
        <v>0</v>
      </c>
      <c r="AM966">
        <v>0</v>
      </c>
      <c r="AN966">
        <v>5.431647092347629</v>
      </c>
      <c r="AO966">
        <f t="shared" si="155"/>
        <v>3.3809704109203396</v>
      </c>
      <c r="AP966">
        <f t="shared" si="156"/>
        <v>0.20285822465522035</v>
      </c>
      <c r="AQ966">
        <f t="shared" si="157"/>
        <v>0</v>
      </c>
      <c r="AR966">
        <f t="shared" si="158"/>
        <v>0.20144433558937555</v>
      </c>
      <c r="AS966" s="9">
        <f t="shared" si="159"/>
        <v>80.836885455726616</v>
      </c>
      <c r="AT966" s="9">
        <f t="shared" si="160"/>
        <v>27.841978557039997</v>
      </c>
      <c r="AU966" s="9">
        <f t="shared" si="161"/>
        <v>2.2061041273314368</v>
      </c>
      <c r="AV966">
        <f t="shared" si="162"/>
        <v>-4.4408920985006262E-15</v>
      </c>
      <c r="AW966">
        <f t="shared" si="163"/>
        <v>19.592303647435131</v>
      </c>
      <c r="AX966">
        <v>3.4047006244404123</v>
      </c>
      <c r="AZ966">
        <f t="shared" si="164"/>
        <v>170.16703991583302</v>
      </c>
    </row>
    <row r="967" spans="1:52" x14ac:dyDescent="0.3">
      <c r="A967">
        <v>241.25</v>
      </c>
      <c r="B967" s="12">
        <v>6310.0899304277727</v>
      </c>
      <c r="C967" s="9">
        <v>0</v>
      </c>
      <c r="D967" s="9">
        <v>1.1568451651044669</v>
      </c>
      <c r="E967" s="9">
        <v>0.85289669095626319</v>
      </c>
      <c r="F967" s="9">
        <v>3.5371238581986151</v>
      </c>
      <c r="G967" s="12">
        <v>0</v>
      </c>
      <c r="H967" s="12">
        <v>333.03718882933197</v>
      </c>
      <c r="I967" s="12">
        <v>19.982231329759919</v>
      </c>
      <c r="J967">
        <v>330.40077450889487</v>
      </c>
      <c r="K967">
        <v>67.883942654871248</v>
      </c>
      <c r="L967">
        <v>2.8145623680965906E-3</v>
      </c>
      <c r="M967">
        <v>0</v>
      </c>
      <c r="N967">
        <v>-1.1629732339377488E-3</v>
      </c>
      <c r="O967">
        <v>1.9226371153428059E-3</v>
      </c>
      <c r="P967">
        <v>-3.5558607982219821E-3</v>
      </c>
      <c r="Q967">
        <v>5.8771958018980341E-3</v>
      </c>
      <c r="R967">
        <v>0</v>
      </c>
      <c r="S967">
        <v>1.0474456460107471E-4</v>
      </c>
      <c r="T967">
        <v>310.84995242576417</v>
      </c>
      <c r="U967">
        <v>68.449882821890355</v>
      </c>
      <c r="V967">
        <v>322.60429990044548</v>
      </c>
      <c r="W967">
        <v>71.835622938491383</v>
      </c>
      <c r="X967">
        <v>751.53288391277511</v>
      </c>
      <c r="Y967">
        <v>495.96512811906865</v>
      </c>
      <c r="Z967">
        <v>10.880334720125447</v>
      </c>
      <c r="AA967" s="12">
        <v>25.51074377658664</v>
      </c>
      <c r="AB967" s="12">
        <v>6.5607437765866399</v>
      </c>
      <c r="AC967" s="12">
        <v>1.2806776819670318</v>
      </c>
      <c r="AD967" s="12">
        <v>-199.58956148510214</v>
      </c>
      <c r="AE967">
        <v>0.11782279991207223</v>
      </c>
      <c r="AF967">
        <v>0</v>
      </c>
      <c r="AG967">
        <v>69.073496647307778</v>
      </c>
      <c r="AH967">
        <v>-9.8283818869529487</v>
      </c>
      <c r="AI967">
        <v>-8.6680414109311581</v>
      </c>
      <c r="AJ967">
        <v>-1.3310627855441464</v>
      </c>
      <c r="AK967">
        <v>17.128776049304093</v>
      </c>
      <c r="AL967">
        <v>0</v>
      </c>
      <c r="AM967">
        <v>0</v>
      </c>
      <c r="AN967">
        <v>5.4200313782700125</v>
      </c>
      <c r="AO967">
        <f t="shared" si="155"/>
        <v>3.2733291873139607</v>
      </c>
      <c r="AP967">
        <f t="shared" si="156"/>
        <v>0.19639975123883763</v>
      </c>
      <c r="AQ967">
        <f t="shared" si="157"/>
        <v>0</v>
      </c>
      <c r="AR967">
        <f t="shared" si="158"/>
        <v>0.19503809605569422</v>
      </c>
      <c r="AS967" s="9">
        <f t="shared" si="159"/>
        <v>80.945152176391403</v>
      </c>
      <c r="AT967" s="9">
        <f t="shared" si="160"/>
        <v>27.31510689036228</v>
      </c>
      <c r="AU967" s="9">
        <f t="shared" si="161"/>
        <v>2.1368950324279257</v>
      </c>
      <c r="AV967">
        <f t="shared" si="162"/>
        <v>0</v>
      </c>
      <c r="AW967">
        <f t="shared" si="163"/>
        <v>19.63853214524757</v>
      </c>
      <c r="AX967">
        <v>3.2961818799118614</v>
      </c>
      <c r="AZ967">
        <f t="shared" si="164"/>
        <v>173.36082821862317</v>
      </c>
    </row>
    <row r="968" spans="1:52" x14ac:dyDescent="0.3">
      <c r="A968">
        <v>241.5</v>
      </c>
      <c r="B968" s="12">
        <v>6318.6151556295608</v>
      </c>
      <c r="C968" s="9">
        <v>0</v>
      </c>
      <c r="D968" s="9">
        <v>1.156777043025855</v>
      </c>
      <c r="E968" s="9">
        <v>0.85518117233957358</v>
      </c>
      <c r="F968" s="9">
        <v>3.538040635922016</v>
      </c>
      <c r="G968" s="12">
        <v>0</v>
      </c>
      <c r="H968" s="12">
        <v>333.91583551522058</v>
      </c>
      <c r="I968" s="12">
        <v>20.034950130913234</v>
      </c>
      <c r="J968">
        <v>329.8896697848844</v>
      </c>
      <c r="K968">
        <v>67.83809621291681</v>
      </c>
      <c r="L968">
        <v>2.7884381647732808E-3</v>
      </c>
      <c r="M968">
        <v>0</v>
      </c>
      <c r="N968">
        <v>-1.161149586165868E-3</v>
      </c>
      <c r="O968">
        <v>1.9182328522320199E-3</v>
      </c>
      <c r="P968">
        <v>-3.5514142029416562E-3</v>
      </c>
      <c r="Q968">
        <v>5.8771958018980341E-3</v>
      </c>
      <c r="R968">
        <v>0</v>
      </c>
      <c r="S968">
        <v>1.0472668499130451E-4</v>
      </c>
      <c r="T968">
        <v>340.56759253977856</v>
      </c>
      <c r="U968">
        <v>71.224922528926527</v>
      </c>
      <c r="V968">
        <v>326.06114996748374</v>
      </c>
      <c r="W968">
        <v>72.135267538042399</v>
      </c>
      <c r="X968">
        <v>747.77583155691377</v>
      </c>
      <c r="Y968">
        <v>494.70377089446669</v>
      </c>
      <c r="Z968">
        <v>10.885551899119188</v>
      </c>
      <c r="AA968" s="12">
        <v>25.528316710304416</v>
      </c>
      <c r="AB968" s="12">
        <v>6.5783167103044189</v>
      </c>
      <c r="AC968" s="12">
        <v>1.2779037399565025</v>
      </c>
      <c r="AD968" s="12">
        <v>-201.72106302917373</v>
      </c>
      <c r="AE968">
        <v>0.1175082654099644</v>
      </c>
      <c r="AF968">
        <v>0</v>
      </c>
      <c r="AG968">
        <v>68.724688024747906</v>
      </c>
      <c r="AH968">
        <v>-10.750033042312927</v>
      </c>
      <c r="AI968">
        <v>-8.4321310463491468</v>
      </c>
      <c r="AJ968">
        <v>-1.3452777693415598</v>
      </c>
      <c r="AK968">
        <v>17.140575111252939</v>
      </c>
      <c r="AL968">
        <v>0</v>
      </c>
      <c r="AM968">
        <v>0</v>
      </c>
      <c r="AN968">
        <v>5.4082916150569318</v>
      </c>
      <c r="AO968">
        <f t="shared" si="155"/>
        <v>3.5589787104400989</v>
      </c>
      <c r="AP968">
        <f t="shared" si="156"/>
        <v>0.21353872262640594</v>
      </c>
      <c r="AQ968">
        <f t="shared" si="157"/>
        <v>0</v>
      </c>
      <c r="AR968">
        <f t="shared" si="158"/>
        <v>0.21206612640027439</v>
      </c>
      <c r="AS968" s="9">
        <f t="shared" si="159"/>
        <v>80.094060485931195</v>
      </c>
      <c r="AT968" s="9">
        <f t="shared" si="160"/>
        <v>27.739763244953423</v>
      </c>
      <c r="AU968" s="9">
        <f t="shared" si="161"/>
        <v>2.3244868476213587</v>
      </c>
      <c r="AV968">
        <f t="shared" si="162"/>
        <v>0</v>
      </c>
      <c r="AW968">
        <f t="shared" si="163"/>
        <v>19.451605591764597</v>
      </c>
      <c r="AX968">
        <v>3.5836924103922749</v>
      </c>
      <c r="AZ968">
        <f t="shared" si="164"/>
        <v>168.64262092698294</v>
      </c>
    </row>
    <row r="969" spans="1:52" x14ac:dyDescent="0.3">
      <c r="A969">
        <v>241.75</v>
      </c>
      <c r="B969" s="12">
        <v>6327.0762024581181</v>
      </c>
      <c r="C969" s="9">
        <v>0</v>
      </c>
      <c r="D969" s="9">
        <v>1.1566965392709074</v>
      </c>
      <c r="E969" s="9">
        <v>0.85746064246279008</v>
      </c>
      <c r="F969" s="9">
        <v>3.5389500206660203</v>
      </c>
      <c r="G969" s="12">
        <v>0</v>
      </c>
      <c r="H969" s="12">
        <v>334.79255479338082</v>
      </c>
      <c r="I969" s="12">
        <v>20.087553287602848</v>
      </c>
      <c r="J969">
        <v>329.23401107263891</v>
      </c>
      <c r="K969">
        <v>67.778623104751773</v>
      </c>
      <c r="L969">
        <v>2.7623452092494834E-3</v>
      </c>
      <c r="M969">
        <v>0</v>
      </c>
      <c r="N969">
        <v>-1.1588185283379427E-3</v>
      </c>
      <c r="O969">
        <v>1.9130485082980038E-3</v>
      </c>
      <c r="P969">
        <v>-3.545442314018407E-3</v>
      </c>
      <c r="Q969">
        <v>5.8771958018980341E-3</v>
      </c>
      <c r="R969">
        <v>0</v>
      </c>
      <c r="S969">
        <v>1.046624213732686E-4</v>
      </c>
      <c r="T969">
        <v>309.58406880639001</v>
      </c>
      <c r="U969">
        <v>68.316118930103642</v>
      </c>
      <c r="V969">
        <v>321.39238811216035</v>
      </c>
      <c r="W969">
        <v>71.709532615258354</v>
      </c>
      <c r="X969">
        <v>743.73533051831237</v>
      </c>
      <c r="Y969">
        <v>493.23653998264371</v>
      </c>
      <c r="Z969">
        <v>10.890754634437169</v>
      </c>
      <c r="AA969" s="12">
        <v>25.545851095867615</v>
      </c>
      <c r="AB969" s="12">
        <v>6.5958510958676158</v>
      </c>
      <c r="AC969" s="12">
        <v>1.2751005181558053</v>
      </c>
      <c r="AD969" s="12">
        <v>-203.85028933732022</v>
      </c>
      <c r="AE969">
        <v>0.117191495127829</v>
      </c>
      <c r="AF969">
        <v>0</v>
      </c>
      <c r="AG969">
        <v>68.349724552607952</v>
      </c>
      <c r="AH969">
        <v>-9.7557514712684608</v>
      </c>
      <c r="AI969">
        <v>-8.5922075935241686</v>
      </c>
      <c r="AJ969">
        <v>-1.3594775795905889</v>
      </c>
      <c r="AK969">
        <v>17.152348290667248</v>
      </c>
      <c r="AL969">
        <v>0</v>
      </c>
      <c r="AM969">
        <v>0</v>
      </c>
      <c r="AN969">
        <v>5.3964279351209363</v>
      </c>
      <c r="AO969">
        <f t="shared" si="155"/>
        <v>3.4508251687304559</v>
      </c>
      <c r="AP969">
        <f t="shared" si="156"/>
        <v>0.20704951012382736</v>
      </c>
      <c r="AQ969">
        <f t="shared" si="157"/>
        <v>0</v>
      </c>
      <c r="AR969">
        <f t="shared" si="158"/>
        <v>0.20562934350498566</v>
      </c>
      <c r="AS969" s="9">
        <f t="shared" si="159"/>
        <v>80.203959507819093</v>
      </c>
      <c r="AT969" s="9">
        <f t="shared" si="160"/>
        <v>27.212043705105526</v>
      </c>
      <c r="AU969" s="9">
        <f t="shared" si="161"/>
        <v>2.2549254119390185</v>
      </c>
      <c r="AV969">
        <f t="shared" si="162"/>
        <v>0</v>
      </c>
      <c r="AW969">
        <f t="shared" si="163"/>
        <v>19.497667561425779</v>
      </c>
      <c r="AX969">
        <v>3.474658083958194</v>
      </c>
      <c r="AZ969">
        <f t="shared" si="164"/>
        <v>171.84415187048336</v>
      </c>
    </row>
    <row r="970" spans="1:52" x14ac:dyDescent="0.3">
      <c r="A970">
        <v>242</v>
      </c>
      <c r="B970" s="12">
        <v>6335.472813030553</v>
      </c>
      <c r="C970" s="9">
        <v>0</v>
      </c>
      <c r="D970" s="9">
        <v>1.1566036559174193</v>
      </c>
      <c r="E970" s="9">
        <v>0.85973504904067999</v>
      </c>
      <c r="F970" s="9">
        <v>3.5398519963027391</v>
      </c>
      <c r="G970" s="12">
        <v>0</v>
      </c>
      <c r="H970" s="12">
        <v>335.66732655410766</v>
      </c>
      <c r="I970" s="12">
        <v>20.14003959324646</v>
      </c>
      <c r="J970">
        <v>328.73272096039432</v>
      </c>
      <c r="K970">
        <v>67.733553760892221</v>
      </c>
      <c r="L970">
        <v>2.7362851976898408E-3</v>
      </c>
      <c r="M970">
        <v>0</v>
      </c>
      <c r="N970">
        <v>-1.157004139101501E-3</v>
      </c>
      <c r="O970">
        <v>1.9086813833820678E-3</v>
      </c>
      <c r="P970">
        <v>-3.541077698116324E-3</v>
      </c>
      <c r="Q970">
        <v>5.8771958018980341E-3</v>
      </c>
      <c r="R970">
        <v>0</v>
      </c>
      <c r="S970">
        <v>1.0464457427666021E-4</v>
      </c>
      <c r="T970">
        <v>339.42040276304289</v>
      </c>
      <c r="U970">
        <v>71.111818471510787</v>
      </c>
      <c r="V970">
        <v>324.85793412207664</v>
      </c>
      <c r="W970">
        <v>72.011051076232377</v>
      </c>
      <c r="X970">
        <v>740.04156052038036</v>
      </c>
      <c r="Y970">
        <v>491.99326339560059</v>
      </c>
      <c r="Z970">
        <v>10.895942827659525</v>
      </c>
      <c r="AA970" s="12">
        <v>25.563346531082153</v>
      </c>
      <c r="AB970" s="12">
        <v>6.6133465310821533</v>
      </c>
      <c r="AC970" s="12">
        <v>1.2722680488009774</v>
      </c>
      <c r="AD970" s="12">
        <v>-205.9771714971574</v>
      </c>
      <c r="AE970">
        <v>0.11687249531485944</v>
      </c>
      <c r="AF970">
        <v>0</v>
      </c>
      <c r="AG970">
        <v>68.003197182686492</v>
      </c>
      <c r="AH970">
        <v>-10.678152432169671</v>
      </c>
      <c r="AI970">
        <v>-8.3567664636761982</v>
      </c>
      <c r="AJ970">
        <v>-1.373661756714543</v>
      </c>
      <c r="AK970">
        <v>17.164095317500308</v>
      </c>
      <c r="AL970">
        <v>0</v>
      </c>
      <c r="AM970">
        <v>0</v>
      </c>
      <c r="AN970">
        <v>5.3844404748900558</v>
      </c>
      <c r="AO970">
        <f t="shared" si="155"/>
        <v>3.7359341630418492</v>
      </c>
      <c r="AP970">
        <f t="shared" si="156"/>
        <v>0.22415604978251094</v>
      </c>
      <c r="AQ970">
        <f t="shared" si="157"/>
        <v>0</v>
      </c>
      <c r="AR970">
        <f t="shared" si="158"/>
        <v>0.22262689761821711</v>
      </c>
      <c r="AS970" s="9">
        <f t="shared" si="159"/>
        <v>79.353951388144807</v>
      </c>
      <c r="AT970" s="9">
        <f t="shared" si="160"/>
        <v>27.635974010136259</v>
      </c>
      <c r="AU970" s="9">
        <f t="shared" si="161"/>
        <v>2.4423915029042416</v>
      </c>
      <c r="AV970">
        <f t="shared" si="162"/>
        <v>-7.5495165674510645E-15</v>
      </c>
      <c r="AW970">
        <f t="shared" si="163"/>
        <v>19.309983108086154</v>
      </c>
      <c r="AX970">
        <v>3.761595086641798</v>
      </c>
      <c r="AZ970">
        <f t="shared" si="164"/>
        <v>167.13532927352395</v>
      </c>
    </row>
    <row r="971" spans="1:52" x14ac:dyDescent="0.3">
      <c r="A971">
        <v>242.25</v>
      </c>
      <c r="B971" s="12">
        <v>6343.8047311985374</v>
      </c>
      <c r="C971" s="9">
        <v>0</v>
      </c>
      <c r="D971" s="9">
        <v>1.1564983953626375</v>
      </c>
      <c r="E971" s="9">
        <v>0.86200433984732994</v>
      </c>
      <c r="F971" s="9">
        <v>3.5407465468446304</v>
      </c>
      <c r="G971" s="12">
        <v>0</v>
      </c>
      <c r="H971" s="12">
        <v>336.54013071051151</v>
      </c>
      <c r="I971" s="12">
        <v>20.19240784263069</v>
      </c>
      <c r="J971">
        <v>328.08726755175184</v>
      </c>
      <c r="K971">
        <v>67.674858891454562</v>
      </c>
      <c r="L971">
        <v>2.7102561567767789E-3</v>
      </c>
      <c r="M971">
        <v>0</v>
      </c>
      <c r="N971">
        <v>-1.1546838547202875E-3</v>
      </c>
      <c r="O971">
        <v>1.9035361948829847E-3</v>
      </c>
      <c r="P971">
        <v>-3.5351911318615464E-3</v>
      </c>
      <c r="Q971">
        <v>5.8771958018980341E-3</v>
      </c>
      <c r="R971">
        <v>0</v>
      </c>
      <c r="S971">
        <v>1.0458035989823967E-4</v>
      </c>
      <c r="T971">
        <v>308.33820131352445</v>
      </c>
      <c r="U971">
        <v>68.183821578351854</v>
      </c>
      <c r="V971">
        <v>320.20034996756618</v>
      </c>
      <c r="W971">
        <v>71.5849860701951</v>
      </c>
      <c r="X971">
        <v>736.0662261434785</v>
      </c>
      <c r="Y971">
        <v>490.54477706737339</v>
      </c>
      <c r="Z971">
        <v>10.901116380731681</v>
      </c>
      <c r="AA971" s="12">
        <v>25.580802614210228</v>
      </c>
      <c r="AB971" s="12">
        <v>6.6308026142102303</v>
      </c>
      <c r="AC971" s="12">
        <v>1.2694063650739535</v>
      </c>
      <c r="AD971" s="12">
        <v>-208.10164061508857</v>
      </c>
      <c r="AE971">
        <v>0.1165512722623856</v>
      </c>
      <c r="AF971">
        <v>0</v>
      </c>
      <c r="AG971">
        <v>67.63069862931971</v>
      </c>
      <c r="AH971">
        <v>-9.6841604733920121</v>
      </c>
      <c r="AI971">
        <v>-8.5172213549903617</v>
      </c>
      <c r="AJ971">
        <v>-1.387829841262026</v>
      </c>
      <c r="AK971">
        <v>17.175815922011779</v>
      </c>
      <c r="AL971">
        <v>0</v>
      </c>
      <c r="AM971">
        <v>0</v>
      </c>
      <c r="AN971">
        <v>5.3723293747955099</v>
      </c>
      <c r="AO971">
        <f t="shared" si="155"/>
        <v>3.6272750055916076</v>
      </c>
      <c r="AP971">
        <f t="shared" si="156"/>
        <v>0.21763650033549645</v>
      </c>
      <c r="AQ971">
        <f t="shared" si="157"/>
        <v>0</v>
      </c>
      <c r="AR971">
        <f t="shared" si="158"/>
        <v>0.21615996416253475</v>
      </c>
      <c r="AS971" s="9">
        <f t="shared" si="159"/>
        <v>79.465460815270106</v>
      </c>
      <c r="AT971" s="9">
        <f t="shared" si="160"/>
        <v>27.107411998300453</v>
      </c>
      <c r="AU971" s="9">
        <f t="shared" si="161"/>
        <v>2.3724808188523965</v>
      </c>
      <c r="AV971">
        <f t="shared" si="162"/>
        <v>0</v>
      </c>
      <c r="AW971">
        <f t="shared" si="163"/>
        <v>19.355885048852805</v>
      </c>
      <c r="AX971">
        <v>3.6520520394692073</v>
      </c>
      <c r="AZ971">
        <f t="shared" si="164"/>
        <v>170.34442709980721</v>
      </c>
    </row>
    <row r="972" spans="1:52" x14ac:dyDescent="0.3">
      <c r="A972">
        <v>242.5</v>
      </c>
      <c r="B972" s="12">
        <v>6352.0717025615513</v>
      </c>
      <c r="C972" s="9">
        <v>0</v>
      </c>
      <c r="D972" s="9">
        <v>1.1563807603231673</v>
      </c>
      <c r="E972" s="9">
        <v>0.86426846271784263</v>
      </c>
      <c r="F972" s="9">
        <v>3.5416336564445894</v>
      </c>
      <c r="G972" s="12">
        <v>0</v>
      </c>
      <c r="H972" s="12">
        <v>337.41094719917021</v>
      </c>
      <c r="I972" s="12">
        <v>20.244656831950213</v>
      </c>
      <c r="J972">
        <v>327.59569970814556</v>
      </c>
      <c r="K972">
        <v>67.630564384656282</v>
      </c>
      <c r="L972">
        <v>2.6842597147543573E-3</v>
      </c>
      <c r="M972">
        <v>0</v>
      </c>
      <c r="N972">
        <v>-1.1528786481528248E-3</v>
      </c>
      <c r="O972">
        <v>1.8992058181506739E-3</v>
      </c>
      <c r="P972">
        <v>-3.5309077789856258E-3</v>
      </c>
      <c r="Q972">
        <v>5.8771958018980341E-3</v>
      </c>
      <c r="R972">
        <v>0</v>
      </c>
      <c r="S972">
        <v>1.0456254426151442E-4</v>
      </c>
      <c r="T972">
        <v>338.29292243640248</v>
      </c>
      <c r="U972">
        <v>71.000151326272885</v>
      </c>
      <c r="V972">
        <v>323.6745427890404</v>
      </c>
      <c r="W972">
        <v>71.888369227773183</v>
      </c>
      <c r="X972">
        <v>732.43453017024933</v>
      </c>
      <c r="Y972">
        <v>489.31924325567917</v>
      </c>
      <c r="Z972">
        <v>10.906275195962863</v>
      </c>
      <c r="AA972" s="12">
        <v>25.598218943983401</v>
      </c>
      <c r="AB972" s="12">
        <v>6.6482189439834043</v>
      </c>
      <c r="AC972" s="12">
        <v>1.2665155011051472</v>
      </c>
      <c r="AD972" s="12">
        <v>-210.22362778812328</v>
      </c>
      <c r="AE972">
        <v>0.11622783230371603</v>
      </c>
      <c r="AF972">
        <v>0</v>
      </c>
      <c r="AG972">
        <v>67.286429548456098</v>
      </c>
      <c r="AH972">
        <v>-10.607290674315852</v>
      </c>
      <c r="AI972">
        <v>-8.2822350233319373</v>
      </c>
      <c r="AJ972">
        <v>-1.4019813737189943</v>
      </c>
      <c r="AK972">
        <v>17.18750983477646</v>
      </c>
      <c r="AL972">
        <v>0</v>
      </c>
      <c r="AM972">
        <v>0</v>
      </c>
      <c r="AN972">
        <v>5.3600947792826288</v>
      </c>
      <c r="AO972">
        <f t="shared" si="155"/>
        <v>3.9118567934701041</v>
      </c>
      <c r="AP972">
        <f t="shared" si="156"/>
        <v>0.23471140760820625</v>
      </c>
      <c r="AQ972">
        <f t="shared" si="157"/>
        <v>0</v>
      </c>
      <c r="AR972">
        <f t="shared" si="158"/>
        <v>0.23312784397415323</v>
      </c>
      <c r="AS972" s="9">
        <f t="shared" si="159"/>
        <v>78.616519683935394</v>
      </c>
      <c r="AT972" s="9">
        <f t="shared" si="160"/>
        <v>27.530603433051926</v>
      </c>
      <c r="AU972" s="9">
        <f t="shared" si="161"/>
        <v>2.5598272030069089</v>
      </c>
      <c r="AV972">
        <f t="shared" si="162"/>
        <v>-6.2172489379008766E-15</v>
      </c>
      <c r="AW972">
        <f t="shared" si="163"/>
        <v>19.167460235562064</v>
      </c>
      <c r="AX972">
        <v>3.9384287981442831</v>
      </c>
      <c r="AZ972">
        <f t="shared" si="164"/>
        <v>165.64470046663877</v>
      </c>
    </row>
    <row r="973" spans="1:52" x14ac:dyDescent="0.3">
      <c r="A973">
        <v>242.75</v>
      </c>
      <c r="B973" s="12">
        <v>6360.2734744800573</v>
      </c>
      <c r="C973" s="9">
        <v>0</v>
      </c>
      <c r="D973" s="9">
        <v>1.1562507538348759</v>
      </c>
      <c r="E973" s="9">
        <v>0.86652736555002952</v>
      </c>
      <c r="F973" s="9">
        <v>3.5425133093960208</v>
      </c>
      <c r="G973" s="12">
        <v>0</v>
      </c>
      <c r="H973" s="12">
        <v>338.27975598078058</v>
      </c>
      <c r="I973" s="12">
        <v>20.296785358846833</v>
      </c>
      <c r="J973">
        <v>326.96035023461269</v>
      </c>
      <c r="K973">
        <v>67.572645259013086</v>
      </c>
      <c r="L973">
        <v>2.6582939693023393E-3</v>
      </c>
      <c r="M973">
        <v>0</v>
      </c>
      <c r="N973">
        <v>-1.1505690490541162E-3</v>
      </c>
      <c r="O973">
        <v>1.8940994774863484E-3</v>
      </c>
      <c r="P973">
        <v>-3.5251057403724814E-3</v>
      </c>
      <c r="Q973">
        <v>5.8771958018980341E-3</v>
      </c>
      <c r="R973">
        <v>0</v>
      </c>
      <c r="S973">
        <v>1.044983774498967E-4</v>
      </c>
      <c r="T973">
        <v>307.11214805782328</v>
      </c>
      <c r="U973">
        <v>68.052990895571554</v>
      </c>
      <c r="V973">
        <v>319.0279745061116</v>
      </c>
      <c r="W973">
        <v>71.461978319505192</v>
      </c>
      <c r="X973">
        <v>728.52316719057433</v>
      </c>
      <c r="Y973">
        <v>487.88916929780743</v>
      </c>
      <c r="Z973">
        <v>10.911419176032885</v>
      </c>
      <c r="AA973" s="12">
        <v>25.615595119615609</v>
      </c>
      <c r="AB973" s="12">
        <v>6.6655951196156114</v>
      </c>
      <c r="AC973" s="12">
        <v>1.263595491974485</v>
      </c>
      <c r="AD973" s="12">
        <v>-212.34306395357771</v>
      </c>
      <c r="AE973">
        <v>0.11590218181398559</v>
      </c>
      <c r="AF973">
        <v>0</v>
      </c>
      <c r="AG973">
        <v>66.916378823018874</v>
      </c>
      <c r="AH973">
        <v>-9.6135974895596537</v>
      </c>
      <c r="AI973">
        <v>-8.4430597395847915</v>
      </c>
      <c r="AJ973">
        <v>-1.41611589350641</v>
      </c>
      <c r="AK973">
        <v>17.199176786693034</v>
      </c>
      <c r="AL973">
        <v>0</v>
      </c>
      <c r="AM973">
        <v>0</v>
      </c>
      <c r="AN973">
        <v>5.3477368368152352</v>
      </c>
      <c r="AO973">
        <f t="shared" si="155"/>
        <v>3.8026984477103793</v>
      </c>
      <c r="AP973">
        <f t="shared" si="156"/>
        <v>0.22816190686262275</v>
      </c>
      <c r="AQ973">
        <f t="shared" si="157"/>
        <v>0</v>
      </c>
      <c r="AR973">
        <f t="shared" si="158"/>
        <v>0.22663113615631253</v>
      </c>
      <c r="AS973" s="9">
        <f t="shared" si="159"/>
        <v>78.729617699694685</v>
      </c>
      <c r="AT973" s="9">
        <f t="shared" si="160"/>
        <v>27.001204339207014</v>
      </c>
      <c r="AU973" s="9">
        <f t="shared" si="161"/>
        <v>2.4895702057810509</v>
      </c>
      <c r="AV973">
        <f t="shared" si="162"/>
        <v>0</v>
      </c>
      <c r="AW973">
        <f t="shared" si="163"/>
        <v>19.21320856843019</v>
      </c>
      <c r="AX973">
        <v>3.8283836182805495</v>
      </c>
      <c r="AZ973">
        <f t="shared" si="164"/>
        <v>168.86119479169582</v>
      </c>
    </row>
    <row r="974" spans="1:52" x14ac:dyDescent="0.3">
      <c r="A974">
        <v>243</v>
      </c>
      <c r="B974" s="12">
        <v>6368.4097960886029</v>
      </c>
      <c r="C974" s="9">
        <v>0</v>
      </c>
      <c r="D974" s="9">
        <v>1.1561083792527713</v>
      </c>
      <c r="E974" s="9">
        <v>0.86878099630611305</v>
      </c>
      <c r="F974" s="9">
        <v>3.5433854901329256</v>
      </c>
      <c r="G974" s="12">
        <v>0</v>
      </c>
      <c r="H974" s="12">
        <v>339.14653704081275</v>
      </c>
      <c r="I974" s="12">
        <v>20.348792222448765</v>
      </c>
      <c r="J974">
        <v>326.478414159934</v>
      </c>
      <c r="K974">
        <v>67.529123358712923</v>
      </c>
      <c r="L974">
        <v>2.6323604821847065E-3</v>
      </c>
      <c r="M974">
        <v>0</v>
      </c>
      <c r="N974">
        <v>-1.1487729495349311E-3</v>
      </c>
      <c r="O974">
        <v>1.8898054594638906E-3</v>
      </c>
      <c r="P974">
        <v>-3.5209029481043964E-3</v>
      </c>
      <c r="Q974">
        <v>5.8771958018980341E-3</v>
      </c>
      <c r="R974">
        <v>0</v>
      </c>
      <c r="S974">
        <v>1.044805922154489E-4</v>
      </c>
      <c r="T974">
        <v>337.18494611592246</v>
      </c>
      <c r="U974">
        <v>70.889918369891177</v>
      </c>
      <c r="V974">
        <v>322.51076761142116</v>
      </c>
      <c r="W974">
        <v>71.767217046965129</v>
      </c>
      <c r="X974">
        <v>724.95236230809496</v>
      </c>
      <c r="Y974">
        <v>486.68104806990777</v>
      </c>
      <c r="Z974">
        <v>10.916548223989789</v>
      </c>
      <c r="AA974" s="12">
        <v>25.632930740816256</v>
      </c>
      <c r="AB974" s="12">
        <v>6.6829307408162544</v>
      </c>
      <c r="AC974" s="12">
        <v>1.2606463737108256</v>
      </c>
      <c r="AD974" s="12">
        <v>-214.45988012861474</v>
      </c>
      <c r="AE974">
        <v>0.11557432720999006</v>
      </c>
      <c r="AF974">
        <v>0</v>
      </c>
      <c r="AG974">
        <v>66.574344937344179</v>
      </c>
      <c r="AH974">
        <v>-10.537436810531112</v>
      </c>
      <c r="AI974">
        <v>-8.2085140229243319</v>
      </c>
      <c r="AJ974">
        <v>-1.4302329405777321</v>
      </c>
      <c r="AK974">
        <v>17.210816508992856</v>
      </c>
      <c r="AL974">
        <v>0</v>
      </c>
      <c r="AM974">
        <v>0</v>
      </c>
      <c r="AN974">
        <v>5.3352556998731808</v>
      </c>
      <c r="AO974">
        <f t="shared" si="155"/>
        <v>4.0867660943282997</v>
      </c>
      <c r="AP974">
        <f t="shared" si="156"/>
        <v>0.24520596565969799</v>
      </c>
      <c r="AQ974">
        <f t="shared" si="157"/>
        <v>0</v>
      </c>
      <c r="AR974">
        <f t="shared" si="158"/>
        <v>0.24357012759707469</v>
      </c>
      <c r="AS974" s="9">
        <f t="shared" si="159"/>
        <v>77.881726628339848</v>
      </c>
      <c r="AT974" s="9">
        <f t="shared" si="160"/>
        <v>27.423644328997035</v>
      </c>
      <c r="AU974" s="9">
        <f t="shared" si="161"/>
        <v>2.6768027489340773</v>
      </c>
      <c r="AV974">
        <f t="shared" si="162"/>
        <v>-9.7699626167013776E-15</v>
      </c>
      <c r="AW974">
        <f t="shared" si="163"/>
        <v>19.024060706584415</v>
      </c>
      <c r="AX974">
        <v>4.1142131692060522</v>
      </c>
      <c r="AZ974">
        <f t="shared" si="164"/>
        <v>164.17028045848662</v>
      </c>
    </row>
    <row r="975" spans="1:52" x14ac:dyDescent="0.3">
      <c r="A975">
        <v>243.25</v>
      </c>
      <c r="B975" s="12">
        <v>6376.4804183088545</v>
      </c>
      <c r="C975" s="9">
        <v>0</v>
      </c>
      <c r="D975" s="9">
        <v>1.1559536402508794</v>
      </c>
      <c r="E975" s="9">
        <v>0.87102930301442261</v>
      </c>
      <c r="F975" s="9">
        <v>3.54425018322998</v>
      </c>
      <c r="G975" s="12">
        <v>0</v>
      </c>
      <c r="H975" s="12">
        <v>340.01127039016251</v>
      </c>
      <c r="I975" s="12">
        <v>20.40067622340975</v>
      </c>
      <c r="J975">
        <v>325.85306917460395</v>
      </c>
      <c r="K975">
        <v>67.471977514761932</v>
      </c>
      <c r="L975">
        <v>2.6064574206139802E-3</v>
      </c>
      <c r="M975">
        <v>0</v>
      </c>
      <c r="N975">
        <v>-1.1464739479351096E-3</v>
      </c>
      <c r="O975">
        <v>1.8847376590598686E-3</v>
      </c>
      <c r="P975">
        <v>-3.5151846566749191E-3</v>
      </c>
      <c r="Q975">
        <v>5.8771958018980341E-3</v>
      </c>
      <c r="R975">
        <v>0</v>
      </c>
      <c r="S975">
        <v>1.0441647129855456E-4</v>
      </c>
      <c r="T975">
        <v>305.90571186743699</v>
      </c>
      <c r="U975">
        <v>67.923627038061284</v>
      </c>
      <c r="V975">
        <v>317.87505602746472</v>
      </c>
      <c r="W975">
        <v>71.340504573207795</v>
      </c>
      <c r="X975">
        <v>721.10380026688551</v>
      </c>
      <c r="Y975">
        <v>485.2690619804053</v>
      </c>
      <c r="Z975">
        <v>10.921662243253007</v>
      </c>
      <c r="AA975" s="12">
        <v>25.650225407803248</v>
      </c>
      <c r="AB975" s="12">
        <v>6.7002254078032495</v>
      </c>
      <c r="AC975" s="12">
        <v>1.2576681832940908</v>
      </c>
      <c r="AD975" s="12">
        <v>-216.57400711903836</v>
      </c>
      <c r="AE975">
        <v>0.11524427495002887</v>
      </c>
      <c r="AF975">
        <v>0</v>
      </c>
      <c r="AG975">
        <v>66.206724772932873</v>
      </c>
      <c r="AH975">
        <v>-9.544051349660494</v>
      </c>
      <c r="AI975">
        <v>-8.3697002976470287</v>
      </c>
      <c r="AJ975">
        <v>-1.4443320534768671</v>
      </c>
      <c r="AK975">
        <v>17.222428733248716</v>
      </c>
      <c r="AL975">
        <v>0</v>
      </c>
      <c r="AM975">
        <v>0</v>
      </c>
      <c r="AN975">
        <v>5.3226515249613691</v>
      </c>
      <c r="AO975">
        <f t="shared" si="155"/>
        <v>3.9771147368939737</v>
      </c>
      <c r="AP975">
        <f t="shared" si="156"/>
        <v>0.23862688421363842</v>
      </c>
      <c r="AQ975">
        <f t="shared" si="157"/>
        <v>0</v>
      </c>
      <c r="AR975">
        <f t="shared" si="158"/>
        <v>0.23704400645271281</v>
      </c>
      <c r="AS975" s="9">
        <f t="shared" si="159"/>
        <v>77.996391389586989</v>
      </c>
      <c r="AT975" s="9">
        <f t="shared" si="160"/>
        <v>26.893413497728691</v>
      </c>
      <c r="AU975" s="9">
        <f t="shared" si="161"/>
        <v>2.6062022315412019</v>
      </c>
      <c r="AV975">
        <f t="shared" si="162"/>
        <v>0</v>
      </c>
      <c r="AW975">
        <f t="shared" si="163"/>
        <v>19.069661746476957</v>
      </c>
      <c r="AX975">
        <v>4.0036721958396182</v>
      </c>
      <c r="AZ975">
        <f t="shared" si="164"/>
        <v>167.39400595294057</v>
      </c>
    </row>
    <row r="976" spans="1:52" x14ac:dyDescent="0.3">
      <c r="A976">
        <v>243.5</v>
      </c>
      <c r="B976" s="12">
        <v>6384.485093862525</v>
      </c>
      <c r="C976" s="9">
        <v>0</v>
      </c>
      <c r="D976" s="9">
        <v>1.155786540822108</v>
      </c>
      <c r="E976" s="9">
        <v>0.87327223377109398</v>
      </c>
      <c r="F976" s="9">
        <v>3.5451073734026082</v>
      </c>
      <c r="G976" s="12">
        <v>0</v>
      </c>
      <c r="H976" s="12">
        <v>340.87393606580537</v>
      </c>
      <c r="I976" s="12">
        <v>20.45243616394832</v>
      </c>
      <c r="J976">
        <v>325.38067618783123</v>
      </c>
      <c r="K976">
        <v>67.429226021040051</v>
      </c>
      <c r="L976">
        <v>2.5805862812990415E-3</v>
      </c>
      <c r="M976">
        <v>0</v>
      </c>
      <c r="N976">
        <v>-1.1446868800954395E-3</v>
      </c>
      <c r="O976">
        <v>1.8804796351189169E-3</v>
      </c>
      <c r="P976">
        <v>-3.5110617363454479E-3</v>
      </c>
      <c r="Q976">
        <v>5.8771958018980341E-3</v>
      </c>
      <c r="R976">
        <v>0</v>
      </c>
      <c r="S976">
        <v>1.043987154052601E-4</v>
      </c>
      <c r="T976">
        <v>336.09627315710367</v>
      </c>
      <c r="U976">
        <v>70.781116906765817</v>
      </c>
      <c r="V976">
        <v>321.36640541640941</v>
      </c>
      <c r="W976">
        <v>71.647589775989047</v>
      </c>
      <c r="X976">
        <v>717.59273746273811</v>
      </c>
      <c r="Y976">
        <v>484.07803428439104</v>
      </c>
      <c r="Z976">
        <v>10.926761137615014</v>
      </c>
      <c r="AA976" s="12">
        <v>25.667478721316105</v>
      </c>
      <c r="AB976" s="12">
        <v>6.7174787213161071</v>
      </c>
      <c r="AC976" s="12">
        <v>1.2546609586548783</v>
      </c>
      <c r="AD976" s="12">
        <v>-218.68537577292432</v>
      </c>
      <c r="AE976">
        <v>0.11491203153374663</v>
      </c>
      <c r="AF976">
        <v>0</v>
      </c>
      <c r="AG976">
        <v>65.866904396442905</v>
      </c>
      <c r="AH976">
        <v>-10.468580123219951</v>
      </c>
      <c r="AI976">
        <v>-8.1355814433990812</v>
      </c>
      <c r="AJ976">
        <v>-1.4584127710296326</v>
      </c>
      <c r="AK976">
        <v>17.234013191383621</v>
      </c>
      <c r="AL976">
        <v>0</v>
      </c>
      <c r="AM976">
        <v>0</v>
      </c>
      <c r="AN976">
        <v>5.309924472608115</v>
      </c>
      <c r="AO976">
        <f t="shared" si="155"/>
        <v>4.2606807198561913</v>
      </c>
      <c r="AP976">
        <f t="shared" si="156"/>
        <v>0.25564084319137148</v>
      </c>
      <c r="AQ976">
        <f t="shared" si="157"/>
        <v>0</v>
      </c>
      <c r="AR976">
        <f t="shared" si="158"/>
        <v>0.2539548597631211</v>
      </c>
      <c r="AS976" s="9">
        <f t="shared" si="159"/>
        <v>77.149535168923734</v>
      </c>
      <c r="AT976" s="9">
        <f t="shared" si="160"/>
        <v>27.315090228072016</v>
      </c>
      <c r="AU976" s="9">
        <f t="shared" si="161"/>
        <v>2.7933264305706116</v>
      </c>
      <c r="AV976">
        <f t="shared" si="162"/>
        <v>0</v>
      </c>
      <c r="AW976">
        <f t="shared" si="163"/>
        <v>18.879808418526391</v>
      </c>
      <c r="AX976">
        <v>4.2889669951944303</v>
      </c>
      <c r="AZ976">
        <f t="shared" si="164"/>
        <v>162.71162886798163</v>
      </c>
    </row>
    <row r="977" spans="1:52" x14ac:dyDescent="0.3">
      <c r="A977">
        <v>243.75</v>
      </c>
      <c r="B977" s="12">
        <v>6392.4235772842676</v>
      </c>
      <c r="C977" s="9">
        <v>0</v>
      </c>
      <c r="D977" s="9">
        <v>1.1556070852780933</v>
      </c>
      <c r="E977" s="9">
        <v>0.87550973674177046</v>
      </c>
      <c r="F977" s="9">
        <v>3.5459570455070555</v>
      </c>
      <c r="G977" s="12">
        <v>0</v>
      </c>
      <c r="H977" s="12">
        <v>341.73451413145017</v>
      </c>
      <c r="I977" s="12">
        <v>20.504070847887011</v>
      </c>
      <c r="J977">
        <v>324.76523813910671</v>
      </c>
      <c r="K977">
        <v>67.372851029960543</v>
      </c>
      <c r="L977">
        <v>2.554745299543111E-3</v>
      </c>
      <c r="M977">
        <v>0</v>
      </c>
      <c r="N977">
        <v>-1.1423983885969922E-3</v>
      </c>
      <c r="O977">
        <v>1.8754500702774252E-3</v>
      </c>
      <c r="P977">
        <v>-3.5054264260127618E-3</v>
      </c>
      <c r="Q977">
        <v>5.8771958018980341E-3</v>
      </c>
      <c r="R977">
        <v>0</v>
      </c>
      <c r="S977">
        <v>1.0433463871248109E-4</v>
      </c>
      <c r="T977">
        <v>304.71870015034102</v>
      </c>
      <c r="U977">
        <v>67.795730193161205</v>
      </c>
      <c r="V977">
        <v>316.74139390023913</v>
      </c>
      <c r="W977">
        <v>71.220560222871427</v>
      </c>
      <c r="X977">
        <v>713.80583117787</v>
      </c>
      <c r="Y977">
        <v>482.6838194917413</v>
      </c>
      <c r="Z977">
        <v>10.931844811242609</v>
      </c>
      <c r="AA977" s="12">
        <v>25.684690282628999</v>
      </c>
      <c r="AB977" s="12">
        <v>6.7346902826290034</v>
      </c>
      <c r="AC977" s="12">
        <v>1.2516247386739445</v>
      </c>
      <c r="AD977" s="12">
        <v>-220.79391700410454</v>
      </c>
      <c r="AE977">
        <v>0.11457760350196722</v>
      </c>
      <c r="AF977">
        <v>0</v>
      </c>
      <c r="AG977">
        <v>65.5016975371596</v>
      </c>
      <c r="AH977">
        <v>-9.4755111111989692</v>
      </c>
      <c r="AI977">
        <v>-8.2971212795751086</v>
      </c>
      <c r="AJ977">
        <v>-1.4724746325003735</v>
      </c>
      <c r="AK977">
        <v>17.245569615679567</v>
      </c>
      <c r="AL977">
        <v>0</v>
      </c>
      <c r="AM977">
        <v>0</v>
      </c>
      <c r="AN977">
        <v>5.297074707362956</v>
      </c>
      <c r="AO977">
        <f t="shared" si="155"/>
        <v>4.1505422419043558</v>
      </c>
      <c r="AP977">
        <f t="shared" si="156"/>
        <v>0.24903253451426133</v>
      </c>
      <c r="AQ977">
        <f t="shared" si="157"/>
        <v>0</v>
      </c>
      <c r="AR977">
        <f t="shared" si="158"/>
        <v>0.24739966909949471</v>
      </c>
      <c r="AS977" s="9">
        <f t="shared" si="159"/>
        <v>77.265745065494897</v>
      </c>
      <c r="AT977" s="9">
        <f t="shared" si="160"/>
        <v>26.784033015996716</v>
      </c>
      <c r="AU977" s="9">
        <f t="shared" si="161"/>
        <v>2.7223850202603237</v>
      </c>
      <c r="AV977">
        <f t="shared" si="162"/>
        <v>0</v>
      </c>
      <c r="AW977">
        <f t="shared" si="163"/>
        <v>18.925268436237214</v>
      </c>
      <c r="AX977">
        <v>4.1779362837153329</v>
      </c>
      <c r="AZ977">
        <f t="shared" si="164"/>
        <v>165.94242559150217</v>
      </c>
    </row>
    <row r="978" spans="1:52" x14ac:dyDescent="0.3">
      <c r="A978">
        <v>244</v>
      </c>
      <c r="B978" s="12">
        <v>6400.295624934447</v>
      </c>
      <c r="C978" s="9">
        <v>0</v>
      </c>
      <c r="D978" s="9">
        <v>1.1554152782490392</v>
      </c>
      <c r="E978" s="9">
        <v>0.87774176016330652</v>
      </c>
      <c r="F978" s="9">
        <v>3.5467991845404629</v>
      </c>
      <c r="G978" s="12">
        <v>0</v>
      </c>
      <c r="H978" s="12">
        <v>342.5929846781948</v>
      </c>
      <c r="I978" s="12">
        <v>20.555579080691686</v>
      </c>
      <c r="J978">
        <v>324.30230135549641</v>
      </c>
      <c r="K978">
        <v>67.330867774554463</v>
      </c>
      <c r="L978">
        <v>2.5289359084016863E-3</v>
      </c>
      <c r="M978">
        <v>0</v>
      </c>
      <c r="N978">
        <v>-1.1406202773304324E-3</v>
      </c>
      <c r="O978">
        <v>1.8712276670858014E-3</v>
      </c>
      <c r="P978">
        <v>-3.5013827025350383E-3</v>
      </c>
      <c r="Q978">
        <v>5.8771958018980341E-3</v>
      </c>
      <c r="R978">
        <v>0</v>
      </c>
      <c r="S978">
        <v>1.0431691109677766E-4</v>
      </c>
      <c r="T978">
        <v>335.02670757112719</v>
      </c>
      <c r="U978">
        <v>70.673744272081819</v>
      </c>
      <c r="V978">
        <v>320.2412580295848</v>
      </c>
      <c r="W978">
        <v>71.529482833207169</v>
      </c>
      <c r="X978">
        <v>710.35338197389251</v>
      </c>
      <c r="Y978">
        <v>481.50957209540496</v>
      </c>
      <c r="Z978">
        <v>10.936913168678418</v>
      </c>
      <c r="AA978" s="12">
        <v>25.701859693563893</v>
      </c>
      <c r="AB978" s="12">
        <v>6.7518596935638957</v>
      </c>
      <c r="AC978" s="12">
        <v>1.2485595631855637</v>
      </c>
      <c r="AD978" s="12">
        <v>-222.89956150096137</v>
      </c>
      <c r="AE978">
        <v>0.11424099743653882</v>
      </c>
      <c r="AF978">
        <v>0</v>
      </c>
      <c r="AG978">
        <v>65.164068272103364</v>
      </c>
      <c r="AH978">
        <v>-10.400710129048091</v>
      </c>
      <c r="AI978">
        <v>-8.0634157032910085</v>
      </c>
      <c r="AJ978">
        <v>-1.4865171756499116</v>
      </c>
      <c r="AK978">
        <v>17.25709773878636</v>
      </c>
      <c r="AL978">
        <v>0</v>
      </c>
      <c r="AM978">
        <v>0</v>
      </c>
      <c r="AN978">
        <v>5.2841023978108668</v>
      </c>
      <c r="AO978">
        <f t="shared" si="155"/>
        <v>4.433618924946221</v>
      </c>
      <c r="AP978">
        <f t="shared" si="156"/>
        <v>0.26601713549677325</v>
      </c>
      <c r="AQ978">
        <f t="shared" si="157"/>
        <v>0</v>
      </c>
      <c r="AR978">
        <f t="shared" si="158"/>
        <v>0.26428312705890744</v>
      </c>
      <c r="AS978" s="9">
        <f t="shared" si="159"/>
        <v>76.419907364284597</v>
      </c>
      <c r="AT978" s="9">
        <f t="shared" si="160"/>
        <v>27.204934746099102</v>
      </c>
      <c r="AU978" s="9">
        <f t="shared" si="161"/>
        <v>2.9094063123087701</v>
      </c>
      <c r="AV978">
        <f t="shared" si="162"/>
        <v>1.5987211554602254E-14</v>
      </c>
      <c r="AW978">
        <f t="shared" si="163"/>
        <v>18.734726797676114</v>
      </c>
      <c r="AX978">
        <v>4.4627086845222257</v>
      </c>
      <c r="AZ978">
        <f t="shared" si="164"/>
        <v>161.26831406582016</v>
      </c>
    </row>
    <row r="979" spans="1:52" x14ac:dyDescent="0.3">
      <c r="A979">
        <v>244.25</v>
      </c>
      <c r="B979" s="12">
        <v>6408.1009950118605</v>
      </c>
      <c r="C979" s="9">
        <v>0</v>
      </c>
      <c r="D979" s="9">
        <v>1.1552111246835433</v>
      </c>
      <c r="E979" s="9">
        <v>0.87996825234546738</v>
      </c>
      <c r="F979" s="9">
        <v>3.5476337756409317</v>
      </c>
      <c r="G979" s="12">
        <v>0</v>
      </c>
      <c r="H979" s="12">
        <v>343.44932782517975</v>
      </c>
      <c r="I979" s="12">
        <v>20.606959669510786</v>
      </c>
      <c r="J979">
        <v>323.69667455973939</v>
      </c>
      <c r="K979">
        <v>67.275261241034286</v>
      </c>
      <c r="L979">
        <v>2.5031564098289285E-3</v>
      </c>
      <c r="M979">
        <v>0</v>
      </c>
      <c r="N979">
        <v>-1.1383422089216505E-3</v>
      </c>
      <c r="O979">
        <v>1.8662360301772679E-3</v>
      </c>
      <c r="P979">
        <v>-3.4958296213728306E-3</v>
      </c>
      <c r="Q979">
        <v>5.8771958018980341E-3</v>
      </c>
      <c r="R979">
        <v>0</v>
      </c>
      <c r="S979">
        <v>1.0425287695922142E-4</v>
      </c>
      <c r="T979">
        <v>303.5509247658901</v>
      </c>
      <c r="U979">
        <v>67.669300582594076</v>
      </c>
      <c r="V979">
        <v>315.62679238520565</v>
      </c>
      <c r="W979">
        <v>71.102140830448832</v>
      </c>
      <c r="X979">
        <v>706.62700879538772</v>
      </c>
      <c r="Y979">
        <v>480.13281886231255</v>
      </c>
      <c r="Z979">
        <v>10.941966114842206</v>
      </c>
      <c r="AA979" s="12">
        <v>25.718986556503591</v>
      </c>
      <c r="AB979" s="12">
        <v>6.7689865565035907</v>
      </c>
      <c r="AC979" s="12">
        <v>1.2454654729746857</v>
      </c>
      <c r="AD979" s="12">
        <v>-225.00224013035808</v>
      </c>
      <c r="AE979">
        <v>0.11390221996016536</v>
      </c>
      <c r="AF979">
        <v>0</v>
      </c>
      <c r="AG979">
        <v>64.801257112963256</v>
      </c>
      <c r="AH979">
        <v>-9.4079660536265344</v>
      </c>
      <c r="AI979">
        <v>-8.2253013238553443</v>
      </c>
      <c r="AJ979">
        <v>-1.5005399394293584</v>
      </c>
      <c r="AK979">
        <v>17.268597293730362</v>
      </c>
      <c r="AL979">
        <v>0</v>
      </c>
      <c r="AM979">
        <v>0</v>
      </c>
      <c r="AN979">
        <v>5.2710077165602343</v>
      </c>
      <c r="AO979">
        <f t="shared" si="155"/>
        <v>4.3229990182854996</v>
      </c>
      <c r="AP979">
        <f t="shared" si="156"/>
        <v>0.25937994109712997</v>
      </c>
      <c r="AQ979">
        <f t="shared" si="157"/>
        <v>0</v>
      </c>
      <c r="AR979">
        <f t="shared" si="158"/>
        <v>0.25769919859085827</v>
      </c>
      <c r="AS979" s="9">
        <f t="shared" si="159"/>
        <v>76.537640539793344</v>
      </c>
      <c r="AT979" s="9">
        <f t="shared" si="160"/>
        <v>26.673056395607716</v>
      </c>
      <c r="AU979" s="9">
        <f t="shared" si="161"/>
        <v>2.8381265263545634</v>
      </c>
      <c r="AV979">
        <f t="shared" si="162"/>
        <v>0</v>
      </c>
      <c r="AW979">
        <f t="shared" si="163"/>
        <v>18.780051900565109</v>
      </c>
      <c r="AX979">
        <v>4.3511940931803155</v>
      </c>
      <c r="AZ979">
        <f t="shared" si="164"/>
        <v>164.5060264771069</v>
      </c>
    </row>
    <row r="980" spans="1:52" x14ac:dyDescent="0.3">
      <c r="A980">
        <v>244.5</v>
      </c>
      <c r="B980" s="12">
        <v>6415.8394475663536</v>
      </c>
      <c r="C980" s="9">
        <v>0</v>
      </c>
      <c r="D980" s="9">
        <v>1.1549946298484102</v>
      </c>
      <c r="E980" s="9">
        <v>0.88218916167263206</v>
      </c>
      <c r="F980" s="9">
        <v>3.5484608040875969</v>
      </c>
      <c r="G980" s="12">
        <v>0</v>
      </c>
      <c r="H980" s="12">
        <v>344.30352372024311</v>
      </c>
      <c r="I980" s="12">
        <v>20.658211423214585</v>
      </c>
      <c r="J980">
        <v>323.24310886648624</v>
      </c>
      <c r="K980">
        <v>67.234044087769234</v>
      </c>
      <c r="L980">
        <v>2.47740817462574E-3</v>
      </c>
      <c r="M980">
        <v>0</v>
      </c>
      <c r="N980">
        <v>-1.1365729793871232E-3</v>
      </c>
      <c r="O980">
        <v>1.8620488828245847E-3</v>
      </c>
      <c r="P980">
        <v>-3.4918644330576652E-3</v>
      </c>
      <c r="Q980">
        <v>5.8771958018980341E-3</v>
      </c>
      <c r="R980">
        <v>0</v>
      </c>
      <c r="S980">
        <v>1.042351765555564E-4</v>
      </c>
      <c r="T980">
        <v>333.97605789010532</v>
      </c>
      <c r="U980">
        <v>70.567797834556757</v>
      </c>
      <c r="V980">
        <v>319.13513210322566</v>
      </c>
      <c r="W980">
        <v>71.412891802526133</v>
      </c>
      <c r="X980">
        <v>703.2320712264742</v>
      </c>
      <c r="Y980">
        <v>478.97504678377385</v>
      </c>
      <c r="Z980">
        <v>10.947003555035076</v>
      </c>
      <c r="AA980" s="12">
        <v>25.736070474404858</v>
      </c>
      <c r="AB980" s="12">
        <v>6.7860704744048617</v>
      </c>
      <c r="AC980" s="12">
        <v>1.2423425097802945</v>
      </c>
      <c r="AD980" s="12">
        <v>-227.10188351022413</v>
      </c>
      <c r="AE980">
        <v>0.1135612777362498</v>
      </c>
      <c r="AF980">
        <v>0</v>
      </c>
      <c r="AG980">
        <v>64.465796951771367</v>
      </c>
      <c r="AH980">
        <v>-10.333816572943888</v>
      </c>
      <c r="AI980">
        <v>-7.9919957340274097</v>
      </c>
      <c r="AJ980">
        <v>-1.5145424611296849</v>
      </c>
      <c r="AK980">
        <v>17.280068013923319</v>
      </c>
      <c r="AL980">
        <v>0</v>
      </c>
      <c r="AM980">
        <v>0</v>
      </c>
      <c r="AN980">
        <v>5.2577908402570692</v>
      </c>
      <c r="AO980">
        <f t="shared" si="155"/>
        <v>4.6055984160648267</v>
      </c>
      <c r="AP980">
        <f t="shared" si="156"/>
        <v>0.2763359049638896</v>
      </c>
      <c r="AQ980">
        <f t="shared" si="157"/>
        <v>0</v>
      </c>
      <c r="AR980">
        <f t="shared" si="158"/>
        <v>0.2745559824983117</v>
      </c>
      <c r="AS980" s="9">
        <f t="shared" si="159"/>
        <v>75.692805382218381</v>
      </c>
      <c r="AT980" s="9">
        <f t="shared" si="160"/>
        <v>27.093171826146285</v>
      </c>
      <c r="AU980" s="9">
        <f t="shared" si="161"/>
        <v>3.0250501340235343</v>
      </c>
      <c r="AV980">
        <f t="shared" si="162"/>
        <v>0</v>
      </c>
      <c r="AW980">
        <f t="shared" si="163"/>
        <v>18.588839035520504</v>
      </c>
      <c r="AX980">
        <v>4.6354561085237194</v>
      </c>
      <c r="AZ980">
        <f t="shared" si="164"/>
        <v>159.83991468054819</v>
      </c>
    </row>
    <row r="981" spans="1:52" x14ac:dyDescent="0.3">
      <c r="A981">
        <v>244.75</v>
      </c>
      <c r="B981" s="12">
        <v>6423.5107445113808</v>
      </c>
      <c r="C981" s="9">
        <v>0</v>
      </c>
      <c r="D981" s="9">
        <v>1.1547657993284541</v>
      </c>
      <c r="E981" s="9">
        <v>0.88440443660549883</v>
      </c>
      <c r="F981" s="9">
        <v>3.5492802553006819</v>
      </c>
      <c r="G981" s="12">
        <v>0</v>
      </c>
      <c r="H981" s="12">
        <v>345.15555254057648</v>
      </c>
      <c r="I981" s="12">
        <v>20.709333152434588</v>
      </c>
      <c r="J981">
        <v>322.64719948134962</v>
      </c>
      <c r="K981">
        <v>67.179203650071202</v>
      </c>
      <c r="L981">
        <v>2.4516895699734122E-3</v>
      </c>
      <c r="M981">
        <v>0</v>
      </c>
      <c r="N981">
        <v>-1.1343052474423853E-3</v>
      </c>
      <c r="O981">
        <v>1.8570948667361244E-3</v>
      </c>
      <c r="P981">
        <v>-3.486392843096397E-3</v>
      </c>
      <c r="Q981">
        <v>5.8771958018980341E-3</v>
      </c>
      <c r="R981">
        <v>0</v>
      </c>
      <c r="S981">
        <v>1.0417118330638376E-4</v>
      </c>
      <c r="T981">
        <v>302.40220190407712</v>
      </c>
      <c r="U981">
        <v>67.544338465411499</v>
      </c>
      <c r="V981">
        <v>314.53106047169939</v>
      </c>
      <c r="W981">
        <v>70.985242118123608</v>
      </c>
      <c r="X981">
        <v>699.56513179241881</v>
      </c>
      <c r="Y981">
        <v>477.61545252769366</v>
      </c>
      <c r="Z981">
        <v>10.952025394935564</v>
      </c>
      <c r="AA981" s="12">
        <v>25.75311105081153</v>
      </c>
      <c r="AB981" s="12">
        <v>6.8031110508115296</v>
      </c>
      <c r="AC981" s="12">
        <v>1.2391907162933415</v>
      </c>
      <c r="AD981" s="12">
        <v>-229.1984223383356</v>
      </c>
      <c r="AE981">
        <v>0.1132181774687262</v>
      </c>
      <c r="AF981">
        <v>0</v>
      </c>
      <c r="AG981">
        <v>64.105363763861675</v>
      </c>
      <c r="AH981">
        <v>-9.3414056729890582</v>
      </c>
      <c r="AI981">
        <v>-8.1542196027997136</v>
      </c>
      <c r="AJ981">
        <v>-1.5285242785743605</v>
      </c>
      <c r="AK981">
        <v>17.29150963317116</v>
      </c>
      <c r="AL981">
        <v>0</v>
      </c>
      <c r="AM981">
        <v>0</v>
      </c>
      <c r="AN981">
        <v>5.2444519495762592</v>
      </c>
      <c r="AO981">
        <f t="shared" si="155"/>
        <v>4.4945025294539098</v>
      </c>
      <c r="AP981">
        <f t="shared" si="156"/>
        <v>0.26967015176723458</v>
      </c>
      <c r="AQ981">
        <f t="shared" si="157"/>
        <v>0</v>
      </c>
      <c r="AR981">
        <f t="shared" si="158"/>
        <v>0.26794363324579573</v>
      </c>
      <c r="AS981" s="9">
        <f t="shared" si="159"/>
        <v>75.812040041960856</v>
      </c>
      <c r="AT981" s="9">
        <f t="shared" si="160"/>
        <v>26.560477533910287</v>
      </c>
      <c r="AU981" s="9">
        <f t="shared" si="161"/>
        <v>2.9534343504108809</v>
      </c>
      <c r="AV981">
        <f t="shared" si="162"/>
        <v>0</v>
      </c>
      <c r="AW981">
        <f t="shared" si="163"/>
        <v>18.634035240919815</v>
      </c>
      <c r="AX981">
        <v>4.5234632543935369</v>
      </c>
      <c r="AZ981">
        <f t="shared" si="164"/>
        <v>163.08439205599427</v>
      </c>
    </row>
    <row r="982" spans="1:52" x14ac:dyDescent="0.3">
      <c r="A982">
        <v>245</v>
      </c>
      <c r="B982" s="12">
        <v>6431.1146496364618</v>
      </c>
      <c r="C982" s="9">
        <v>0</v>
      </c>
      <c r="D982" s="9">
        <v>1.1545246390262891</v>
      </c>
      <c r="E982" s="9">
        <v>0.88661402568278946</v>
      </c>
      <c r="F982" s="9">
        <v>3.5500921148415756</v>
      </c>
      <c r="G982" s="12">
        <v>0</v>
      </c>
      <c r="H982" s="12">
        <v>346.00539449338055</v>
      </c>
      <c r="I982" s="12">
        <v>20.760323669602833</v>
      </c>
      <c r="J982">
        <v>322.20292151416163</v>
      </c>
      <c r="K982">
        <v>67.138750495102727</v>
      </c>
      <c r="L982">
        <v>2.4260019057930882E-3</v>
      </c>
      <c r="M982">
        <v>0</v>
      </c>
      <c r="N982">
        <v>-1.132544825068024E-3</v>
      </c>
      <c r="O982">
        <v>1.8529426147342377E-3</v>
      </c>
      <c r="P982">
        <v>-3.4825055414751281E-3</v>
      </c>
      <c r="Q982">
        <v>5.8771958018980341E-3</v>
      </c>
      <c r="R982">
        <v>0</v>
      </c>
      <c r="S982">
        <v>1.0415350904786371E-4</v>
      </c>
      <c r="T982">
        <v>332.944137041224</v>
      </c>
      <c r="U982">
        <v>70.463274998949203</v>
      </c>
      <c r="V982">
        <v>318.04783895727098</v>
      </c>
      <c r="W982">
        <v>71.297812423720984</v>
      </c>
      <c r="X982">
        <v>696.22662826086594</v>
      </c>
      <c r="Y982">
        <v>476.47385821101892</v>
      </c>
      <c r="Z982">
        <v>10.95703154060649</v>
      </c>
      <c r="AA982" s="12">
        <v>25.770107889867607</v>
      </c>
      <c r="AB982" s="12">
        <v>6.8201078898676064</v>
      </c>
      <c r="AC982" s="12">
        <v>1.2360101361581024</v>
      </c>
      <c r="AD982" s="12">
        <v>-231.29178742049658</v>
      </c>
      <c r="AE982">
        <v>0.11287292590189568</v>
      </c>
      <c r="AF982">
        <v>0</v>
      </c>
      <c r="AG982">
        <v>63.772050834518147</v>
      </c>
      <c r="AH982">
        <v>-10.267889422454752</v>
      </c>
      <c r="AI982">
        <v>-7.9213009626873978</v>
      </c>
      <c r="AJ982">
        <v>-1.5424849303072921</v>
      </c>
      <c r="AK982">
        <v>17.302921885682778</v>
      </c>
      <c r="AL982">
        <v>0</v>
      </c>
      <c r="AM982">
        <v>0</v>
      </c>
      <c r="AN982">
        <v>5.2309912292273095</v>
      </c>
      <c r="AO982">
        <f t="shared" si="155"/>
        <v>4.7766363711945017</v>
      </c>
      <c r="AP982">
        <f t="shared" si="156"/>
        <v>0.28659818227167011</v>
      </c>
      <c r="AQ982">
        <f t="shared" si="157"/>
        <v>0</v>
      </c>
      <c r="AR982">
        <f t="shared" si="158"/>
        <v>0.28477444671170443</v>
      </c>
      <c r="AS982" s="9">
        <f t="shared" si="159"/>
        <v>74.968191466369532</v>
      </c>
      <c r="AT982" s="9">
        <f t="shared" si="160"/>
        <v>26.979795730245147</v>
      </c>
      <c r="AU982" s="9">
        <f t="shared" si="161"/>
        <v>3.1402653226311772</v>
      </c>
      <c r="AV982">
        <f t="shared" si="162"/>
        <v>-7.9936057773011271E-15</v>
      </c>
      <c r="AW982">
        <f t="shared" si="163"/>
        <v>18.44216807405083</v>
      </c>
      <c r="AX982">
        <v>4.8072266215058015</v>
      </c>
      <c r="AZ982">
        <f t="shared" si="164"/>
        <v>158.42601925374794</v>
      </c>
    </row>
    <row r="983" spans="1:52" x14ac:dyDescent="0.3">
      <c r="A983">
        <v>245.25</v>
      </c>
      <c r="B983" s="12">
        <v>6438.6509286195424</v>
      </c>
      <c r="C983" s="9">
        <v>0</v>
      </c>
      <c r="D983" s="9">
        <v>1.1542711551621068</v>
      </c>
      <c r="E983" s="9">
        <v>0.88881787752295027</v>
      </c>
      <c r="F983" s="9">
        <v>3.5508963684128805</v>
      </c>
      <c r="G983" s="12">
        <v>0</v>
      </c>
      <c r="H983" s="12">
        <v>346.85302981651932</v>
      </c>
      <c r="I983" s="12">
        <v>20.81118178899116</v>
      </c>
      <c r="J983">
        <v>321.61663751214599</v>
      </c>
      <c r="K983">
        <v>67.084673824970764</v>
      </c>
      <c r="L983">
        <v>2.4003436130774574E-3</v>
      </c>
      <c r="M983">
        <v>0</v>
      </c>
      <c r="N983">
        <v>-1.1302873433470027E-3</v>
      </c>
      <c r="O983">
        <v>1.8480259121603654E-3</v>
      </c>
      <c r="P983">
        <v>-3.4771147184997886E-3</v>
      </c>
      <c r="Q983">
        <v>5.8771958018980341E-3</v>
      </c>
      <c r="R983">
        <v>0</v>
      </c>
      <c r="S983">
        <v>1.0408955502256301E-4</v>
      </c>
      <c r="T983">
        <v>301.27235197244522</v>
      </c>
      <c r="U983">
        <v>67.420844140622023</v>
      </c>
      <c r="V983">
        <v>313.45401172582604</v>
      </c>
      <c r="W983">
        <v>70.869859959061614</v>
      </c>
      <c r="X983">
        <v>692.61804568420212</v>
      </c>
      <c r="Y983">
        <v>475.13112719219504</v>
      </c>
      <c r="Z983">
        <v>10.962021898493326</v>
      </c>
      <c r="AA983" s="12">
        <v>25.787060596330384</v>
      </c>
      <c r="AB983" s="12">
        <v>6.8370605963303861</v>
      </c>
      <c r="AC983" s="12">
        <v>1.2328008139728868</v>
      </c>
      <c r="AD983" s="12">
        <v>-233.38190933706153</v>
      </c>
      <c r="AE983">
        <v>0.11252552982026476</v>
      </c>
      <c r="AF983">
        <v>0</v>
      </c>
      <c r="AG983">
        <v>63.413977724906275</v>
      </c>
      <c r="AH983">
        <v>-9.275819676882687</v>
      </c>
      <c r="AI983">
        <v>-8.0838557733184508</v>
      </c>
      <c r="AJ983">
        <v>-1.5564239533688637</v>
      </c>
      <c r="AK983">
        <v>17.314304506078859</v>
      </c>
      <c r="AL983">
        <v>0</v>
      </c>
      <c r="AM983">
        <v>0</v>
      </c>
      <c r="AN983">
        <v>5.2174088679573529</v>
      </c>
      <c r="AO983">
        <f t="shared" si="155"/>
        <v>4.6650697285055136</v>
      </c>
      <c r="AP983">
        <f t="shared" si="156"/>
        <v>0.27990418371033082</v>
      </c>
      <c r="AQ983">
        <f t="shared" si="157"/>
        <v>0</v>
      </c>
      <c r="AR983">
        <f t="shared" si="158"/>
        <v>0.27813398008466467</v>
      </c>
      <c r="AS983" s="9">
        <f t="shared" si="159"/>
        <v>75.088905828333679</v>
      </c>
      <c r="AT983" s="9">
        <f t="shared" si="160"/>
        <v>26.446290628352116</v>
      </c>
      <c r="AU983" s="9">
        <f t="shared" si="161"/>
        <v>3.0683157913125454</v>
      </c>
      <c r="AV983">
        <f t="shared" si="162"/>
        <v>0</v>
      </c>
      <c r="AW983">
        <f t="shared" si="163"/>
        <v>18.48724129550061</v>
      </c>
      <c r="AX983">
        <v>4.6947608987281235</v>
      </c>
      <c r="AZ983">
        <f t="shared" si="164"/>
        <v>161.677115466369</v>
      </c>
    </row>
    <row r="984" spans="1:52" x14ac:dyDescent="0.3">
      <c r="A984">
        <v>245.5</v>
      </c>
      <c r="B984" s="12">
        <v>6446.119349039318</v>
      </c>
      <c r="C984" s="9">
        <v>0</v>
      </c>
      <c r="D984" s="9">
        <v>1.1540053542734416</v>
      </c>
      <c r="E984" s="9">
        <v>0.89101594082585966</v>
      </c>
      <c r="F984" s="9">
        <v>3.5516930018584789</v>
      </c>
      <c r="G984" s="12">
        <v>0</v>
      </c>
      <c r="H984" s="12">
        <v>347.69843877917674</v>
      </c>
      <c r="I984" s="12">
        <v>20.861906326750606</v>
      </c>
      <c r="J984">
        <v>321.18156563174603</v>
      </c>
      <c r="K984">
        <v>67.04498259682174</v>
      </c>
      <c r="L984">
        <v>2.3747159422474007E-3</v>
      </c>
      <c r="M984">
        <v>0</v>
      </c>
      <c r="N984">
        <v>-1.1285356538328485E-3</v>
      </c>
      <c r="O984">
        <v>1.8439081995466147E-3</v>
      </c>
      <c r="P984">
        <v>-3.4733046681481557E-3</v>
      </c>
      <c r="Q984">
        <v>5.8771958018980341E-3</v>
      </c>
      <c r="R984">
        <v>0</v>
      </c>
      <c r="S984">
        <v>1.0407190584146657E-4</v>
      </c>
      <c r="T984">
        <v>331.9307622287921</v>
      </c>
      <c r="U984">
        <v>70.360173208308936</v>
      </c>
      <c r="V984">
        <v>316.97919443165949</v>
      </c>
      <c r="W984">
        <v>71.184240583613303</v>
      </c>
      <c r="X984">
        <v>689.33492242974762</v>
      </c>
      <c r="Y984">
        <v>474.00542033049805</v>
      </c>
      <c r="Z984">
        <v>10.966996375426687</v>
      </c>
      <c r="AA984" s="12">
        <v>25.803968775583535</v>
      </c>
      <c r="AB984" s="12">
        <v>6.8539687755835352</v>
      </c>
      <c r="AC984" s="12">
        <v>1.2295627952892636</v>
      </c>
      <c r="AD984" s="12">
        <v>-235.46871865429443</v>
      </c>
      <c r="AE984">
        <v>0.11217599604837547</v>
      </c>
      <c r="AF984">
        <v>0</v>
      </c>
      <c r="AG984">
        <v>63.082790302994184</v>
      </c>
      <c r="AH984">
        <v>-10.202918862421686</v>
      </c>
      <c r="AI984">
        <v>-7.8513112949419286</v>
      </c>
      <c r="AJ984">
        <v>-1.5703408847054898</v>
      </c>
      <c r="AK984">
        <v>17.325657229400651</v>
      </c>
      <c r="AL984">
        <v>0</v>
      </c>
      <c r="AM984">
        <v>0</v>
      </c>
      <c r="AN984">
        <v>5.2037050585478646</v>
      </c>
      <c r="AO984">
        <f t="shared" si="155"/>
        <v>4.9467494620209189</v>
      </c>
      <c r="AP984">
        <f t="shared" si="156"/>
        <v>0.29680496772125514</v>
      </c>
      <c r="AQ984">
        <f t="shared" si="157"/>
        <v>0</v>
      </c>
      <c r="AR984">
        <f t="shared" si="158"/>
        <v>0.29493950926944418</v>
      </c>
      <c r="AS984" s="9">
        <f t="shared" si="159"/>
        <v>74.246027903984924</v>
      </c>
      <c r="AT984" s="9">
        <f t="shared" si="160"/>
        <v>26.864801031229735</v>
      </c>
      <c r="AU984" s="9">
        <f t="shared" si="161"/>
        <v>3.2550590052076398</v>
      </c>
      <c r="AV984">
        <f t="shared" si="162"/>
        <v>0</v>
      </c>
      <c r="AW984">
        <f t="shared" si="163"/>
        <v>18.294736591379881</v>
      </c>
      <c r="AX984">
        <v>4.9780370830513316</v>
      </c>
      <c r="AZ984">
        <f t="shared" si="164"/>
        <v>157.02622589883856</v>
      </c>
    </row>
    <row r="985" spans="1:52" x14ac:dyDescent="0.3">
      <c r="A985">
        <v>245.75</v>
      </c>
      <c r="B985" s="12">
        <v>6453.5196803874078</v>
      </c>
      <c r="C985" s="9">
        <v>0</v>
      </c>
      <c r="D985" s="9">
        <v>1.1537272432149279</v>
      </c>
      <c r="E985" s="9">
        <v>0.89320816437453154</v>
      </c>
      <c r="F985" s="9">
        <v>3.5524820011635878</v>
      </c>
      <c r="G985" s="12">
        <v>0</v>
      </c>
      <c r="H985" s="12">
        <v>348.54160168251212</v>
      </c>
      <c r="I985" s="12">
        <v>20.91249610095073</v>
      </c>
      <c r="J985">
        <v>320.60481677405375</v>
      </c>
      <c r="K985">
        <v>66.991667399272217</v>
      </c>
      <c r="L985">
        <v>2.3491173866901304E-3</v>
      </c>
      <c r="M985">
        <v>0</v>
      </c>
      <c r="N985">
        <v>-1.1262883364789506E-3</v>
      </c>
      <c r="O985">
        <v>1.8390285031109701E-3</v>
      </c>
      <c r="P985">
        <v>-3.4679939014984167E-3</v>
      </c>
      <c r="Q985">
        <v>5.8771958018980341E-3</v>
      </c>
      <c r="R985">
        <v>0</v>
      </c>
      <c r="S985">
        <v>1.0400798937807069E-4</v>
      </c>
      <c r="T985">
        <v>300.16119948958504</v>
      </c>
      <c r="U985">
        <v>67.298817949472323</v>
      </c>
      <c r="V985">
        <v>312.39546414938775</v>
      </c>
      <c r="W985">
        <v>70.755990368978814</v>
      </c>
      <c r="X985">
        <v>685.78364181948803</v>
      </c>
      <c r="Y985">
        <v>472.67926347536525</v>
      </c>
      <c r="Z985">
        <v>10.971954878623965</v>
      </c>
      <c r="AA985" s="12">
        <v>25.820832033650241</v>
      </c>
      <c r="AB985" s="12">
        <v>6.8708320336502426</v>
      </c>
      <c r="AC985" s="12">
        <v>1.2262961266110921</v>
      </c>
      <c r="AD985" s="12">
        <v>-237.55214626254286</v>
      </c>
      <c r="AE985">
        <v>0.11182433145064086</v>
      </c>
      <c r="AF985">
        <v>0</v>
      </c>
      <c r="AG985">
        <v>62.727059228323185</v>
      </c>
      <c r="AH985">
        <v>-9.2111979796799481</v>
      </c>
      <c r="AI985">
        <v>-8.0141899662988738</v>
      </c>
      <c r="AJ985">
        <v>-1.5842352634248986</v>
      </c>
      <c r="AK985">
        <v>17.336979791118797</v>
      </c>
      <c r="AL985">
        <v>0</v>
      </c>
      <c r="AM985">
        <v>0</v>
      </c>
      <c r="AN985">
        <v>5.1898799978105625</v>
      </c>
      <c r="AO985">
        <f t="shared" si="155"/>
        <v>4.8347170631384406</v>
      </c>
      <c r="AP985">
        <f t="shared" si="156"/>
        <v>0.29008302378830642</v>
      </c>
      <c r="AQ985">
        <f t="shared" si="157"/>
        <v>0</v>
      </c>
      <c r="AR985">
        <f t="shared" si="158"/>
        <v>0.28827121512366954</v>
      </c>
      <c r="AS985" s="9">
        <f t="shared" si="159"/>
        <v>74.368200222432151</v>
      </c>
      <c r="AT985" s="9">
        <f t="shared" si="160"/>
        <v>26.330490186723154</v>
      </c>
      <c r="AU985" s="9">
        <f t="shared" si="161"/>
        <v>3.1827778480601001</v>
      </c>
      <c r="AV985">
        <f t="shared" si="162"/>
        <v>0</v>
      </c>
      <c r="AW985">
        <f t="shared" si="163"/>
        <v>18.339692642696313</v>
      </c>
      <c r="AX985">
        <v>4.8651036636955034</v>
      </c>
      <c r="AZ985">
        <f t="shared" si="164"/>
        <v>160.2837993259775</v>
      </c>
    </row>
    <row r="986" spans="1:52" x14ac:dyDescent="0.3">
      <c r="A986">
        <v>246</v>
      </c>
      <c r="B986" s="12">
        <v>6460.8516940804939</v>
      </c>
      <c r="C986" s="9">
        <v>0</v>
      </c>
      <c r="D986" s="9">
        <v>1.1534368291580397</v>
      </c>
      <c r="E986" s="9">
        <v>0.89539449703682339</v>
      </c>
      <c r="F986" s="9">
        <v>3.5532633524548141</v>
      </c>
      <c r="G986" s="12">
        <v>0</v>
      </c>
      <c r="H986" s="12">
        <v>349.38249886031667</v>
      </c>
      <c r="I986" s="12">
        <v>20.962949931619001</v>
      </c>
      <c r="J986">
        <v>320.17887104292163</v>
      </c>
      <c r="K986">
        <v>66.952736058750702</v>
      </c>
      <c r="L986">
        <v>2.3235491386904062E-3</v>
      </c>
      <c r="M986">
        <v>0</v>
      </c>
      <c r="N986">
        <v>-1.1245453057979625E-3</v>
      </c>
      <c r="O986">
        <v>1.8349449782783069E-3</v>
      </c>
      <c r="P986">
        <v>-3.4642604798597958E-3</v>
      </c>
      <c r="Q986">
        <v>5.8771958018980341E-3</v>
      </c>
      <c r="R986">
        <v>0</v>
      </c>
      <c r="S986">
        <v>1.0399036420629881E-4</v>
      </c>
      <c r="T986">
        <v>330.93575482349979</v>
      </c>
      <c r="U986">
        <v>70.25848994598573</v>
      </c>
      <c r="V986">
        <v>315.92901874901344</v>
      </c>
      <c r="W986">
        <v>71.072172308025756</v>
      </c>
      <c r="X986">
        <v>682.55486830128007</v>
      </c>
      <c r="Y986">
        <v>471.56916079744127</v>
      </c>
      <c r="Z986">
        <v>10.976897315690474</v>
      </c>
      <c r="AA986" s="12">
        <v>25.837649977206333</v>
      </c>
      <c r="AB986" s="12">
        <v>6.8876499772063333</v>
      </c>
      <c r="AC986" s="12">
        <v>1.2230008553987202</v>
      </c>
      <c r="AD986" s="12">
        <v>-239.6321225777711</v>
      </c>
      <c r="AE986">
        <v>0.11147054293118486</v>
      </c>
      <c r="AF986">
        <v>0</v>
      </c>
      <c r="AG986">
        <v>62.397975731416373</v>
      </c>
      <c r="AH986">
        <v>-10.138895289945024</v>
      </c>
      <c r="AI986">
        <v>-7.7820071024213924</v>
      </c>
      <c r="AJ986">
        <v>-1.5981066254711558</v>
      </c>
      <c r="AK986">
        <v>17.34827192714215</v>
      </c>
      <c r="AL986">
        <v>0</v>
      </c>
      <c r="AM986">
        <v>0</v>
      </c>
      <c r="AN986">
        <v>5.1759338866051783</v>
      </c>
      <c r="AO986">
        <f t="shared" si="155"/>
        <v>5.1159538665105053</v>
      </c>
      <c r="AP986">
        <f t="shared" si="156"/>
        <v>0.3069572319906303</v>
      </c>
      <c r="AQ986">
        <f t="shared" si="157"/>
        <v>0</v>
      </c>
      <c r="AR986">
        <f t="shared" si="158"/>
        <v>0.30505212943287568</v>
      </c>
      <c r="AS986" s="9">
        <f t="shared" si="159"/>
        <v>73.526277042279006</v>
      </c>
      <c r="AT986" s="9">
        <f t="shared" si="160"/>
        <v>26.74818261684571</v>
      </c>
      <c r="AU986" s="9">
        <f t="shared" si="161"/>
        <v>3.3694380158697279</v>
      </c>
      <c r="AV986">
        <f t="shared" si="162"/>
        <v>0</v>
      </c>
      <c r="AW986">
        <f t="shared" si="163"/>
        <v>18.146566999407618</v>
      </c>
      <c r="AX986">
        <v>5.1479038706444324</v>
      </c>
      <c r="AZ986">
        <f t="shared" si="164"/>
        <v>155.64014204842783</v>
      </c>
    </row>
    <row r="987" spans="1:52" x14ac:dyDescent="0.3">
      <c r="A987">
        <v>246.25</v>
      </c>
      <c r="B987" s="12">
        <v>6468.1151634723337</v>
      </c>
      <c r="C987" s="9">
        <v>0</v>
      </c>
      <c r="D987" s="9">
        <v>1.1531341195908211</v>
      </c>
      <c r="E987" s="9">
        <v>0.89757488776713468</v>
      </c>
      <c r="F987" s="9">
        <v>3.554037042000207</v>
      </c>
      <c r="G987" s="12">
        <v>0</v>
      </c>
      <c r="H987" s="12">
        <v>350.22111067966716</v>
      </c>
      <c r="I987" s="12">
        <v>21.013266640780031</v>
      </c>
      <c r="J987">
        <v>319.61156885369172</v>
      </c>
      <c r="K987">
        <v>66.900180071799582</v>
      </c>
      <c r="L987">
        <v>2.2980097526336552E-3</v>
      </c>
      <c r="M987">
        <v>0</v>
      </c>
      <c r="N987">
        <v>-1.1223080673360369E-3</v>
      </c>
      <c r="O987">
        <v>1.8301019806143616E-3</v>
      </c>
      <c r="P987">
        <v>-3.4590290722325513E-3</v>
      </c>
      <c r="Q987">
        <v>5.8771958018980341E-3</v>
      </c>
      <c r="R987">
        <v>0</v>
      </c>
      <c r="S987">
        <v>1.0392648364555631E-4</v>
      </c>
      <c r="T987">
        <v>299.06857298491997</v>
      </c>
      <c r="U987">
        <v>67.178260277429729</v>
      </c>
      <c r="V987">
        <v>311.35524004848764</v>
      </c>
      <c r="W987">
        <v>70.643629498441896</v>
      </c>
      <c r="X987">
        <v>679.05985628073915</v>
      </c>
      <c r="Y987">
        <v>470.25929552136705</v>
      </c>
      <c r="Z987">
        <v>10.981823594619273</v>
      </c>
      <c r="AA987" s="12">
        <v>25.854422213593342</v>
      </c>
      <c r="AB987" s="12">
        <v>6.9044222135933433</v>
      </c>
      <c r="AC987" s="12">
        <v>1.2196770300634947</v>
      </c>
      <c r="AD987" s="12">
        <v>-241.70857836820826</v>
      </c>
      <c r="AE987">
        <v>0.11111463743366357</v>
      </c>
      <c r="AF987">
        <v>0</v>
      </c>
      <c r="AG987">
        <v>62.044568508734777</v>
      </c>
      <c r="AH987">
        <v>-9.1475306980121651</v>
      </c>
      <c r="AI987">
        <v>-7.9452027736439703</v>
      </c>
      <c r="AJ987">
        <v>-1.6119545091375813</v>
      </c>
      <c r="AK987">
        <v>17.359533373826537</v>
      </c>
      <c r="AL987">
        <v>0</v>
      </c>
      <c r="AM987">
        <v>0</v>
      </c>
      <c r="AN987">
        <v>5.1618669298162221</v>
      </c>
      <c r="AO987">
        <f t="shared" si="155"/>
        <v>5.0034604924847184</v>
      </c>
      <c r="AP987">
        <f t="shared" si="156"/>
        <v>0.30020762954908309</v>
      </c>
      <c r="AQ987">
        <f t="shared" si="157"/>
        <v>0</v>
      </c>
      <c r="AR987">
        <f t="shared" si="158"/>
        <v>0.2983562843794953</v>
      </c>
      <c r="AS987" s="9">
        <f t="shared" si="159"/>
        <v>73.649885627165787</v>
      </c>
      <c r="AT987" s="9">
        <f t="shared" si="160"/>
        <v>26.213071030638893</v>
      </c>
      <c r="AU987" s="9">
        <f t="shared" si="161"/>
        <v>3.2968272294668428</v>
      </c>
      <c r="AV987">
        <f t="shared" si="162"/>
        <v>0</v>
      </c>
      <c r="AW987">
        <f t="shared" si="163"/>
        <v>18.191411597819176</v>
      </c>
      <c r="AX987">
        <v>5.0345077098518676</v>
      </c>
      <c r="AZ987">
        <f t="shared" si="164"/>
        <v>158.90405547287941</v>
      </c>
    </row>
    <row r="988" spans="1:52" x14ac:dyDescent="0.3">
      <c r="A988">
        <v>246.5</v>
      </c>
      <c r="B988" s="12">
        <v>6475.3098638657202</v>
      </c>
      <c r="C988" s="9">
        <v>0</v>
      </c>
      <c r="D988" s="9">
        <v>1.152819122317607</v>
      </c>
      <c r="E988" s="9">
        <v>0.89974928560812073</v>
      </c>
      <c r="F988" s="9">
        <v>3.5548030562093125</v>
      </c>
      <c r="G988" s="12">
        <v>0</v>
      </c>
      <c r="H988" s="12">
        <v>351.05741754158487</v>
      </c>
      <c r="I988" s="12">
        <v>21.063445052495094</v>
      </c>
      <c r="J988">
        <v>319.19467101309493</v>
      </c>
      <c r="K988">
        <v>66.862006611839263</v>
      </c>
      <c r="L988">
        <v>2.2725003640201129E-3</v>
      </c>
      <c r="M988">
        <v>0</v>
      </c>
      <c r="N988">
        <v>-1.1205736217347814E-3</v>
      </c>
      <c r="O988">
        <v>1.8260522961515927E-3</v>
      </c>
      <c r="P988">
        <v>-3.455371669444679E-3</v>
      </c>
      <c r="Q988">
        <v>5.8771958018980341E-3</v>
      </c>
      <c r="R988">
        <v>0</v>
      </c>
      <c r="S988">
        <v>1.039088814150229E-4</v>
      </c>
      <c r="T988">
        <v>329.95894025826101</v>
      </c>
      <c r="U988">
        <v>70.15822273740406</v>
      </c>
      <c r="V988">
        <v>314.89713638666092</v>
      </c>
      <c r="W988">
        <v>70.961603754440603</v>
      </c>
      <c r="X988">
        <v>675.88442457927476</v>
      </c>
      <c r="Y988">
        <v>469.16452058550772</v>
      </c>
      <c r="Z988">
        <v>10.98673362379667</v>
      </c>
      <c r="AA988" s="12">
        <v>25.871148350831696</v>
      </c>
      <c r="AB988" s="12">
        <v>6.9211483508316975</v>
      </c>
      <c r="AC988" s="12">
        <v>1.2163246999729278</v>
      </c>
      <c r="AD988" s="12">
        <v>-243.78144420951202</v>
      </c>
      <c r="AE988">
        <v>0.11075662194110669</v>
      </c>
      <c r="AF988">
        <v>0</v>
      </c>
      <c r="AG988">
        <v>61.717567491328253</v>
      </c>
      <c r="AH988">
        <v>-10.075809309616877</v>
      </c>
      <c r="AI988">
        <v>-7.7133692099423401</v>
      </c>
      <c r="AJ988">
        <v>-1.6257784514332361</v>
      </c>
      <c r="AK988">
        <v>17.370763867983616</v>
      </c>
      <c r="AL988">
        <v>0</v>
      </c>
      <c r="AM988">
        <v>0</v>
      </c>
      <c r="AN988">
        <v>5.1476793363748463</v>
      </c>
      <c r="AO988">
        <f t="shared" si="155"/>
        <v>5.284265278946445</v>
      </c>
      <c r="AP988">
        <f t="shared" si="156"/>
        <v>0.31705591673678668</v>
      </c>
      <c r="AQ988">
        <f t="shared" si="157"/>
        <v>0</v>
      </c>
      <c r="AR988">
        <f t="shared" si="158"/>
        <v>0.31511323675401914</v>
      </c>
      <c r="AS988" s="9">
        <f t="shared" si="159"/>
        <v>72.808901302127197</v>
      </c>
      <c r="AT988" s="9">
        <f t="shared" si="160"/>
        <v>26.629935693544684</v>
      </c>
      <c r="AU988" s="9">
        <f t="shared" si="161"/>
        <v>3.4834089010357316</v>
      </c>
      <c r="AV988">
        <f t="shared" si="162"/>
        <v>0</v>
      </c>
      <c r="AW988">
        <f t="shared" si="163"/>
        <v>17.997681440998747</v>
      </c>
      <c r="AX988">
        <v>5.3168428897342022</v>
      </c>
      <c r="AZ988">
        <f t="shared" si="164"/>
        <v>154.2673841988468</v>
      </c>
    </row>
    <row r="989" spans="1:52" x14ac:dyDescent="0.3">
      <c r="A989">
        <v>246.75</v>
      </c>
      <c r="B989" s="12">
        <v>6482.4355725243086</v>
      </c>
      <c r="C989" s="9">
        <v>0</v>
      </c>
      <c r="D989" s="9">
        <v>1.1524918454587294</v>
      </c>
      <c r="E989" s="9">
        <v>0.90191763969238792</v>
      </c>
      <c r="F989" s="9">
        <v>3.5555613816332214</v>
      </c>
      <c r="G989" s="12">
        <v>0</v>
      </c>
      <c r="H989" s="12">
        <v>351.89139988168762</v>
      </c>
      <c r="I989" s="12">
        <v>21.113483992901259</v>
      </c>
      <c r="J989">
        <v>318.63672875404473</v>
      </c>
      <c r="K989">
        <v>66.81020760618145</v>
      </c>
      <c r="L989">
        <v>2.2470195958501568E-3</v>
      </c>
      <c r="M989">
        <v>0</v>
      </c>
      <c r="N989">
        <v>-1.1182869166974697E-3</v>
      </c>
      <c r="O989">
        <v>1.8212456900010066E-3</v>
      </c>
      <c r="P989">
        <v>-3.4502189366995926E-3</v>
      </c>
      <c r="Q989">
        <v>5.8771958018980341E-3</v>
      </c>
      <c r="R989">
        <v>0</v>
      </c>
      <c r="S989">
        <v>1.0384503510052996E-4</v>
      </c>
      <c r="T989">
        <v>297.99430490403313</v>
      </c>
      <c r="U989">
        <v>67.059171555860132</v>
      </c>
      <c r="V989">
        <v>310.33316591093762</v>
      </c>
      <c r="W989">
        <v>70.532773625836228</v>
      </c>
      <c r="X989">
        <v>672.44466882309302</v>
      </c>
      <c r="Y989">
        <v>467.87067062379498</v>
      </c>
      <c r="Z989">
        <v>10.991627311998091</v>
      </c>
      <c r="AA989" s="12">
        <v>25.887827997633753</v>
      </c>
      <c r="AB989" s="12">
        <v>6.9378279976337529</v>
      </c>
      <c r="AC989" s="12">
        <v>1.2129439154459178</v>
      </c>
      <c r="AD989" s="12">
        <v>-245.85065077127732</v>
      </c>
      <c r="AE989">
        <v>0.11039650347573837</v>
      </c>
      <c r="AF989">
        <v>0</v>
      </c>
      <c r="AG989">
        <v>61.366465809904206</v>
      </c>
      <c r="AH989">
        <v>-9.0848081464810715</v>
      </c>
      <c r="AI989">
        <v>-7.876875235642868</v>
      </c>
      <c r="AJ989">
        <v>-1.6395779899936487</v>
      </c>
      <c r="AK989">
        <v>17.381963146889632</v>
      </c>
      <c r="AL989">
        <v>0</v>
      </c>
      <c r="AM989">
        <v>0</v>
      </c>
      <c r="AN989">
        <v>5.1333713192386226</v>
      </c>
      <c r="AO989">
        <f t="shared" si="155"/>
        <v>5.1713154971329045</v>
      </c>
      <c r="AP989">
        <f t="shared" si="156"/>
        <v>0.31027892982797428</v>
      </c>
      <c r="AQ989">
        <f t="shared" si="157"/>
        <v>0</v>
      </c>
      <c r="AR989">
        <f t="shared" si="158"/>
        <v>0.30839010446826448</v>
      </c>
      <c r="AS989" s="9">
        <f t="shared" si="159"/>
        <v>72.933924539800302</v>
      </c>
      <c r="AT989" s="9">
        <f t="shared" si="160"/>
        <v>26.094028300084059</v>
      </c>
      <c r="AU989" s="9">
        <f t="shared" si="161"/>
        <v>3.4104703594347012</v>
      </c>
      <c r="AV989">
        <f t="shared" si="162"/>
        <v>0</v>
      </c>
      <c r="AW989">
        <f t="shared" si="163"/>
        <v>18.042420210680561</v>
      </c>
      <c r="AX989">
        <v>5.2029887308473475</v>
      </c>
      <c r="AZ989">
        <f t="shared" si="164"/>
        <v>157.53750471285736</v>
      </c>
    </row>
    <row r="990" spans="1:52" x14ac:dyDescent="0.3">
      <c r="A990">
        <v>247</v>
      </c>
      <c r="B990" s="12">
        <v>6489.4920686843825</v>
      </c>
      <c r="C990" s="9">
        <v>0</v>
      </c>
      <c r="D990" s="9">
        <v>1.1521522974502094</v>
      </c>
      <c r="E990" s="9">
        <v>0.90407989924420595</v>
      </c>
      <c r="F990" s="9">
        <v>3.5563120049646137</v>
      </c>
      <c r="G990" s="12">
        <v>0</v>
      </c>
      <c r="H990" s="12">
        <v>352.72303817084844</v>
      </c>
      <c r="I990" s="12">
        <v>21.163382290250908</v>
      </c>
      <c r="J990">
        <v>318.22880475645877</v>
      </c>
      <c r="K990">
        <v>66.772790287276621</v>
      </c>
      <c r="L990">
        <v>2.2215685606399569E-3</v>
      </c>
      <c r="M990">
        <v>0</v>
      </c>
      <c r="N990">
        <v>-1.1164702106634676E-3</v>
      </c>
      <c r="O990">
        <v>1.8172295025519519E-3</v>
      </c>
      <c r="P990">
        <v>-3.44650935098609E-3</v>
      </c>
      <c r="Q990">
        <v>5.8771958018980341E-3</v>
      </c>
      <c r="R990">
        <v>0</v>
      </c>
      <c r="S990">
        <v>1.0382745556116133E-4</v>
      </c>
      <c r="T990">
        <v>329.00014846988307</v>
      </c>
      <c r="U990">
        <v>70.059369199750904</v>
      </c>
      <c r="V990">
        <v>313.88337595715814</v>
      </c>
      <c r="W990">
        <v>70.852531205281537</v>
      </c>
      <c r="X990">
        <v>669.32159306476547</v>
      </c>
      <c r="Y990">
        <v>466.79095509391306</v>
      </c>
      <c r="Z990">
        <v>10.996504568394206</v>
      </c>
      <c r="AA990" s="12">
        <v>25.904460763416967</v>
      </c>
      <c r="AB990" s="12">
        <v>6.9544607634169688</v>
      </c>
      <c r="AC990" s="12">
        <v>1.2095347277553334</v>
      </c>
      <c r="AD990" s="12">
        <v>-247.91612886870186</v>
      </c>
      <c r="AE990">
        <v>0.11003428909882351</v>
      </c>
      <c r="AF990">
        <v>0</v>
      </c>
      <c r="AG990">
        <v>61.041525515219469</v>
      </c>
      <c r="AH990">
        <v>-10.013651745428525</v>
      </c>
      <c r="AI990">
        <v>-7.6453789568377459</v>
      </c>
      <c r="AJ990">
        <v>-1.653352663425373</v>
      </c>
      <c r="AK990">
        <v>17.393130948294257</v>
      </c>
      <c r="AL990">
        <v>0</v>
      </c>
      <c r="AM990">
        <v>0</v>
      </c>
      <c r="AN990">
        <v>5.1189430954024751</v>
      </c>
      <c r="AO990">
        <f t="shared" si="155"/>
        <v>5.4516988967643343</v>
      </c>
      <c r="AP990">
        <f t="shared" si="156"/>
        <v>0.32710193380586006</v>
      </c>
      <c r="AQ990">
        <f t="shared" si="157"/>
        <v>0</v>
      </c>
      <c r="AR990">
        <f t="shared" si="158"/>
        <v>0.32512373029185693</v>
      </c>
      <c r="AS990" s="9">
        <f t="shared" si="159"/>
        <v>72.093862592285134</v>
      </c>
      <c r="AT990" s="9">
        <f t="shared" si="160"/>
        <v>26.510055648188523</v>
      </c>
      <c r="AU990" s="9">
        <f t="shared" si="161"/>
        <v>3.5969779094267191</v>
      </c>
      <c r="AV990">
        <f t="shared" si="162"/>
        <v>0</v>
      </c>
      <c r="AW990">
        <f t="shared" si="163"/>
        <v>17.848101638914056</v>
      </c>
      <c r="AX990">
        <v>5.484869560453463</v>
      </c>
      <c r="AZ990">
        <f t="shared" si="164"/>
        <v>152.90757913675492</v>
      </c>
    </row>
    <row r="991" spans="1:52" x14ac:dyDescent="0.3">
      <c r="A991">
        <v>247.25</v>
      </c>
      <c r="B991" s="12">
        <v>6496.4791335665277</v>
      </c>
      <c r="C991" s="9">
        <v>0</v>
      </c>
      <c r="D991" s="9">
        <v>1.1518004870434448</v>
      </c>
      <c r="E991" s="9">
        <v>0.90623601358120731</v>
      </c>
      <c r="F991" s="9">
        <v>3.5570549130378128</v>
      </c>
      <c r="G991" s="12">
        <v>0</v>
      </c>
      <c r="H991" s="12">
        <v>353.55231291584892</v>
      </c>
      <c r="I991" s="12">
        <v>21.213138774950938</v>
      </c>
      <c r="J991">
        <v>317.68014932151726</v>
      </c>
      <c r="K991">
        <v>66.721747167562455</v>
      </c>
      <c r="L991">
        <v>2.1961459714324506E-3</v>
      </c>
      <c r="M991">
        <v>0</v>
      </c>
      <c r="N991">
        <v>-1.1141834186987954E-3</v>
      </c>
      <c r="O991">
        <v>1.8124589808781826E-3</v>
      </c>
      <c r="P991">
        <v>-3.441159405483586E-3</v>
      </c>
      <c r="Q991">
        <v>5.8771958018980341E-3</v>
      </c>
      <c r="R991">
        <v>0</v>
      </c>
      <c r="S991">
        <v>1.0376364565850332E-4</v>
      </c>
      <c r="T991">
        <v>296.93823575210445</v>
      </c>
      <c r="U991">
        <v>66.94155270643671</v>
      </c>
      <c r="V991">
        <v>309.32907229165323</v>
      </c>
      <c r="W991">
        <v>70.42341915093175</v>
      </c>
      <c r="X991">
        <v>665.93610185305442</v>
      </c>
      <c r="Y991">
        <v>465.51285719679379</v>
      </c>
      <c r="Z991">
        <v>11.001365302548351</v>
      </c>
      <c r="AA991" s="12">
        <v>25.921046258316984</v>
      </c>
      <c r="AB991" s="12">
        <v>6.9710462583169832</v>
      </c>
      <c r="AC991" s="12">
        <v>1.2060971891291099</v>
      </c>
      <c r="AD991" s="12">
        <v>-249.97780889896256</v>
      </c>
      <c r="AE991">
        <v>0.10966998591048971</v>
      </c>
      <c r="AF991">
        <v>0</v>
      </c>
      <c r="AG991">
        <v>60.69270887078973</v>
      </c>
      <c r="AH991">
        <v>-9.0230209622100972</v>
      </c>
      <c r="AI991">
        <v>-7.809189245257028</v>
      </c>
      <c r="AJ991">
        <v>-1.6671020075471816</v>
      </c>
      <c r="AK991">
        <v>17.404267010429379</v>
      </c>
      <c r="AL991">
        <v>0</v>
      </c>
      <c r="AM991">
        <v>0</v>
      </c>
      <c r="AN991">
        <v>5.1043948859033215</v>
      </c>
      <c r="AO991">
        <f t="shared" si="155"/>
        <v>5.3382969318253046</v>
      </c>
      <c r="AP991">
        <f t="shared" si="156"/>
        <v>0.32029781590951828</v>
      </c>
      <c r="AQ991">
        <f t="shared" si="157"/>
        <v>0</v>
      </c>
      <c r="AR991">
        <f t="shared" si="158"/>
        <v>0.3183735538218867</v>
      </c>
      <c r="AS991" s="9">
        <f t="shared" si="159"/>
        <v>72.220276130462153</v>
      </c>
      <c r="AT991" s="9">
        <f t="shared" si="160"/>
        <v>25.973356661607728</v>
      </c>
      <c r="AU991" s="9">
        <f t="shared" si="161"/>
        <v>3.5237132784289935</v>
      </c>
      <c r="AV991">
        <f t="shared" si="162"/>
        <v>0</v>
      </c>
      <c r="AW991">
        <f t="shared" si="163"/>
        <v>17.892739411939051</v>
      </c>
      <c r="AX991">
        <v>5.370561805195341</v>
      </c>
      <c r="AZ991">
        <f t="shared" si="164"/>
        <v>156.18378490514056</v>
      </c>
    </row>
    <row r="992" spans="1:52" x14ac:dyDescent="0.3">
      <c r="A992">
        <v>247.5</v>
      </c>
      <c r="B992" s="12">
        <v>6503.3965503871905</v>
      </c>
      <c r="C992" s="9">
        <v>0</v>
      </c>
      <c r="D992" s="9">
        <v>1.1514364233048773</v>
      </c>
      <c r="E992" s="9">
        <v>0.90838593211609331</v>
      </c>
      <c r="F992" s="9">
        <v>3.557790092828824</v>
      </c>
      <c r="G992" s="12">
        <v>0</v>
      </c>
      <c r="H992" s="12">
        <v>354.3792046600359</v>
      </c>
      <c r="I992" s="12">
        <v>21.262752279602154</v>
      </c>
      <c r="J992">
        <v>317.28114573082729</v>
      </c>
      <c r="K992">
        <v>66.685086038965153</v>
      </c>
      <c r="L992">
        <v>2.1707528654032844E-3</v>
      </c>
      <c r="M992">
        <v>0</v>
      </c>
      <c r="N992">
        <v>-1.112364850618097E-3</v>
      </c>
      <c r="O992">
        <v>1.8084759510546471E-3</v>
      </c>
      <c r="P992">
        <v>-3.4374390507252847E-3</v>
      </c>
      <c r="Q992">
        <v>5.8771958018980341E-3</v>
      </c>
      <c r="R992">
        <v>0</v>
      </c>
      <c r="S992">
        <v>1.0374609465650024E-4</v>
      </c>
      <c r="T992">
        <v>328.05922044611327</v>
      </c>
      <c r="U992">
        <v>69.961927634698441</v>
      </c>
      <c r="V992">
        <v>312.88757015428729</v>
      </c>
      <c r="W992">
        <v>70.744951067465024</v>
      </c>
      <c r="X992">
        <v>662.86441766935786</v>
      </c>
      <c r="Y992">
        <v>464.44795003998451</v>
      </c>
      <c r="Z992">
        <v>11.006209424421943</v>
      </c>
      <c r="AA992" s="12">
        <v>25.937584093200716</v>
      </c>
      <c r="AB992" s="12">
        <v>6.9875840932007174</v>
      </c>
      <c r="AC992" s="12">
        <v>1.2026313527452781</v>
      </c>
      <c r="AD992" s="12">
        <v>-252.03562182285992</v>
      </c>
      <c r="AE992">
        <v>0.10930360104955339</v>
      </c>
      <c r="AF992">
        <v>0</v>
      </c>
      <c r="AG992">
        <v>60.369804346848355</v>
      </c>
      <c r="AH992">
        <v>-9.9524138376343458</v>
      </c>
      <c r="AI992">
        <v>-7.5780189942848608</v>
      </c>
      <c r="AJ992">
        <v>-1.6808255619366532</v>
      </c>
      <c r="AK992">
        <v>17.415371072017887</v>
      </c>
      <c r="AL992">
        <v>0</v>
      </c>
      <c r="AM992">
        <v>0</v>
      </c>
      <c r="AN992">
        <v>5.0897269157990355</v>
      </c>
      <c r="AO992">
        <f t="shared" si="155"/>
        <v>5.6182691227634711</v>
      </c>
      <c r="AP992">
        <f t="shared" si="156"/>
        <v>0.33709614736580823</v>
      </c>
      <c r="AQ992">
        <f t="shared" si="157"/>
        <v>0</v>
      </c>
      <c r="AR992">
        <f t="shared" si="158"/>
        <v>0.33508446085261934</v>
      </c>
      <c r="AS992" s="9">
        <f t="shared" si="159"/>
        <v>71.38111558009544</v>
      </c>
      <c r="AT992" s="9">
        <f t="shared" si="160"/>
        <v>26.388536447533085</v>
      </c>
      <c r="AU992" s="9">
        <f t="shared" si="161"/>
        <v>3.7101507940738867</v>
      </c>
      <c r="AV992">
        <f t="shared" si="162"/>
        <v>0</v>
      </c>
      <c r="AW992">
        <f t="shared" si="163"/>
        <v>17.697847220395357</v>
      </c>
      <c r="AX992">
        <v>5.6519985180119727</v>
      </c>
      <c r="AZ992">
        <f t="shared" si="164"/>
        <v>151.56037988569722</v>
      </c>
    </row>
    <row r="993" spans="1:52" x14ac:dyDescent="0.3">
      <c r="A993">
        <v>247.75</v>
      </c>
      <c r="B993" s="12">
        <v>6510.244104370161</v>
      </c>
      <c r="C993" s="9">
        <v>0</v>
      </c>
      <c r="D993" s="9">
        <v>1.1510601156156546</v>
      </c>
      <c r="E993" s="9">
        <v>0.91052960435833519</v>
      </c>
      <c r="F993" s="9">
        <v>3.5585175314553745</v>
      </c>
      <c r="G993" s="12">
        <v>0</v>
      </c>
      <c r="H993" s="12">
        <v>355.20369398397503</v>
      </c>
      <c r="I993" s="12">
        <v>21.312221639038501</v>
      </c>
      <c r="J993">
        <v>316.74170996386584</v>
      </c>
      <c r="K993">
        <v>66.634798148761774</v>
      </c>
      <c r="L993">
        <v>2.1453879733756968E-3</v>
      </c>
      <c r="M993">
        <v>0</v>
      </c>
      <c r="N993">
        <v>-1.1100818955977361E-3</v>
      </c>
      <c r="O993">
        <v>1.8037412071674947E-3</v>
      </c>
      <c r="P993">
        <v>-3.432135672615199E-3</v>
      </c>
      <c r="Q993">
        <v>5.8771958018980341E-3</v>
      </c>
      <c r="R993">
        <v>0</v>
      </c>
      <c r="S993">
        <v>1.0368232473624126E-4</v>
      </c>
      <c r="T993">
        <v>295.90021732820128</v>
      </c>
      <c r="U993">
        <v>66.825405448618824</v>
      </c>
      <c r="V993">
        <v>308.34279422131982</v>
      </c>
      <c r="W993">
        <v>70.315562638553217</v>
      </c>
      <c r="X993">
        <v>659.53221945724317</v>
      </c>
      <c r="Y993">
        <v>463.18534926046402</v>
      </c>
      <c r="Z993">
        <v>11.011036844371493</v>
      </c>
      <c r="AA993" s="12">
        <v>25.954073879679498</v>
      </c>
      <c r="AB993" s="12">
        <v>7.0040738796795008</v>
      </c>
      <c r="AC993" s="12">
        <v>1.1991372727371294</v>
      </c>
      <c r="AD993" s="12">
        <v>-254.08949819256725</v>
      </c>
      <c r="AE993">
        <v>0.10893514169335572</v>
      </c>
      <c r="AF993">
        <v>0</v>
      </c>
      <c r="AG993">
        <v>60.023251343614803</v>
      </c>
      <c r="AH993">
        <v>-8.9621601993969016</v>
      </c>
      <c r="AI993">
        <v>-7.7421277519572103</v>
      </c>
      <c r="AJ993">
        <v>-1.6945228634462313</v>
      </c>
      <c r="AK993">
        <v>17.426442872282493</v>
      </c>
      <c r="AL993">
        <v>0</v>
      </c>
      <c r="AM993">
        <v>0</v>
      </c>
      <c r="AN993">
        <v>5.0749394141903057</v>
      </c>
      <c r="AO993">
        <f t="shared" si="155"/>
        <v>5.5044189840918811</v>
      </c>
      <c r="AP993">
        <f t="shared" si="156"/>
        <v>0.33026513904551286</v>
      </c>
      <c r="AQ993">
        <f t="shared" si="157"/>
        <v>0</v>
      </c>
      <c r="AR993">
        <f t="shared" si="158"/>
        <v>0.32830747021861773</v>
      </c>
      <c r="AS993" s="9">
        <f t="shared" si="159"/>
        <v>71.508894038975995</v>
      </c>
      <c r="AT993" s="9">
        <f t="shared" si="160"/>
        <v>25.85104977916702</v>
      </c>
      <c r="AU993" s="9">
        <f t="shared" si="161"/>
        <v>3.6365616144416162</v>
      </c>
      <c r="AV993">
        <f t="shared" si="162"/>
        <v>0</v>
      </c>
      <c r="AW993">
        <f t="shared" si="163"/>
        <v>17.742388454430085</v>
      </c>
      <c r="AX993">
        <v>5.5372413546829344</v>
      </c>
      <c r="AZ993">
        <f t="shared" si="164"/>
        <v>154.8425550391442</v>
      </c>
    </row>
    <row r="994" spans="1:52" x14ac:dyDescent="0.3">
      <c r="A994">
        <v>248</v>
      </c>
      <c r="B994" s="12">
        <v>6517.0215827579568</v>
      </c>
      <c r="C994" s="9">
        <v>0</v>
      </c>
      <c r="D994" s="9">
        <v>1.150671573671276</v>
      </c>
      <c r="E994" s="9">
        <v>0.91266697991587842</v>
      </c>
      <c r="F994" s="9">
        <v>3.5592372161769683</v>
      </c>
      <c r="G994" s="12">
        <v>0</v>
      </c>
      <c r="H994" s="12">
        <v>356.02576150610707</v>
      </c>
      <c r="I994" s="12">
        <v>21.361545690366423</v>
      </c>
      <c r="J994">
        <v>316.35155883619439</v>
      </c>
      <c r="K994">
        <v>66.598891813532816</v>
      </c>
      <c r="L994">
        <v>2.1200522695523079E-3</v>
      </c>
      <c r="M994">
        <v>0</v>
      </c>
      <c r="N994">
        <v>-1.1082617813987753E-3</v>
      </c>
      <c r="O994">
        <v>1.7997909993390049E-3</v>
      </c>
      <c r="P994">
        <v>-3.4284688595113636E-3</v>
      </c>
      <c r="Q994">
        <v>5.8771958018980341E-3</v>
      </c>
      <c r="R994">
        <v>0</v>
      </c>
      <c r="S994">
        <v>1.0366480299308856E-4</v>
      </c>
      <c r="T994">
        <v>327.1360003731661</v>
      </c>
      <c r="U994">
        <v>69.865896303230272</v>
      </c>
      <c r="V994">
        <v>311.90955681920138</v>
      </c>
      <c r="W994">
        <v>70.638859980622328</v>
      </c>
      <c r="X994">
        <v>656.51098341179022</v>
      </c>
      <c r="Y994">
        <v>462.13499625374902</v>
      </c>
      <c r="Z994">
        <v>11.015847473152114</v>
      </c>
      <c r="AA994" s="12">
        <v>25.970515230122142</v>
      </c>
      <c r="AB994" s="12">
        <v>7.0205152301221414</v>
      </c>
      <c r="AC994" s="12">
        <v>1.19561500418889</v>
      </c>
      <c r="AD994" s="12">
        <v>-256.13936882328233</v>
      </c>
      <c r="AE994">
        <v>0.10856461505758652</v>
      </c>
      <c r="AF994">
        <v>0</v>
      </c>
      <c r="AG994">
        <v>59.702360522563865</v>
      </c>
      <c r="AH994">
        <v>-9.8920870003202577</v>
      </c>
      <c r="AI994">
        <v>-7.5112719717273819</v>
      </c>
      <c r="AJ994">
        <v>-1.7081934506824701</v>
      </c>
      <c r="AK994">
        <v>17.437482150954509</v>
      </c>
      <c r="AL994">
        <v>0</v>
      </c>
      <c r="AM994">
        <v>0</v>
      </c>
      <c r="AN994">
        <v>5.0600326142023269</v>
      </c>
      <c r="AO994">
        <f t="shared" si="155"/>
        <v>5.7839901408835281</v>
      </c>
      <c r="AP994">
        <f t="shared" si="156"/>
        <v>0.34703940845301168</v>
      </c>
      <c r="AQ994">
        <f t="shared" si="157"/>
        <v>0</v>
      </c>
      <c r="AR994">
        <f t="shared" si="158"/>
        <v>0.34499626532674177</v>
      </c>
      <c r="AS994" s="9">
        <f t="shared" si="159"/>
        <v>70.670617637481499</v>
      </c>
      <c r="AT994" s="9">
        <f t="shared" si="160"/>
        <v>26.265372994766963</v>
      </c>
      <c r="AU994" s="9">
        <f t="shared" si="161"/>
        <v>3.8229331906913129</v>
      </c>
      <c r="AV994">
        <f t="shared" si="162"/>
        <v>0</v>
      </c>
      <c r="AW994">
        <f t="shared" si="163"/>
        <v>17.546938167883408</v>
      </c>
      <c r="AX994">
        <v>5.8182441919746815</v>
      </c>
      <c r="AZ994">
        <f t="shared" si="164"/>
        <v>150.22543943454764</v>
      </c>
    </row>
    <row r="995" spans="1:52" x14ac:dyDescent="0.3">
      <c r="A995">
        <v>248.25</v>
      </c>
      <c r="B995" s="12">
        <v>6523.7287748231038</v>
      </c>
      <c r="C995" s="9">
        <v>0</v>
      </c>
      <c r="D995" s="9">
        <v>1.15027080748123</v>
      </c>
      <c r="E995" s="9">
        <v>0.91479800849684179</v>
      </c>
      <c r="F995" s="9">
        <v>3.5599491343949099</v>
      </c>
      <c r="G995" s="12">
        <v>0</v>
      </c>
      <c r="H995" s="12">
        <v>356.84538788340069</v>
      </c>
      <c r="I995" s="12">
        <v>21.410723273004042</v>
      </c>
      <c r="J995">
        <v>315.82126369825539</v>
      </c>
      <c r="K995">
        <v>66.549357283402742</v>
      </c>
      <c r="L995">
        <v>2.0947445393851398E-3</v>
      </c>
      <c r="M995">
        <v>0</v>
      </c>
      <c r="N995">
        <v>-1.1059831435186076E-3</v>
      </c>
      <c r="O995">
        <v>1.79509172701168E-3</v>
      </c>
      <c r="P995">
        <v>-3.4232128244928773E-3</v>
      </c>
      <c r="Q995">
        <v>5.8771958018980341E-3</v>
      </c>
      <c r="R995">
        <v>0</v>
      </c>
      <c r="S995">
        <v>1.0360107230846629E-4</v>
      </c>
      <c r="T995">
        <v>294.88009752007036</v>
      </c>
      <c r="U995">
        <v>66.710730724520033</v>
      </c>
      <c r="V995">
        <v>307.37417249214701</v>
      </c>
      <c r="W995">
        <v>70.209200949684487</v>
      </c>
      <c r="X995">
        <v>653.2311264068054</v>
      </c>
      <c r="Y995">
        <v>460.8876356127077</v>
      </c>
      <c r="Z995">
        <v>11.020641221918638</v>
      </c>
      <c r="AA995" s="12">
        <v>25.986907757668014</v>
      </c>
      <c r="AB995" s="12">
        <v>7.0369077576680139</v>
      </c>
      <c r="AC995" s="12">
        <v>1.1920646031359132</v>
      </c>
      <c r="AD995" s="12">
        <v>-258.1851645724746</v>
      </c>
      <c r="AE995">
        <v>0.10819202839612063</v>
      </c>
      <c r="AF995">
        <v>0</v>
      </c>
      <c r="AG995">
        <v>59.358052010187379</v>
      </c>
      <c r="AH995">
        <v>-8.9022168653169604</v>
      </c>
      <c r="AI995">
        <v>-7.6756731560280347</v>
      </c>
      <c r="AJ995">
        <v>-1.7218368625338334</v>
      </c>
      <c r="AK995">
        <v>17.448488648282627</v>
      </c>
      <c r="AL995">
        <v>0</v>
      </c>
      <c r="AM995">
        <v>0</v>
      </c>
      <c r="AN995">
        <v>5.0450067529856151</v>
      </c>
      <c r="AO995">
        <f t="shared" si="155"/>
        <v>5.6696958515901485</v>
      </c>
      <c r="AP995">
        <f t="shared" si="156"/>
        <v>0.34018175109540888</v>
      </c>
      <c r="AQ995">
        <f t="shared" si="157"/>
        <v>0</v>
      </c>
      <c r="AR995">
        <f t="shared" si="158"/>
        <v>0.33819269118254469</v>
      </c>
      <c r="AS995" s="9">
        <f t="shared" si="159"/>
        <v>70.799738925786997</v>
      </c>
      <c r="AT995" s="9">
        <f t="shared" si="160"/>
        <v>25.727103225084733</v>
      </c>
      <c r="AU995" s="9">
        <f t="shared" si="161"/>
        <v>3.7490210290665287</v>
      </c>
      <c r="AV995">
        <f t="shared" si="162"/>
        <v>0</v>
      </c>
      <c r="AW995">
        <f t="shared" si="163"/>
        <v>17.591388016367731</v>
      </c>
      <c r="AX995">
        <v>5.703041825736122</v>
      </c>
      <c r="AZ995">
        <f t="shared" si="164"/>
        <v>153.51346312056069</v>
      </c>
    </row>
    <row r="996" spans="1:52" x14ac:dyDescent="0.3">
      <c r="A996">
        <v>248.5</v>
      </c>
      <c r="B996" s="12">
        <v>6530.3654718793296</v>
      </c>
      <c r="C996" s="9">
        <v>0</v>
      </c>
      <c r="D996" s="9">
        <v>1.1498578273686173</v>
      </c>
      <c r="E996" s="9">
        <v>0.91692263991122214</v>
      </c>
      <c r="F996" s="9">
        <v>3.56065327365235</v>
      </c>
      <c r="G996" s="12">
        <v>0</v>
      </c>
      <c r="H996" s="12">
        <v>357.66255381200853</v>
      </c>
      <c r="I996" s="12">
        <v>21.459753228720512</v>
      </c>
      <c r="J996">
        <v>315.43989577265694</v>
      </c>
      <c r="K996">
        <v>66.514204109323771</v>
      </c>
      <c r="L996">
        <v>2.0694657051038932E-3</v>
      </c>
      <c r="M996">
        <v>0</v>
      </c>
      <c r="N996">
        <v>-1.1041617826926245E-3</v>
      </c>
      <c r="O996">
        <v>1.7911740093339806E-3</v>
      </c>
      <c r="P996">
        <v>-3.4196003037982223E-3</v>
      </c>
      <c r="Q996">
        <v>5.8771958018980341E-3</v>
      </c>
      <c r="R996">
        <v>0</v>
      </c>
      <c r="S996">
        <v>1.0358357962147471E-4</v>
      </c>
      <c r="T996">
        <v>326.23033261151448</v>
      </c>
      <c r="U996">
        <v>69.771273181580227</v>
      </c>
      <c r="V996">
        <v>310.94917925074117</v>
      </c>
      <c r="W996">
        <v>70.53425485063093</v>
      </c>
      <c r="X996">
        <v>650.25941552524853</v>
      </c>
      <c r="Y996">
        <v>459.85158691506217</v>
      </c>
      <c r="Z996">
        <v>11.025418002227577</v>
      </c>
      <c r="AA996" s="12">
        <v>26.003251076240169</v>
      </c>
      <c r="AB996" s="12">
        <v>7.0532510762401701</v>
      </c>
      <c r="AC996" s="12">
        <v>1.1884861265672639</v>
      </c>
      <c r="AD996" s="12">
        <v>-260.22681606746733</v>
      </c>
      <c r="AE996">
        <v>0.1078173890008356</v>
      </c>
      <c r="AF996">
        <v>0</v>
      </c>
      <c r="AG996">
        <v>59.039153451029591</v>
      </c>
      <c r="AH996">
        <v>-9.8326627291876338</v>
      </c>
      <c r="AI996">
        <v>-7.4451203832160502</v>
      </c>
      <c r="AJ996">
        <v>-1.73545263635394</v>
      </c>
      <c r="AK996">
        <v>17.459462105041727</v>
      </c>
      <c r="AL996">
        <v>0</v>
      </c>
      <c r="AM996">
        <v>0</v>
      </c>
      <c r="AN996">
        <v>5.0298620717269449</v>
      </c>
      <c r="AO996">
        <f t="shared" si="155"/>
        <v>5.948875976510096</v>
      </c>
      <c r="AP996">
        <f t="shared" si="156"/>
        <v>0.35693255859060574</v>
      </c>
      <c r="AQ996">
        <f t="shared" si="157"/>
        <v>0</v>
      </c>
      <c r="AR996">
        <f t="shared" si="158"/>
        <v>0.35485997029372718</v>
      </c>
      <c r="AS996" s="9">
        <f t="shared" si="159"/>
        <v>69.962330101586758</v>
      </c>
      <c r="AT996" s="9">
        <f t="shared" si="160"/>
        <v>26.140561421765469</v>
      </c>
      <c r="AU996" s="9">
        <f t="shared" si="161"/>
        <v>3.9353306570660136</v>
      </c>
      <c r="AV996">
        <f t="shared" si="162"/>
        <v>0</v>
      </c>
      <c r="AW996">
        <f t="shared" si="163"/>
        <v>17.395395132152135</v>
      </c>
      <c r="AX996">
        <v>5.9836208667784785</v>
      </c>
      <c r="AZ996">
        <f t="shared" si="164"/>
        <v>148.902407664321</v>
      </c>
    </row>
    <row r="997" spans="1:52" x14ac:dyDescent="0.3">
      <c r="A997">
        <v>248.75</v>
      </c>
      <c r="B997" s="12">
        <v>6536.9314672926494</v>
      </c>
      <c r="C997" s="9">
        <v>0</v>
      </c>
      <c r="D997" s="9">
        <v>1.1494326439697644</v>
      </c>
      <c r="E997" s="9">
        <v>0.91904082407259136</v>
      </c>
      <c r="F997" s="9">
        <v>3.561349621634323</v>
      </c>
      <c r="G997" s="12">
        <v>0</v>
      </c>
      <c r="H997" s="12">
        <v>358.47724002791978</v>
      </c>
      <c r="I997" s="12">
        <v>21.508634401675184</v>
      </c>
      <c r="J997">
        <v>314.91866369443295</v>
      </c>
      <c r="K997">
        <v>66.465421086964398</v>
      </c>
      <c r="L997">
        <v>2.0442146054587725E-3</v>
      </c>
      <c r="M997">
        <v>0</v>
      </c>
      <c r="N997">
        <v>-1.1018879400732185E-3</v>
      </c>
      <c r="O997">
        <v>1.7865099029475389E-3</v>
      </c>
      <c r="P997">
        <v>-3.4143923846397368E-3</v>
      </c>
      <c r="Q997">
        <v>5.8771958018980341E-3</v>
      </c>
      <c r="R997">
        <v>0</v>
      </c>
      <c r="S997">
        <v>1.0351988737791898E-4</v>
      </c>
      <c r="T997">
        <v>293.87772697735511</v>
      </c>
      <c r="U997">
        <v>66.597529448613386</v>
      </c>
      <c r="V997">
        <v>306.42305226184823</v>
      </c>
      <c r="W997">
        <v>70.1043311122462</v>
      </c>
      <c r="X997">
        <v>647.03096728537946</v>
      </c>
      <c r="Y997">
        <v>458.61921501795939</v>
      </c>
      <c r="Z997">
        <v>11.030177726035273</v>
      </c>
      <c r="AA997" s="12">
        <v>26.019544800558393</v>
      </c>
      <c r="AB997" s="12">
        <v>7.0695448005583952</v>
      </c>
      <c r="AC997" s="12">
        <v>1.1848796324211333</v>
      </c>
      <c r="AD997" s="12">
        <v>-262.26425432072648</v>
      </c>
      <c r="AE997">
        <v>0.10744070420144514</v>
      </c>
      <c r="AF997">
        <v>0</v>
      </c>
      <c r="AG997">
        <v>58.697070226321181</v>
      </c>
      <c r="AH997">
        <v>-8.8431821236802772</v>
      </c>
      <c r="AI997">
        <v>-7.6098081378055591</v>
      </c>
      <c r="AJ997">
        <v>-1.7490403120649252</v>
      </c>
      <c r="AK997">
        <v>17.470402262541647</v>
      </c>
      <c r="AL997">
        <v>0</v>
      </c>
      <c r="AM997">
        <v>0</v>
      </c>
      <c r="AN997">
        <v>5.0145988156299444</v>
      </c>
      <c r="AO997">
        <f t="shared" si="155"/>
        <v>5.834141368512002</v>
      </c>
      <c r="AP997">
        <f t="shared" si="156"/>
        <v>0.35004848211072009</v>
      </c>
      <c r="AQ997">
        <f t="shared" si="157"/>
        <v>0</v>
      </c>
      <c r="AR997">
        <f t="shared" si="158"/>
        <v>0.34803003171030605</v>
      </c>
      <c r="AS997" s="9">
        <f t="shared" si="159"/>
        <v>70.092772322442599</v>
      </c>
      <c r="AT997" s="9">
        <f t="shared" si="160"/>
        <v>25.601513067141951</v>
      </c>
      <c r="AU997" s="9">
        <f t="shared" si="161"/>
        <v>3.8610969704101215</v>
      </c>
      <c r="AV997">
        <f t="shared" si="162"/>
        <v>0</v>
      </c>
      <c r="AW997">
        <f t="shared" si="163"/>
        <v>17.439758678448314</v>
      </c>
      <c r="AX997">
        <v>5.8679773134259383</v>
      </c>
      <c r="AZ997">
        <f t="shared" si="164"/>
        <v>152.19616275611116</v>
      </c>
    </row>
    <row r="998" spans="1:52" x14ac:dyDescent="0.3">
      <c r="A998">
        <v>249</v>
      </c>
      <c r="B998" s="12">
        <v>6543.4265564923617</v>
      </c>
      <c r="C998" s="9">
        <v>0</v>
      </c>
      <c r="D998" s="9">
        <v>1.1489952682338234</v>
      </c>
      <c r="E998" s="9">
        <v>0.92115251099979589</v>
      </c>
      <c r="F998" s="9">
        <v>3.5620381661677829</v>
      </c>
      <c r="G998" s="12">
        <v>0</v>
      </c>
      <c r="H998" s="12">
        <v>359.28942730761383</v>
      </c>
      <c r="I998" s="12">
        <v>21.55736563845683</v>
      </c>
      <c r="J998">
        <v>314.54601110920726</v>
      </c>
      <c r="K998">
        <v>66.431019458185119</v>
      </c>
      <c r="L998">
        <v>2.0189921120541349E-3</v>
      </c>
      <c r="M998">
        <v>0</v>
      </c>
      <c r="N998">
        <v>-1.100065624696632E-3</v>
      </c>
      <c r="O998">
        <v>1.7826243472393616E-3</v>
      </c>
      <c r="P998">
        <v>-3.4108349024237999E-3</v>
      </c>
      <c r="Q998">
        <v>5.8771958018980341E-3</v>
      </c>
      <c r="R998">
        <v>0</v>
      </c>
      <c r="S998">
        <v>1.0350242349458681E-4</v>
      </c>
      <c r="T998">
        <v>325.34206505843531</v>
      </c>
      <c r="U998">
        <v>69.678056295211604</v>
      </c>
      <c r="V998">
        <v>310.00628463627044</v>
      </c>
      <c r="W998">
        <v>70.431132704228332</v>
      </c>
      <c r="X998">
        <v>644.10787854140881</v>
      </c>
      <c r="Y998">
        <v>457.59722658005973</v>
      </c>
      <c r="Z998">
        <v>11.034920305702538</v>
      </c>
      <c r="AA998" s="12">
        <v>26.035788546152283</v>
      </c>
      <c r="AB998" s="12">
        <v>7.0857885461522816</v>
      </c>
      <c r="AC998" s="12">
        <v>1.1812451795872265</v>
      </c>
      <c r="AD998" s="12">
        <v>-264.2974101004811</v>
      </c>
      <c r="AE998">
        <v>0.10706198136532263</v>
      </c>
      <c r="AF998">
        <v>0</v>
      </c>
      <c r="AG998">
        <v>58.380142637491261</v>
      </c>
      <c r="AH998">
        <v>-9.7741327029799585</v>
      </c>
      <c r="AI998">
        <v>-7.379547097189465</v>
      </c>
      <c r="AJ998">
        <v>-1.7625994279601087</v>
      </c>
      <c r="AK998">
        <v>17.481308862635956</v>
      </c>
      <c r="AL998">
        <v>0</v>
      </c>
      <c r="AM998">
        <v>0</v>
      </c>
      <c r="AN998">
        <v>4.9992172339252017</v>
      </c>
      <c r="AO998">
        <f t="shared" si="155"/>
        <v>6.1129402448237897</v>
      </c>
      <c r="AP998">
        <f t="shared" si="156"/>
        <v>0.36677641468942734</v>
      </c>
      <c r="AQ998">
        <f t="shared" si="157"/>
        <v>0</v>
      </c>
      <c r="AR998">
        <f t="shared" si="158"/>
        <v>0.36467637701860872</v>
      </c>
      <c r="AS998" s="9">
        <f t="shared" si="159"/>
        <v>69.256214536293101</v>
      </c>
      <c r="AT998" s="9">
        <f t="shared" si="160"/>
        <v>26.014098212725607</v>
      </c>
      <c r="AU998" s="9">
        <f t="shared" si="161"/>
        <v>4.0473485061091363</v>
      </c>
      <c r="AV998">
        <f t="shared" si="162"/>
        <v>0</v>
      </c>
      <c r="AW998">
        <f t="shared" si="163"/>
        <v>17.243238503074828</v>
      </c>
      <c r="AX998">
        <v>6.1481424284654747</v>
      </c>
      <c r="AZ998">
        <f t="shared" si="164"/>
        <v>147.59094194378929</v>
      </c>
    </row>
    <row r="999" spans="1:52" x14ac:dyDescent="0.3">
      <c r="A999">
        <v>249.25</v>
      </c>
      <c r="B999" s="12">
        <v>6549.850536981935</v>
      </c>
      <c r="C999" s="9">
        <v>0</v>
      </c>
      <c r="D999" s="9">
        <v>1.1485457114223585</v>
      </c>
      <c r="E999" s="9">
        <v>0.92325765081865507</v>
      </c>
      <c r="F999" s="9">
        <v>3.5627188952216295</v>
      </c>
      <c r="G999" s="12">
        <v>0</v>
      </c>
      <c r="H999" s="12">
        <v>360.09909646871347</v>
      </c>
      <c r="I999" s="12">
        <v>21.60594578812281</v>
      </c>
      <c r="J999">
        <v>314.03376597172962</v>
      </c>
      <c r="K999">
        <v>66.382986108118757</v>
      </c>
      <c r="L999">
        <v>1.9937971156196977E-3</v>
      </c>
      <c r="M999">
        <v>0</v>
      </c>
      <c r="N999">
        <v>-1.0977970535668154E-3</v>
      </c>
      <c r="O999">
        <v>1.7779951019005937E-3</v>
      </c>
      <c r="P999">
        <v>-3.4056758686061791E-3</v>
      </c>
      <c r="Q999">
        <v>5.8771958018980341E-3</v>
      </c>
      <c r="R999">
        <v>0</v>
      </c>
      <c r="S999">
        <v>1.034387688500299E-4</v>
      </c>
      <c r="T999">
        <v>292.89295978441902</v>
      </c>
      <c r="U999">
        <v>66.485802588025592</v>
      </c>
      <c r="V999">
        <v>305.48928241410897</v>
      </c>
      <c r="W999">
        <v>70.00095026206111</v>
      </c>
      <c r="X999">
        <v>640.92992557347918</v>
      </c>
      <c r="Y999">
        <v>456.37959748069511</v>
      </c>
      <c r="Z999">
        <v>11.039645653993357</v>
      </c>
      <c r="AA999" s="12">
        <v>26.051981929374275</v>
      </c>
      <c r="AB999" s="12">
        <v>7.1019819293742694</v>
      </c>
      <c r="AC999" s="12">
        <v>1.1775828279030838</v>
      </c>
      <c r="AD999" s="12">
        <v>-266.32621446146902</v>
      </c>
      <c r="AE999">
        <v>0.10668122789733525</v>
      </c>
      <c r="AF999">
        <v>0</v>
      </c>
      <c r="AG999">
        <v>58.040265456836813</v>
      </c>
      <c r="AH999">
        <v>-8.785047314051031</v>
      </c>
      <c r="AI999">
        <v>-7.544515753329307</v>
      </c>
      <c r="AJ999">
        <v>-1.7761295242435373</v>
      </c>
      <c r="AK999">
        <v>17.492181647730707</v>
      </c>
      <c r="AL999">
        <v>0</v>
      </c>
      <c r="AM999">
        <v>0</v>
      </c>
      <c r="AN999">
        <v>4.98371757985469</v>
      </c>
      <c r="AO999">
        <f t="shared" si="155"/>
        <v>5.9977689588555485</v>
      </c>
      <c r="AP999">
        <f t="shared" si="156"/>
        <v>0.3598661375313329</v>
      </c>
      <c r="AQ999">
        <f t="shared" si="157"/>
        <v>0</v>
      </c>
      <c r="AR999">
        <f t="shared" si="158"/>
        <v>0.35782028148742623</v>
      </c>
      <c r="AS999" s="9">
        <f t="shared" si="159"/>
        <v>69.387956009509011</v>
      </c>
      <c r="AT999" s="9">
        <f t="shared" si="160"/>
        <v>25.474275728065351</v>
      </c>
      <c r="AU999" s="9">
        <f t="shared" si="161"/>
        <v>3.9727946412171549</v>
      </c>
      <c r="AV999">
        <f t="shared" si="162"/>
        <v>0</v>
      </c>
      <c r="AW999">
        <f t="shared" si="163"/>
        <v>17.287520764905533</v>
      </c>
      <c r="AX999">
        <v>6.0320615143904748</v>
      </c>
      <c r="AZ999">
        <f t="shared" si="164"/>
        <v>150.89031506658614</v>
      </c>
    </row>
    <row r="1000" spans="1:52" x14ac:dyDescent="0.3">
      <c r="A1000">
        <v>249.5</v>
      </c>
      <c r="B1000" s="12">
        <v>6556.203208349807</v>
      </c>
      <c r="C1000" s="9">
        <v>0</v>
      </c>
      <c r="D1000" s="9">
        <v>1.1480839851089286</v>
      </c>
      <c r="E1000" s="9">
        <v>0.92535619376365807</v>
      </c>
      <c r="F1000" s="9">
        <v>3.5633917969067519</v>
      </c>
      <c r="G1000" s="12">
        <v>0</v>
      </c>
      <c r="H1000" s="12">
        <v>360.90622837063768</v>
      </c>
      <c r="I1000" s="12">
        <v>21.654373702238264</v>
      </c>
      <c r="J1000">
        <v>313.66976224888873</v>
      </c>
      <c r="K1000">
        <v>66.349334425079803</v>
      </c>
      <c r="L1000">
        <v>1.9686304384741466E-3</v>
      </c>
      <c r="M1000">
        <v>0</v>
      </c>
      <c r="N1000">
        <v>-1.0959740675752451E-3</v>
      </c>
      <c r="O1000">
        <v>1.7741413835767753E-3</v>
      </c>
      <c r="P1000">
        <v>-3.4021741658960907E-3</v>
      </c>
      <c r="Q1000">
        <v>5.8771958018980341E-3</v>
      </c>
      <c r="R1000">
        <v>0</v>
      </c>
      <c r="S1000">
        <v>1.0342133346897197E-4</v>
      </c>
      <c r="T1000">
        <v>324.47104910649153</v>
      </c>
      <c r="U1000">
        <v>69.586243722736072</v>
      </c>
      <c r="V1000">
        <v>309.08072384062223</v>
      </c>
      <c r="W1000">
        <v>70.329490672961469</v>
      </c>
      <c r="X1000">
        <v>638.05457540828195</v>
      </c>
      <c r="Y1000">
        <v>455.37143088835836</v>
      </c>
      <c r="Z1000">
        <v>11.044353684077519</v>
      </c>
      <c r="AA1000" s="12">
        <v>26.068124567412752</v>
      </c>
      <c r="AB1000" s="12">
        <v>7.118124567412754</v>
      </c>
      <c r="AC1000" s="12">
        <v>1.1738926381586641</v>
      </c>
      <c r="AD1000" s="12">
        <v>-268.35059820949425</v>
      </c>
      <c r="AE1000">
        <v>0.1062984512396592</v>
      </c>
      <c r="AF1000">
        <v>0</v>
      </c>
      <c r="AG1000">
        <v>57.725287696136824</v>
      </c>
      <c r="AH1000">
        <v>-9.7164887809856939</v>
      </c>
      <c r="AI1000">
        <v>-7.3145353523868071</v>
      </c>
      <c r="AJ1000">
        <v>-1.7896301394591174</v>
      </c>
      <c r="AK1000">
        <v>17.503020360793233</v>
      </c>
      <c r="AL1000">
        <v>0</v>
      </c>
      <c r="AM1000">
        <v>0</v>
      </c>
      <c r="AN1000">
        <v>4.9681001106911724</v>
      </c>
      <c r="AO1000">
        <f t="shared" si="155"/>
        <v>6.2761961558246169</v>
      </c>
      <c r="AP1000">
        <f t="shared" si="156"/>
        <v>0.376571769349477</v>
      </c>
      <c r="AQ1000">
        <f t="shared" si="157"/>
        <v>0</v>
      </c>
      <c r="AR1000">
        <f t="shared" si="158"/>
        <v>0.37444626175470919</v>
      </c>
      <c r="AS1000" s="9">
        <f t="shared" si="159"/>
        <v>68.55223275630253</v>
      </c>
      <c r="AT1000" s="9">
        <f t="shared" si="160"/>
        <v>25.885980213597275</v>
      </c>
      <c r="AU1000" s="9">
        <f t="shared" si="161"/>
        <v>4.1589918081344859</v>
      </c>
      <c r="AV1000">
        <f t="shared" si="162"/>
        <v>0</v>
      </c>
      <c r="AW1000">
        <f t="shared" si="163"/>
        <v>17.090488410625039</v>
      </c>
      <c r="AX1000">
        <v>6.3118223696715496</v>
      </c>
      <c r="AZ1000">
        <f t="shared" si="164"/>
        <v>146.29070704773613</v>
      </c>
    </row>
    <row r="1001" spans="1:52" x14ac:dyDescent="0.3">
      <c r="A1001">
        <v>249.75</v>
      </c>
      <c r="B1001" s="12">
        <v>6562.4843722800606</v>
      </c>
      <c r="C1001" s="9">
        <v>0</v>
      </c>
      <c r="D1001" s="9">
        <v>1.1476101011786495</v>
      </c>
      <c r="E1001" s="9">
        <v>0.92744809017965679</v>
      </c>
      <c r="F1001" s="9">
        <v>3.5640568594760511</v>
      </c>
      <c r="G1001" s="12">
        <v>0</v>
      </c>
      <c r="H1001" s="12">
        <v>361.7108039152526</v>
      </c>
      <c r="I1001" s="12">
        <v>21.702648234915156</v>
      </c>
      <c r="J1001">
        <v>313.16642936589483</v>
      </c>
      <c r="K1001">
        <v>66.302048928471152</v>
      </c>
      <c r="L1001">
        <v>1.9434910220122315E-3</v>
      </c>
      <c r="M1001">
        <v>0</v>
      </c>
      <c r="N1001">
        <v>-1.0937112424578932E-3</v>
      </c>
      <c r="O1001">
        <v>1.7695466952412093E-3</v>
      </c>
      <c r="P1001">
        <v>-3.3970647832640591E-3</v>
      </c>
      <c r="Q1001">
        <v>5.8771958018980341E-3</v>
      </c>
      <c r="R1001">
        <v>0</v>
      </c>
      <c r="S1001">
        <v>1.0335771553457344E-4</v>
      </c>
      <c r="T1001">
        <v>291.92565338247948</v>
      </c>
      <c r="U1001">
        <v>66.375551161861949</v>
      </c>
      <c r="V1001">
        <v>304.57271544782373</v>
      </c>
      <c r="W1001">
        <v>69.899055636073342</v>
      </c>
      <c r="X1001">
        <v>634.92622277830935</v>
      </c>
      <c r="Y1001">
        <v>454.16830395887797</v>
      </c>
      <c r="Z1001">
        <v>11.049044309531036</v>
      </c>
      <c r="AA1001" s="12">
        <v>26.084216078305051</v>
      </c>
      <c r="AB1001" s="12">
        <v>7.1342160783050517</v>
      </c>
      <c r="AC1001" s="12">
        <v>1.1701746720881439</v>
      </c>
      <c r="AD1001" s="12">
        <v>-270.37049262944083</v>
      </c>
      <c r="AE1001">
        <v>0.10591365887160786</v>
      </c>
      <c r="AF1001">
        <v>0</v>
      </c>
      <c r="AG1001">
        <v>57.387597287873987</v>
      </c>
      <c r="AH1001">
        <v>-8.727803948428221</v>
      </c>
      <c r="AI1001">
        <v>-7.4797794255527128</v>
      </c>
      <c r="AJ1001">
        <v>-1.8031008153457413</v>
      </c>
      <c r="AK1001">
        <v>17.513824745360886</v>
      </c>
      <c r="AL1001">
        <v>0</v>
      </c>
      <c r="AM1001">
        <v>0</v>
      </c>
      <c r="AN1001">
        <v>4.9523650877034902</v>
      </c>
      <c r="AO1001">
        <f t="shared" si="155"/>
        <v>6.160591642625425</v>
      </c>
      <c r="AP1001">
        <f t="shared" si="156"/>
        <v>0.36963549855752548</v>
      </c>
      <c r="AQ1001">
        <f t="shared" si="157"/>
        <v>0</v>
      </c>
      <c r="AR1001">
        <f t="shared" si="158"/>
        <v>0.36756420526121192</v>
      </c>
      <c r="AS1001" s="9">
        <f t="shared" si="159"/>
        <v>68.685252041135641</v>
      </c>
      <c r="AT1001" s="9">
        <f t="shared" si="160"/>
        <v>25.345387994654573</v>
      </c>
      <c r="AU1001" s="9">
        <f t="shared" si="161"/>
        <v>4.0841190019376938</v>
      </c>
      <c r="AV1001">
        <f t="shared" si="162"/>
        <v>0</v>
      </c>
      <c r="AW1001">
        <f t="shared" si="163"/>
        <v>17.13469434469528</v>
      </c>
      <c r="AX1001">
        <v>6.195307733006497</v>
      </c>
      <c r="AZ1001">
        <f t="shared" si="164"/>
        <v>149.59558851105425</v>
      </c>
    </row>
    <row r="1002" spans="1:52" x14ac:dyDescent="0.3">
      <c r="A1002">
        <v>250</v>
      </c>
      <c r="B1002" s="12">
        <v>6568.6938325630263</v>
      </c>
      <c r="C1002" s="9">
        <v>0</v>
      </c>
      <c r="D1002" s="9">
        <v>1.1471240718277449</v>
      </c>
      <c r="E1002" s="9">
        <v>0.92953329052356393</v>
      </c>
      <c r="F1002" s="9">
        <v>3.5647140713244738</v>
      </c>
      <c r="G1002" s="12">
        <v>0</v>
      </c>
      <c r="H1002" s="12">
        <v>362.51280404752458</v>
      </c>
      <c r="I1002" s="12">
        <v>21.750768242851475</v>
      </c>
      <c r="J1002">
        <v>312.8110093959848</v>
      </c>
      <c r="K1002">
        <v>66.269145607830239</v>
      </c>
      <c r="L1002">
        <v>1.9183796406033904E-3</v>
      </c>
      <c r="M1002">
        <v>0</v>
      </c>
      <c r="N1002">
        <v>-1.0918878609496288E-3</v>
      </c>
      <c r="O1002">
        <v>1.7657244932513137E-3</v>
      </c>
      <c r="P1002">
        <v>-3.3936195956841123E-3</v>
      </c>
      <c r="Q1002">
        <v>5.8771958018980341E-3</v>
      </c>
      <c r="R1002">
        <v>0</v>
      </c>
      <c r="S1002">
        <v>1.0334030830645371E-4</v>
      </c>
      <c r="T1002">
        <v>323.61713956079905</v>
      </c>
      <c r="U1002">
        <v>69.495833595226941</v>
      </c>
      <c r="V1002">
        <v>308.17235130360365</v>
      </c>
      <c r="W1002">
        <v>70.229325987234063</v>
      </c>
      <c r="X1002">
        <v>632.09774663416101</v>
      </c>
      <c r="Y1002">
        <v>453.17372628184881</v>
      </c>
      <c r="Z1002">
        <v>11.053717444336396</v>
      </c>
      <c r="AA1002" s="12">
        <v>26.100256080950491</v>
      </c>
      <c r="AB1002" s="12">
        <v>7.1502560809504914</v>
      </c>
      <c r="AC1002" s="12">
        <v>1.1664289923763105</v>
      </c>
      <c r="AD1002" s="12">
        <v>-272.38582863983754</v>
      </c>
      <c r="AE1002">
        <v>0.10552685830946618</v>
      </c>
      <c r="AF1002">
        <v>0</v>
      </c>
      <c r="AG1002">
        <v>57.074548362602783</v>
      </c>
      <c r="AH1002">
        <v>-9.6597229993357701</v>
      </c>
      <c r="AI1002">
        <v>-7.2500687489122582</v>
      </c>
      <c r="AJ1002">
        <v>-1.8165410911990769</v>
      </c>
      <c r="AK1002">
        <v>17.524594545549782</v>
      </c>
      <c r="AL1002">
        <v>0</v>
      </c>
      <c r="AM1002">
        <v>0</v>
      </c>
      <c r="AN1002">
        <v>4.9365127761836201</v>
      </c>
      <c r="AO1002">
        <f t="shared" si="155"/>
        <v>6.4386565229795005</v>
      </c>
      <c r="AP1002">
        <f t="shared" si="156"/>
        <v>0.38631939137877003</v>
      </c>
      <c r="AQ1002">
        <f t="shared" si="157"/>
        <v>0</v>
      </c>
      <c r="AR1002">
        <f t="shared" si="158"/>
        <v>0.38417037626273981</v>
      </c>
      <c r="AS1002" s="9">
        <f t="shared" si="159"/>
        <v>67.850346851918005</v>
      </c>
      <c r="AT1002" s="9">
        <f t="shared" si="160"/>
        <v>25.756204641097348</v>
      </c>
      <c r="AU1002" s="9">
        <f t="shared" si="161"/>
        <v>4.2702653955689298</v>
      </c>
      <c r="AV1002">
        <f t="shared" si="162"/>
        <v>0</v>
      </c>
      <c r="AW1002">
        <f t="shared" si="163"/>
        <v>16.937164726213332</v>
      </c>
      <c r="AX1002">
        <v>6.474673798255683</v>
      </c>
      <c r="AZ1002">
        <f t="shared" si="164"/>
        <v>145.00137497824517</v>
      </c>
    </row>
    <row r="1003" spans="1:52" x14ac:dyDescent="0.3">
      <c r="A1003">
        <v>250.25</v>
      </c>
      <c r="B1003" s="12">
        <v>6574.8313951057507</v>
      </c>
      <c r="C1003" s="9">
        <v>0</v>
      </c>
      <c r="D1003" s="9">
        <v>1.1466259095630962</v>
      </c>
      <c r="E1003" s="9">
        <v>0.93161174536604063</v>
      </c>
      <c r="F1003" s="9">
        <v>3.5653634209890357</v>
      </c>
      <c r="G1003" s="12">
        <v>0</v>
      </c>
      <c r="H1003" s="12">
        <v>363.31220975616947</v>
      </c>
      <c r="I1003" s="12">
        <v>21.798732585370168</v>
      </c>
      <c r="J1003">
        <v>312.31651549659784</v>
      </c>
      <c r="K1003">
        <v>66.222606162305453</v>
      </c>
      <c r="L1003">
        <v>1.8932952849943924E-3</v>
      </c>
      <c r="M1003">
        <v>0</v>
      </c>
      <c r="N1003">
        <v>-1.0896312548435907E-3</v>
      </c>
      <c r="O1003">
        <v>1.7611640588411791E-3</v>
      </c>
      <c r="P1003">
        <v>-3.3885606260930347E-3</v>
      </c>
      <c r="Q1003">
        <v>5.8771958018980341E-3</v>
      </c>
      <c r="R1003">
        <v>0</v>
      </c>
      <c r="S1003">
        <v>1.0327672614730749E-4</v>
      </c>
      <c r="T1003">
        <v>290.97566849605147</v>
      </c>
      <c r="U1003">
        <v>66.266776240350339</v>
      </c>
      <c r="V1003">
        <v>303.67320737908528</v>
      </c>
      <c r="W1003">
        <v>69.798644566666553</v>
      </c>
      <c r="X1003">
        <v>629.01811758566669</v>
      </c>
      <c r="Y1003">
        <v>451.98486608646499</v>
      </c>
      <c r="Z1003">
        <v>11.058373002885723</v>
      </c>
      <c r="AA1003" s="12">
        <v>26.116244195123389</v>
      </c>
      <c r="AB1003" s="12">
        <v>7.1662441951233893</v>
      </c>
      <c r="AC1003" s="12">
        <v>1.1626556626535887</v>
      </c>
      <c r="AD1003" s="12">
        <v>-274.39653740345005</v>
      </c>
      <c r="AE1003">
        <v>0.10513805710630209</v>
      </c>
      <c r="AF1003">
        <v>0</v>
      </c>
      <c r="AG1003">
        <v>56.739025438926674</v>
      </c>
      <c r="AH1003">
        <v>-8.6714437080015117</v>
      </c>
      <c r="AI1003">
        <v>-7.4155829353689855</v>
      </c>
      <c r="AJ1003">
        <v>-1.8299505079436087</v>
      </c>
      <c r="AK1003">
        <v>17.535329506063544</v>
      </c>
      <c r="AL1003">
        <v>0</v>
      </c>
      <c r="AM1003">
        <v>0</v>
      </c>
      <c r="AN1003">
        <v>4.9205434454256274</v>
      </c>
      <c r="AO1003">
        <f t="shared" si="155"/>
        <v>6.3226220453261526</v>
      </c>
      <c r="AP1003">
        <f t="shared" si="156"/>
        <v>0.37935732271956912</v>
      </c>
      <c r="AQ1003">
        <f t="shared" si="157"/>
        <v>0</v>
      </c>
      <c r="AR1003">
        <f t="shared" si="158"/>
        <v>0.37726254341033844</v>
      </c>
      <c r="AS1003" s="9">
        <f t="shared" si="159"/>
        <v>67.984622769120421</v>
      </c>
      <c r="AT1003" s="9">
        <f t="shared" si="160"/>
        <v>25.214847027031226</v>
      </c>
      <c r="AU1003" s="9">
        <f t="shared" si="161"/>
        <v>4.1950747760090898</v>
      </c>
      <c r="AV1003">
        <f t="shared" si="162"/>
        <v>0</v>
      </c>
      <c r="AW1003">
        <f t="shared" si="163"/>
        <v>16.981299232714768</v>
      </c>
      <c r="AX1003">
        <v>6.3577288908690699</v>
      </c>
      <c r="AZ1003">
        <f t="shared" si="164"/>
        <v>148.31165870737971</v>
      </c>
    </row>
    <row r="1004" spans="1:52" x14ac:dyDescent="0.3">
      <c r="A1004">
        <v>250.5</v>
      </c>
      <c r="B1004" s="12">
        <v>6580.8968679423806</v>
      </c>
      <c r="C1004" s="9">
        <v>0</v>
      </c>
      <c r="D1004" s="9">
        <v>1.1461156272017667</v>
      </c>
      <c r="E1004" s="9">
        <v>0.93368340539319472</v>
      </c>
      <c r="F1004" s="9">
        <v>3.566004897148856</v>
      </c>
      <c r="G1004" s="12">
        <v>0</v>
      </c>
      <c r="H1004" s="12">
        <v>364.10900207430564</v>
      </c>
      <c r="I1004" s="12">
        <v>21.84654012445834</v>
      </c>
      <c r="J1004">
        <v>311.9696155237699</v>
      </c>
      <c r="K1004">
        <v>66.190449636859341</v>
      </c>
      <c r="L1004">
        <v>1.8682386829381365E-3</v>
      </c>
      <c r="M1004">
        <v>0</v>
      </c>
      <c r="N1004">
        <v>-1.0878077434097657E-3</v>
      </c>
      <c r="O1004">
        <v>1.757373055613537E-3</v>
      </c>
      <c r="P1004">
        <v>-3.3851726834985413E-3</v>
      </c>
      <c r="Q1004">
        <v>5.8771958018980341E-3</v>
      </c>
      <c r="R1004">
        <v>0</v>
      </c>
      <c r="S1004">
        <v>1.0325934667573888E-4</v>
      </c>
      <c r="T1004">
        <v>322.78019456117431</v>
      </c>
      <c r="U1004">
        <v>69.406824095437514</v>
      </c>
      <c r="V1004">
        <v>307.28102494446347</v>
      </c>
      <c r="W1004">
        <v>70.13063597087239</v>
      </c>
      <c r="X1004">
        <v>626.23566945339041</v>
      </c>
      <c r="Y1004">
        <v>451.00364973241085</v>
      </c>
      <c r="Z1004">
        <v>11.063010899979764</v>
      </c>
      <c r="AA1004" s="12">
        <v>26.132180041486109</v>
      </c>
      <c r="AB1004" s="12">
        <v>7.182180041486113</v>
      </c>
      <c r="AC1004" s="12">
        <v>1.1588547474971396</v>
      </c>
      <c r="AD1004" s="12">
        <v>-276.40255018637492</v>
      </c>
      <c r="AE1004">
        <v>0.10474726285179514</v>
      </c>
      <c r="AF1004">
        <v>0</v>
      </c>
      <c r="AG1004">
        <v>56.42788450624797</v>
      </c>
      <c r="AH1004">
        <v>-9.603827567495431</v>
      </c>
      <c r="AI1004">
        <v>-7.18613123939737</v>
      </c>
      <c r="AJ1004">
        <v>-1.8433286071929347</v>
      </c>
      <c r="AK1004">
        <v>17.546029372202046</v>
      </c>
      <c r="AL1004">
        <v>0</v>
      </c>
      <c r="AM1004">
        <v>0</v>
      </c>
      <c r="AN1004">
        <v>4.9044573687303155</v>
      </c>
      <c r="AO1004">
        <f t="shared" si="155"/>
        <v>6.6003337675863154</v>
      </c>
      <c r="AP1004">
        <f t="shared" si="156"/>
        <v>0.39602002605517889</v>
      </c>
      <c r="AQ1004">
        <f t="shared" si="157"/>
        <v>0</v>
      </c>
      <c r="AR1004">
        <f t="shared" si="158"/>
        <v>0.393849448074576</v>
      </c>
      <c r="AS1004" s="9">
        <f t="shared" si="159"/>
        <v>67.150519214140814</v>
      </c>
      <c r="AT1004" s="9">
        <f t="shared" si="160"/>
        <v>25.624769092193166</v>
      </c>
      <c r="AU1004" s="9">
        <f t="shared" si="161"/>
        <v>4.381173864858714</v>
      </c>
      <c r="AV1004">
        <f t="shared" si="162"/>
        <v>0</v>
      </c>
      <c r="AW1004">
        <f t="shared" si="163"/>
        <v>16.783287064262929</v>
      </c>
      <c r="AX1004">
        <v>6.6367094416175751</v>
      </c>
      <c r="AZ1004">
        <f t="shared" si="164"/>
        <v>143.72262478794738</v>
      </c>
    </row>
    <row r="1005" spans="1:52" x14ac:dyDescent="0.3">
      <c r="A1005">
        <v>250.75</v>
      </c>
      <c r="B1005" s="12">
        <v>6586.8900612444468</v>
      </c>
      <c r="C1005" s="9">
        <v>0</v>
      </c>
      <c r="D1005" s="9">
        <v>1.1455932378705223</v>
      </c>
      <c r="E1005" s="9">
        <v>0.93574822140826053</v>
      </c>
      <c r="F1005" s="9">
        <v>3.5666384886251787</v>
      </c>
      <c r="G1005" s="12">
        <v>0</v>
      </c>
      <c r="H1005" s="12">
        <v>364.90316208010017</v>
      </c>
      <c r="I1005" s="12">
        <v>21.894189724806012</v>
      </c>
      <c r="J1005">
        <v>311.48388873548856</v>
      </c>
      <c r="K1005">
        <v>66.144654456319529</v>
      </c>
      <c r="L1005">
        <v>1.8432088732288499E-3</v>
      </c>
      <c r="M1005">
        <v>0</v>
      </c>
      <c r="N1005">
        <v>-1.0855578279539001E-3</v>
      </c>
      <c r="O1005">
        <v>1.7528465731309437E-3</v>
      </c>
      <c r="P1005">
        <v>-3.3801648844553871E-3</v>
      </c>
      <c r="Q1005">
        <v>5.8771958018980341E-3</v>
      </c>
      <c r="R1005">
        <v>0</v>
      </c>
      <c r="S1005">
        <v>1.0319579931156327E-4</v>
      </c>
      <c r="T1005">
        <v>290.04286906354872</v>
      </c>
      <c r="U1005">
        <v>66.159478943845102</v>
      </c>
      <c r="V1005">
        <v>302.79061764971289</v>
      </c>
      <c r="W1005">
        <v>69.69971447647896</v>
      </c>
      <c r="X1005">
        <v>623.20390503334693</v>
      </c>
      <c r="Y1005">
        <v>449.82882590465408</v>
      </c>
      <c r="Z1005">
        <v>11.067631050828894</v>
      </c>
      <c r="AA1005" s="12">
        <v>26.148063241601996</v>
      </c>
      <c r="AB1005" s="12">
        <v>7.1980632416019965</v>
      </c>
      <c r="AC1005" s="12">
        <v>1.1550263124273719</v>
      </c>
      <c r="AD1005" s="12">
        <v>-278.40379825001196</v>
      </c>
      <c r="AE1005">
        <v>0.10435448317206908</v>
      </c>
      <c r="AF1005">
        <v>0</v>
      </c>
      <c r="AG1005">
        <v>56.094509774629742</v>
      </c>
      <c r="AH1005">
        <v>-8.6159584400747171</v>
      </c>
      <c r="AI1005">
        <v>-7.3519104127470598</v>
      </c>
      <c r="AJ1005">
        <v>-1.8566749305293302</v>
      </c>
      <c r="AK1005">
        <v>17.556693889870129</v>
      </c>
      <c r="AL1005">
        <v>0</v>
      </c>
      <c r="AM1005">
        <v>0</v>
      </c>
      <c r="AN1005">
        <v>4.8882548233904615</v>
      </c>
      <c r="AO1005">
        <f t="shared" si="155"/>
        <v>6.4838724047360197</v>
      </c>
      <c r="AP1005">
        <f t="shared" si="156"/>
        <v>0.38903234428416117</v>
      </c>
      <c r="AQ1005">
        <f t="shared" si="157"/>
        <v>0</v>
      </c>
      <c r="AR1005">
        <f t="shared" si="158"/>
        <v>0.38691601235246398</v>
      </c>
      <c r="AS1005" s="9">
        <f t="shared" si="159"/>
        <v>67.286030867078509</v>
      </c>
      <c r="AT1005" s="9">
        <f t="shared" si="160"/>
        <v>25.082650368266414</v>
      </c>
      <c r="AU1005" s="9">
        <f t="shared" si="161"/>
        <v>4.3056664533761388</v>
      </c>
      <c r="AV1005">
        <f t="shared" si="162"/>
        <v>0</v>
      </c>
      <c r="AW1005">
        <f t="shared" si="163"/>
        <v>16.827354991202746</v>
      </c>
      <c r="AX1005">
        <v>6.5193375335317052</v>
      </c>
      <c r="AZ1005">
        <f t="shared" si="164"/>
        <v>147.0382082549412</v>
      </c>
    </row>
    <row r="1006" spans="1:52" x14ac:dyDescent="0.3">
      <c r="A1006">
        <v>251</v>
      </c>
      <c r="B1006" s="12">
        <v>6592.81078733101</v>
      </c>
      <c r="C1006" s="9">
        <v>0</v>
      </c>
      <c r="D1006" s="9">
        <v>1.1450587550053435</v>
      </c>
      <c r="E1006" s="9">
        <v>0.93780614433329279</v>
      </c>
      <c r="F1006" s="9">
        <v>3.5672641843813966</v>
      </c>
      <c r="G1006" s="12">
        <v>0</v>
      </c>
      <c r="H1006" s="12">
        <v>365.69467089742034</v>
      </c>
      <c r="I1006" s="12">
        <v>21.94168025384522</v>
      </c>
      <c r="J1006">
        <v>311.14544634282328</v>
      </c>
      <c r="K1006">
        <v>66.11324317492199</v>
      </c>
      <c r="L1006">
        <v>1.8182065383209908E-3</v>
      </c>
      <c r="M1006">
        <v>0</v>
      </c>
      <c r="N1006">
        <v>-1.083734442051713E-3</v>
      </c>
      <c r="O1006">
        <v>1.7490864545218387E-3</v>
      </c>
      <c r="P1006">
        <v>-3.3768349105625589E-3</v>
      </c>
      <c r="Q1006">
        <v>5.8771958018980341E-3</v>
      </c>
      <c r="R1006">
        <v>0</v>
      </c>
      <c r="S1006">
        <v>1.0317844715398045E-4</v>
      </c>
      <c r="T1006">
        <v>321.96007550897394</v>
      </c>
      <c r="U1006">
        <v>69.319213456965656</v>
      </c>
      <c r="V1006">
        <v>306.40660607268302</v>
      </c>
      <c r="W1006">
        <v>70.033418036158764</v>
      </c>
      <c r="X1006">
        <v>620.46665701281813</v>
      </c>
      <c r="Y1006">
        <v>448.86074847804861</v>
      </c>
      <c r="Z1006">
        <v>11.072233371056633</v>
      </c>
      <c r="AA1006" s="12">
        <v>26.163893417948405</v>
      </c>
      <c r="AB1006" s="12">
        <v>7.2138934179484062</v>
      </c>
      <c r="AC1006" s="12">
        <v>1.1511704239107203</v>
      </c>
      <c r="AD1006" s="12">
        <v>-280.40021291682024</v>
      </c>
      <c r="AE1006">
        <v>0.10395972572950019</v>
      </c>
      <c r="AF1006">
        <v>0</v>
      </c>
      <c r="AG1006">
        <v>55.785256142102703</v>
      </c>
      <c r="AH1006">
        <v>-9.5487948649412893</v>
      </c>
      <c r="AI1006">
        <v>-7.122707120268279</v>
      </c>
      <c r="AJ1006">
        <v>-1.8699890199422746</v>
      </c>
      <c r="AK1006">
        <v>17.567322805586315</v>
      </c>
      <c r="AL1006">
        <v>0</v>
      </c>
      <c r="AM1006">
        <v>0</v>
      </c>
      <c r="AN1006">
        <v>4.8719360907025742</v>
      </c>
      <c r="AO1006">
        <f t="shared" si="155"/>
        <v>6.7612399306090349</v>
      </c>
      <c r="AP1006">
        <f t="shared" si="156"/>
        <v>0.40567439583654208</v>
      </c>
      <c r="AQ1006">
        <f t="shared" si="157"/>
        <v>0</v>
      </c>
      <c r="AR1006">
        <f t="shared" si="158"/>
        <v>0.40348418120304574</v>
      </c>
      <c r="AS1006" s="9">
        <f t="shared" si="159"/>
        <v>66.452712558761888</v>
      </c>
      <c r="AT1006" s="9">
        <f t="shared" si="160"/>
        <v>25.491671553506102</v>
      </c>
      <c r="AU1006" s="9">
        <f t="shared" si="161"/>
        <v>4.4917215833645994</v>
      </c>
      <c r="AV1006">
        <f t="shared" si="162"/>
        <v>0</v>
      </c>
      <c r="AW1006">
        <f t="shared" si="163"/>
        <v>16.628874783691224</v>
      </c>
      <c r="AX1006">
        <v>6.7979416585242305</v>
      </c>
      <c r="AZ1006">
        <f t="shared" si="164"/>
        <v>142.45414240536559</v>
      </c>
    </row>
    <row r="1007" spans="1:52" x14ac:dyDescent="0.3">
      <c r="A1007">
        <v>251.25</v>
      </c>
      <c r="B1007" s="12">
        <v>6598.6588606787454</v>
      </c>
      <c r="C1007" s="9">
        <v>0</v>
      </c>
      <c r="D1007" s="9">
        <v>1.1445121923509112</v>
      </c>
      <c r="E1007" s="9">
        <v>0.9398571252108513</v>
      </c>
      <c r="F1007" s="9">
        <v>3.5678819735230753</v>
      </c>
      <c r="G1007" s="12">
        <v>0</v>
      </c>
      <c r="H1007" s="12">
        <v>366.48350969648124</v>
      </c>
      <c r="I1007" s="12">
        <v>21.989010581788875</v>
      </c>
      <c r="J1007">
        <v>310.66841617484442</v>
      </c>
      <c r="K1007">
        <v>66.06819048936876</v>
      </c>
      <c r="L1007">
        <v>1.7932307637605284E-3</v>
      </c>
      <c r="M1007">
        <v>0</v>
      </c>
      <c r="N1007">
        <v>-1.0814916876165205E-3</v>
      </c>
      <c r="O1007">
        <v>1.7445936231553262E-3</v>
      </c>
      <c r="P1007">
        <v>-3.3718790348620442E-3</v>
      </c>
      <c r="Q1007">
        <v>5.8771958018980341E-3</v>
      </c>
      <c r="R1007">
        <v>0</v>
      </c>
      <c r="S1007">
        <v>1.0311493355979502E-4</v>
      </c>
      <c r="T1007">
        <v>289.12712217188465</v>
      </c>
      <c r="U1007">
        <v>66.053660441725071</v>
      </c>
      <c r="V1007">
        <v>301.9248090417193</v>
      </c>
      <c r="W1007">
        <v>69.602262873653274</v>
      </c>
      <c r="X1007">
        <v>617.48191570494214</v>
      </c>
      <c r="Y1007">
        <v>447.69973560139204</v>
      </c>
      <c r="Z1007">
        <v>11.076817776698023</v>
      </c>
      <c r="AA1007" s="12">
        <v>26.179670193929624</v>
      </c>
      <c r="AB1007" s="12">
        <v>7.2296701939296248</v>
      </c>
      <c r="AC1007" s="12">
        <v>1.147287149354477</v>
      </c>
      <c r="AD1007" s="12">
        <v>-282.39172571122378</v>
      </c>
      <c r="AE1007">
        <v>0.10356299822254544</v>
      </c>
      <c r="AF1007">
        <v>0</v>
      </c>
      <c r="AG1007">
        <v>55.454010316199714</v>
      </c>
      <c r="AH1007">
        <v>-8.5613401551495141</v>
      </c>
      <c r="AI1007">
        <v>-7.2887463279836364</v>
      </c>
      <c r="AJ1007">
        <v>-1.8832704187681517</v>
      </c>
      <c r="AK1007">
        <v>17.577915866491516</v>
      </c>
      <c r="AL1007">
        <v>0</v>
      </c>
      <c r="AM1007">
        <v>0</v>
      </c>
      <c r="AN1007">
        <v>4.8555014559450225</v>
      </c>
      <c r="AO1007">
        <f t="shared" si="155"/>
        <v>6.6443545792049523</v>
      </c>
      <c r="AP1007">
        <f t="shared" si="156"/>
        <v>0.39866127475229712</v>
      </c>
      <c r="AQ1007">
        <f t="shared" si="157"/>
        <v>0</v>
      </c>
      <c r="AR1007">
        <f t="shared" si="158"/>
        <v>0.39652530504303568</v>
      </c>
      <c r="AS1007" s="9">
        <f t="shared" si="159"/>
        <v>66.589439354208736</v>
      </c>
      <c r="AT1007" s="9">
        <f t="shared" si="160"/>
        <v>24.948795954146597</v>
      </c>
      <c r="AU1007" s="9">
        <f t="shared" si="161"/>
        <v>4.4158982950573398</v>
      </c>
      <c r="AV1007">
        <f t="shared" si="162"/>
        <v>0</v>
      </c>
      <c r="AW1007">
        <f t="shared" si="163"/>
        <v>16.672880931191969</v>
      </c>
      <c r="AX1007">
        <v>6.6801458387747141</v>
      </c>
      <c r="AZ1007">
        <f t="shared" si="164"/>
        <v>145.77492655967274</v>
      </c>
    </row>
    <row r="1008" spans="1:52" x14ac:dyDescent="0.3">
      <c r="A1008">
        <v>251.5</v>
      </c>
      <c r="B1008" s="12">
        <v>6604.4340979318731</v>
      </c>
      <c r="C1008" s="9">
        <v>0</v>
      </c>
      <c r="D1008" s="9">
        <v>1.1439535639601039</v>
      </c>
      <c r="E1008" s="9">
        <v>0.94190111520568476</v>
      </c>
      <c r="F1008" s="9">
        <v>3.5684918452979781</v>
      </c>
      <c r="G1008" s="12">
        <v>0</v>
      </c>
      <c r="H1008" s="12">
        <v>367.26965969449412</v>
      </c>
      <c r="I1008" s="12">
        <v>22.03617958166965</v>
      </c>
      <c r="J1008">
        <v>310.33837026994661</v>
      </c>
      <c r="K1008">
        <v>66.037522916849127</v>
      </c>
      <c r="L1008">
        <v>1.7682821880203794E-3</v>
      </c>
      <c r="M1008">
        <v>0</v>
      </c>
      <c r="N1008">
        <v>-1.0796686720564931E-3</v>
      </c>
      <c r="O1008">
        <v>1.7408640784015677E-3</v>
      </c>
      <c r="P1008">
        <v>-3.3686077468734147E-3</v>
      </c>
      <c r="Q1008">
        <v>5.8771958018980341E-3</v>
      </c>
      <c r="R1008">
        <v>0</v>
      </c>
      <c r="S1008">
        <v>1.0309760822830285E-4</v>
      </c>
      <c r="T1008">
        <v>321.15664699803028</v>
      </c>
      <c r="U1008">
        <v>69.232999963346913</v>
      </c>
      <c r="V1008">
        <v>305.54895930452443</v>
      </c>
      <c r="W1008">
        <v>69.937669679285364</v>
      </c>
      <c r="X1008">
        <v>614.78905757790642</v>
      </c>
      <c r="Y1008">
        <v>446.74457976700091</v>
      </c>
      <c r="Z1008">
        <v>11.081384184200727</v>
      </c>
      <c r="AA1008" s="12">
        <v>26.195393193889881</v>
      </c>
      <c r="AB1008" s="12">
        <v>7.2453931938898828</v>
      </c>
      <c r="AC1008" s="12">
        <v>1.143376557109764</v>
      </c>
      <c r="AD1008" s="12">
        <v>-284.37826804961901</v>
      </c>
      <c r="AE1008">
        <v>0.103164308385576</v>
      </c>
      <c r="AF1008">
        <v>0</v>
      </c>
      <c r="AG1008">
        <v>55.146623442404724</v>
      </c>
      <c r="AH1008">
        <v>-9.4946174380028818</v>
      </c>
      <c r="AI1008">
        <v>-7.0597810231238247</v>
      </c>
      <c r="AJ1008">
        <v>-1.8965186696229095</v>
      </c>
      <c r="AK1008">
        <v>17.58847282035774</v>
      </c>
      <c r="AL1008">
        <v>0</v>
      </c>
      <c r="AM1008">
        <v>0</v>
      </c>
      <c r="AN1008">
        <v>4.8389512083906112</v>
      </c>
      <c r="AO1008">
        <f t="shared" si="155"/>
        <v>6.9213866787628335</v>
      </c>
      <c r="AP1008">
        <f t="shared" si="156"/>
        <v>0.41528320072577002</v>
      </c>
      <c r="AQ1008">
        <f t="shared" si="157"/>
        <v>0</v>
      </c>
      <c r="AR1008">
        <f t="shared" si="158"/>
        <v>0.41307525650894844</v>
      </c>
      <c r="AS1008" s="9">
        <f t="shared" si="159"/>
        <v>65.756889950648699</v>
      </c>
      <c r="AT1008" s="9">
        <f t="shared" si="160"/>
        <v>25.356910411146416</v>
      </c>
      <c r="AU1008" s="9">
        <f t="shared" si="161"/>
        <v>4.6019126924868043</v>
      </c>
      <c r="AV1008">
        <f t="shared" si="162"/>
        <v>0</v>
      </c>
      <c r="AW1008">
        <f t="shared" si="163"/>
        <v>16.473946989593536</v>
      </c>
      <c r="AX1008">
        <v>6.9583824451491196</v>
      </c>
      <c r="AZ1008">
        <f t="shared" si="164"/>
        <v>141.19562046247648</v>
      </c>
    </row>
    <row r="1009" spans="1:52" x14ac:dyDescent="0.3">
      <c r="A1009">
        <v>251.75</v>
      </c>
      <c r="B1009" s="12">
        <v>6610.1363179120253</v>
      </c>
      <c r="C1009" s="9">
        <v>0</v>
      </c>
      <c r="D1009" s="9">
        <v>1.1433828841934615</v>
      </c>
      <c r="E1009" s="9">
        <v>0.94393806560640969</v>
      </c>
      <c r="F1009" s="9">
        <v>3.569093789096085</v>
      </c>
      <c r="G1009" s="12">
        <v>0</v>
      </c>
      <c r="H1009" s="12">
        <v>368.05310215631141</v>
      </c>
      <c r="I1009" s="12">
        <v>22.083186129378685</v>
      </c>
      <c r="J1009">
        <v>309.86996759679937</v>
      </c>
      <c r="K1009">
        <v>65.99321097220303</v>
      </c>
      <c r="L1009">
        <v>1.7433599421028535E-3</v>
      </c>
      <c r="M1009">
        <v>0</v>
      </c>
      <c r="N1009">
        <v>-1.0774335475159757E-3</v>
      </c>
      <c r="O1009">
        <v>1.736404598627436E-3</v>
      </c>
      <c r="P1009">
        <v>-3.3637045422291825E-3</v>
      </c>
      <c r="Q1009">
        <v>5.8771958018980341E-3</v>
      </c>
      <c r="R1009">
        <v>0</v>
      </c>
      <c r="S1009">
        <v>1.0303412733509398E-4</v>
      </c>
      <c r="T1009">
        <v>288.2282979945972</v>
      </c>
      <c r="U1009">
        <v>65.949321951191621</v>
      </c>
      <c r="V1009">
        <v>301.0756475972421</v>
      </c>
      <c r="W1009">
        <v>69.506287347496652</v>
      </c>
      <c r="X1009">
        <v>611.85051494305412</v>
      </c>
      <c r="Y1009">
        <v>445.59715725869438</v>
      </c>
      <c r="Z1009">
        <v>11.085932510426771</v>
      </c>
      <c r="AA1009" s="12">
        <v>26.211062043126219</v>
      </c>
      <c r="AB1009" s="12">
        <v>7.2610620431262207</v>
      </c>
      <c r="AC1009" s="12">
        <v>1.1394387164671405</v>
      </c>
      <c r="AD1009" s="12">
        <v>-286.3597714846112</v>
      </c>
      <c r="AE1009">
        <v>0.10276366398868442</v>
      </c>
      <c r="AF1009">
        <v>0</v>
      </c>
      <c r="AG1009">
        <v>54.817487252459273</v>
      </c>
      <c r="AH1009">
        <v>-8.5075810241525094</v>
      </c>
      <c r="AI1009">
        <v>-7.2260754830726146</v>
      </c>
      <c r="AJ1009">
        <v>-1.9097333160308725</v>
      </c>
      <c r="AK1009">
        <v>17.598993415596748</v>
      </c>
      <c r="AL1009">
        <v>0</v>
      </c>
      <c r="AM1009">
        <v>0</v>
      </c>
      <c r="AN1009">
        <v>4.8222856412879933</v>
      </c>
      <c r="AO1009">
        <f t="shared" si="155"/>
        <v>6.80408005513058</v>
      </c>
      <c r="AP1009">
        <f t="shared" si="156"/>
        <v>0.4082448033078348</v>
      </c>
      <c r="AQ1009">
        <f t="shared" si="157"/>
        <v>0</v>
      </c>
      <c r="AR1009">
        <f t="shared" si="158"/>
        <v>0.40609109142534894</v>
      </c>
      <c r="AS1009" s="9">
        <f t="shared" si="159"/>
        <v>65.894811618734806</v>
      </c>
      <c r="AT1009" s="9">
        <f t="shared" si="160"/>
        <v>24.813282123141381</v>
      </c>
      <c r="AU1009" s="9">
        <f t="shared" si="161"/>
        <v>4.5257743372031083</v>
      </c>
      <c r="AV1009">
        <f t="shared" si="162"/>
        <v>0</v>
      </c>
      <c r="AW1009">
        <f t="shared" si="163"/>
        <v>16.517896114030151</v>
      </c>
      <c r="AX1009">
        <v>6.8401656240424344</v>
      </c>
      <c r="AZ1009">
        <f t="shared" si="164"/>
        <v>144.52150966145228</v>
      </c>
    </row>
    <row r="1010" spans="1:52" x14ac:dyDescent="0.3">
      <c r="A1010">
        <v>252</v>
      </c>
      <c r="B1010" s="12">
        <v>6615.7653416279609</v>
      </c>
      <c r="C1010" s="9">
        <v>0</v>
      </c>
      <c r="D1010" s="9">
        <v>1.1428001677186472</v>
      </c>
      <c r="E1010" s="9">
        <v>0.9459679278271933</v>
      </c>
      <c r="F1010" s="9">
        <v>3.5696877944496075</v>
      </c>
      <c r="G1010" s="12">
        <v>0</v>
      </c>
      <c r="H1010" s="12">
        <v>368.83381839507433</v>
      </c>
      <c r="I1010" s="12">
        <v>22.130029103704459</v>
      </c>
      <c r="J1010">
        <v>309.54825839769052</v>
      </c>
      <c r="K1010">
        <v>65.963285589299119</v>
      </c>
      <c r="L1010">
        <v>1.7184646218081142E-3</v>
      </c>
      <c r="M1010">
        <v>0</v>
      </c>
      <c r="N1010">
        <v>-1.0756111363987993E-3</v>
      </c>
      <c r="O1010">
        <v>1.7327053220714723E-3</v>
      </c>
      <c r="P1010">
        <v>-3.3604926504559609E-3</v>
      </c>
      <c r="Q1010">
        <v>5.8771958018980341E-3</v>
      </c>
      <c r="R1010">
        <v>0</v>
      </c>
      <c r="S1010">
        <v>1.0301682829729955E-4</v>
      </c>
      <c r="T1010">
        <v>320.36977674953056</v>
      </c>
      <c r="U1010">
        <v>69.148181947114097</v>
      </c>
      <c r="V1010">
        <v>304.70795248486957</v>
      </c>
      <c r="W1010">
        <v>69.843388476188466</v>
      </c>
      <c r="X1010">
        <v>609.20125437293336</v>
      </c>
      <c r="Y1010">
        <v>444.65471088685211</v>
      </c>
      <c r="Z1010">
        <v>11.090462672654334</v>
      </c>
      <c r="AA1010" s="12">
        <v>26.226676367901483</v>
      </c>
      <c r="AB1010" s="12">
        <v>7.2766763679014863</v>
      </c>
      <c r="AC1010" s="12">
        <v>1.1354736976568613</v>
      </c>
      <c r="AD1010" s="12">
        <v>-288.33616787879862</v>
      </c>
      <c r="AE1010">
        <v>0.10236107283750862</v>
      </c>
      <c r="AF1010">
        <v>0</v>
      </c>
      <c r="AG1010">
        <v>54.511946859598218</v>
      </c>
      <c r="AH1010">
        <v>-9.4412879968613677</v>
      </c>
      <c r="AI1010">
        <v>-6.9973379200991275</v>
      </c>
      <c r="AJ1010">
        <v>-1.9229139035837084</v>
      </c>
      <c r="AK1010">
        <v>17.60947740126878</v>
      </c>
      <c r="AL1010">
        <v>0</v>
      </c>
      <c r="AM1010">
        <v>0</v>
      </c>
      <c r="AN1010">
        <v>4.805505051862764</v>
      </c>
      <c r="AO1010">
        <f t="shared" si="155"/>
        <v>7.0807852851659412</v>
      </c>
      <c r="AP1010">
        <f t="shared" si="156"/>
        <v>0.42484711710995643</v>
      </c>
      <c r="AQ1010">
        <f t="shared" si="157"/>
        <v>0</v>
      </c>
      <c r="AR1010">
        <f t="shared" si="158"/>
        <v>0.42262333055030826</v>
      </c>
      <c r="AS1010" s="9">
        <f t="shared" si="159"/>
        <v>65.063014983603765</v>
      </c>
      <c r="AT1010" s="9">
        <f t="shared" si="160"/>
        <v>25.220484503279987</v>
      </c>
      <c r="AU1010" s="9">
        <f t="shared" si="161"/>
        <v>4.7117510938927767</v>
      </c>
      <c r="AV1010">
        <f t="shared" si="162"/>
        <v>0</v>
      </c>
      <c r="AW1010">
        <f t="shared" si="163"/>
        <v>16.318522574097216</v>
      </c>
      <c r="AX1010">
        <v>7.1180434155403409</v>
      </c>
      <c r="AZ1010">
        <f t="shared" si="164"/>
        <v>139.94675840198255</v>
      </c>
    </row>
    <row r="1011" spans="1:52" x14ac:dyDescent="0.3">
      <c r="A1011">
        <v>252.25</v>
      </c>
      <c r="B1011" s="12">
        <v>6621.3209922851993</v>
      </c>
      <c r="C1011" s="9">
        <v>0</v>
      </c>
      <c r="D1011" s="9">
        <v>1.1422054295099051</v>
      </c>
      <c r="E1011" s="9">
        <v>0.94799065340943178</v>
      </c>
      <c r="F1011" s="9">
        <v>3.5702738510330208</v>
      </c>
      <c r="G1011" s="12">
        <v>0</v>
      </c>
      <c r="H1011" s="12">
        <v>369.6117897728584</v>
      </c>
      <c r="I1011" s="12">
        <v>22.176707386371504</v>
      </c>
      <c r="J1011">
        <v>309.08841544325509</v>
      </c>
      <c r="K1011">
        <v>65.919712647216613</v>
      </c>
      <c r="L1011">
        <v>1.6935954023104926E-3</v>
      </c>
      <c r="M1011">
        <v>0</v>
      </c>
      <c r="N1011">
        <v>-1.0733841065002899E-3</v>
      </c>
      <c r="O1011">
        <v>1.7282789061248863E-3</v>
      </c>
      <c r="P1011">
        <v>-3.3556428591288152E-3</v>
      </c>
      <c r="Q1011">
        <v>5.8771958018980341E-3</v>
      </c>
      <c r="R1011">
        <v>0</v>
      </c>
      <c r="S1011">
        <v>1.0295337899270106E-4</v>
      </c>
      <c r="T1011">
        <v>287.34626973326812</v>
      </c>
      <c r="U1011">
        <v>65.846464735977975</v>
      </c>
      <c r="V1011">
        <v>300.24300254345292</v>
      </c>
      <c r="W1011">
        <v>69.41178556449438</v>
      </c>
      <c r="X1011">
        <v>606.30810629437497</v>
      </c>
      <c r="Y1011">
        <v>443.52066451311191</v>
      </c>
      <c r="Z1011">
        <v>11.094974588577065</v>
      </c>
      <c r="AA1011" s="12">
        <v>26.242235795457166</v>
      </c>
      <c r="AB1011" s="12">
        <v>7.2922357954571675</v>
      </c>
      <c r="AC1011" s="12">
        <v>1.1314815718492002</v>
      </c>
      <c r="AD1011" s="12">
        <v>-290.30738872842431</v>
      </c>
      <c r="AE1011">
        <v>0.1019565427730651</v>
      </c>
      <c r="AF1011">
        <v>0</v>
      </c>
      <c r="AG1011">
        <v>54.184901718481242</v>
      </c>
      <c r="AH1011">
        <v>-8.4546733757965704</v>
      </c>
      <c r="AI1011">
        <v>-7.1638830984829491</v>
      </c>
      <c r="AJ1011">
        <v>-1.9360599754298622</v>
      </c>
      <c r="AK1011">
        <v>17.619924527091168</v>
      </c>
      <c r="AL1011">
        <v>0</v>
      </c>
      <c r="AM1011">
        <v>0</v>
      </c>
      <c r="AN1011">
        <v>4.7886097413188251</v>
      </c>
      <c r="AO1011">
        <f t="shared" si="155"/>
        <v>6.9630597795583773</v>
      </c>
      <c r="AP1011">
        <f t="shared" si="156"/>
        <v>0.41778358677350264</v>
      </c>
      <c r="AQ1011">
        <f t="shared" si="157"/>
        <v>0</v>
      </c>
      <c r="AR1011">
        <f t="shared" si="158"/>
        <v>0.41561400844282864</v>
      </c>
      <c r="AS1011" s="9">
        <f t="shared" si="159"/>
        <v>65.202112512721342</v>
      </c>
      <c r="AT1011" s="9">
        <f t="shared" si="160"/>
        <v>24.67610791979833</v>
      </c>
      <c r="AU1011" s="9">
        <f t="shared" si="161"/>
        <v>4.6352982787765926</v>
      </c>
      <c r="AV1011">
        <f t="shared" si="162"/>
        <v>0</v>
      </c>
      <c r="AW1011">
        <f t="shared" si="163"/>
        <v>16.362419621908902</v>
      </c>
      <c r="AX1011">
        <v>6.9994081780869015</v>
      </c>
      <c r="AZ1011">
        <f t="shared" si="164"/>
        <v>143.27766196965899</v>
      </c>
    </row>
    <row r="1012" spans="1:52" x14ac:dyDescent="0.3">
      <c r="A1012">
        <v>252.5</v>
      </c>
      <c r="B1012" s="12">
        <v>6626.8030952955451</v>
      </c>
      <c r="C1012" s="9">
        <v>0</v>
      </c>
      <c r="D1012" s="9">
        <v>1.1415986848474899</v>
      </c>
      <c r="E1012" s="9">
        <v>0.9500061940234189</v>
      </c>
      <c r="F1012" s="9">
        <v>3.5708519486630679</v>
      </c>
      <c r="G1012" s="12">
        <v>0</v>
      </c>
      <c r="H1012" s="12">
        <v>370.38699770131495</v>
      </c>
      <c r="I1012" s="12">
        <v>22.223219862078896</v>
      </c>
      <c r="J1012">
        <v>308.77498446526647</v>
      </c>
      <c r="K1012">
        <v>65.890527950667263</v>
      </c>
      <c r="L1012">
        <v>1.6687528380465192E-3</v>
      </c>
      <c r="M1012">
        <v>0</v>
      </c>
      <c r="N1012">
        <v>-1.0715625266458147E-3</v>
      </c>
      <c r="O1012">
        <v>1.7246096212838026E-3</v>
      </c>
      <c r="P1012">
        <v>-3.3524910666167945E-3</v>
      </c>
      <c r="Q1012">
        <v>5.8771958018980341E-3</v>
      </c>
      <c r="R1012">
        <v>0</v>
      </c>
      <c r="S1012">
        <v>1.0293610567272597E-4</v>
      </c>
      <c r="T1012">
        <v>319.59933555056347</v>
      </c>
      <c r="U1012">
        <v>69.064757788831344</v>
      </c>
      <c r="V1012">
        <v>303.88345661390139</v>
      </c>
      <c r="W1012">
        <v>69.750572078732716</v>
      </c>
      <c r="X1012">
        <v>603.70167675111088</v>
      </c>
      <c r="Y1012">
        <v>442.59072434428646</v>
      </c>
      <c r="Z1012">
        <v>11.099468176303674</v>
      </c>
      <c r="AA1012" s="12">
        <v>26.257739954026302</v>
      </c>
      <c r="AB1012" s="12">
        <v>7.3077399540262986</v>
      </c>
      <c r="AC1012" s="12">
        <v>1.1274624111473444</v>
      </c>
      <c r="AD1012" s="12">
        <v>-292.273366191989</v>
      </c>
      <c r="AE1012">
        <v>0.10155008167154955</v>
      </c>
      <c r="AF1012">
        <v>0</v>
      </c>
      <c r="AG1012">
        <v>53.881189318152124</v>
      </c>
      <c r="AH1012">
        <v>-9.388799412694576</v>
      </c>
      <c r="AI1012">
        <v>-6.9353633865192537</v>
      </c>
      <c r="AJ1012">
        <v>-1.949171079134375</v>
      </c>
      <c r="AK1012">
        <v>17.630334543446995</v>
      </c>
      <c r="AL1012">
        <v>0</v>
      </c>
      <c r="AM1012">
        <v>0</v>
      </c>
      <c r="AN1012">
        <v>4.7716000148083184</v>
      </c>
      <c r="AO1012">
        <f t="shared" si="155"/>
        <v>7.2394461371876808</v>
      </c>
      <c r="AP1012">
        <f t="shared" si="156"/>
        <v>0.43436676823126086</v>
      </c>
      <c r="AQ1012">
        <f t="shared" si="157"/>
        <v>0</v>
      </c>
      <c r="AR1012">
        <f t="shared" si="158"/>
        <v>0.43212900620904543</v>
      </c>
      <c r="AS1012" s="9">
        <f t="shared" si="159"/>
        <v>64.371054852361667</v>
      </c>
      <c r="AT1012" s="9">
        <f t="shared" si="160"/>
        <v>25.08239396792148</v>
      </c>
      <c r="AU1012" s="9">
        <f t="shared" si="161"/>
        <v>4.8212401208267535</v>
      </c>
      <c r="AV1012">
        <f t="shared" si="162"/>
        <v>0</v>
      </c>
      <c r="AW1012">
        <f t="shared" si="163"/>
        <v>16.162620983794081</v>
      </c>
      <c r="AX1012">
        <v>7.2769353068451235</v>
      </c>
      <c r="AZ1012">
        <f t="shared" si="164"/>
        <v>138.70726773038507</v>
      </c>
    </row>
    <row r="1013" spans="1:52" x14ac:dyDescent="0.3">
      <c r="A1013">
        <v>252.75</v>
      </c>
      <c r="B1013" s="12">
        <v>6632.2114782864674</v>
      </c>
      <c r="C1013" s="9">
        <v>0</v>
      </c>
      <c r="D1013" s="9">
        <v>1.1409799493170991</v>
      </c>
      <c r="E1013" s="9">
        <v>0.95201450147002864</v>
      </c>
      <c r="F1013" s="9">
        <v>3.5714220772987852</v>
      </c>
      <c r="G1013" s="12">
        <v>0</v>
      </c>
      <c r="H1013" s="12">
        <v>371.1594236423187</v>
      </c>
      <c r="I1013" s="12">
        <v>22.26956541853912</v>
      </c>
      <c r="J1013">
        <v>308.32363478837738</v>
      </c>
      <c r="K1013">
        <v>65.847692288367057</v>
      </c>
      <c r="L1013">
        <v>1.6439361470744968E-3</v>
      </c>
      <c r="M1013">
        <v>0</v>
      </c>
      <c r="N1013">
        <v>-1.0693440385879372E-3</v>
      </c>
      <c r="O1013">
        <v>1.7202160049486711E-3</v>
      </c>
      <c r="P1013">
        <v>-3.3476954250541043E-3</v>
      </c>
      <c r="Q1013">
        <v>5.8771958018980341E-3</v>
      </c>
      <c r="R1013">
        <v>0</v>
      </c>
      <c r="S1013">
        <v>1.028726868021492E-4</v>
      </c>
      <c r="T1013">
        <v>286.48091356265053</v>
      </c>
      <c r="U1013">
        <v>65.745090105062047</v>
      </c>
      <c r="V1013">
        <v>299.42674622206493</v>
      </c>
      <c r="W1013">
        <v>69.318755264663764</v>
      </c>
      <c r="X1013">
        <v>600.85314304943597</v>
      </c>
      <c r="Y1013">
        <v>441.46984797275002</v>
      </c>
      <c r="Z1013">
        <v>11.10394335436346</v>
      </c>
      <c r="AA1013" s="12">
        <v>26.273188472846371</v>
      </c>
      <c r="AB1013" s="12">
        <v>7.3231884728463736</v>
      </c>
      <c r="AC1013" s="12">
        <v>1.1234162885955332</v>
      </c>
      <c r="AD1013" s="12">
        <v>-294.23403199118508</v>
      </c>
      <c r="AE1013">
        <v>0.10114169744417945</v>
      </c>
      <c r="AF1013">
        <v>0</v>
      </c>
      <c r="AG1013">
        <v>53.556218071620059</v>
      </c>
      <c r="AH1013">
        <v>-8.4026096940864718</v>
      </c>
      <c r="AI1013">
        <v>-7.1021550875342543</v>
      </c>
      <c r="AJ1013">
        <v>-1.9622467593492137</v>
      </c>
      <c r="AK1013">
        <v>17.640707201393774</v>
      </c>
      <c r="AL1013">
        <v>0</v>
      </c>
      <c r="AM1013">
        <v>0</v>
      </c>
      <c r="AN1013">
        <v>4.7544761814660692</v>
      </c>
      <c r="AO1013">
        <f t="shared" si="155"/>
        <v>7.1213036425253629</v>
      </c>
      <c r="AP1013">
        <f t="shared" si="156"/>
        <v>0.42727821855152176</v>
      </c>
      <c r="AQ1013">
        <f t="shared" si="157"/>
        <v>0</v>
      </c>
      <c r="AR1013">
        <f t="shared" si="158"/>
        <v>0.425094629138423</v>
      </c>
      <c r="AS1013" s="9">
        <f t="shared" si="159"/>
        <v>64.511311554882582</v>
      </c>
      <c r="AT1013" s="9">
        <f t="shared" si="160"/>
        <v>24.537273987953483</v>
      </c>
      <c r="AU1013" s="9">
        <f t="shared" si="161"/>
        <v>4.7444731353494287</v>
      </c>
      <c r="AV1013">
        <f t="shared" si="162"/>
        <v>0</v>
      </c>
      <c r="AW1013">
        <f t="shared" si="163"/>
        <v>16.206471359840695</v>
      </c>
      <c r="AX1013">
        <v>7.1578837406385682</v>
      </c>
      <c r="AZ1013">
        <f t="shared" si="164"/>
        <v>142.04310175068508</v>
      </c>
    </row>
    <row r="1014" spans="1:52" x14ac:dyDescent="0.3">
      <c r="A1014">
        <v>253</v>
      </c>
      <c r="B1014" s="12">
        <v>6637.5459711104122</v>
      </c>
      <c r="C1014" s="9">
        <v>0</v>
      </c>
      <c r="D1014" s="9">
        <v>1.1403492388092877</v>
      </c>
      <c r="E1014" s="9">
        <v>0.9540155276823753</v>
      </c>
      <c r="F1014" s="9">
        <v>3.5719842270415136</v>
      </c>
      <c r="G1014" s="12">
        <v>0</v>
      </c>
      <c r="H1014" s="12">
        <v>371.92904910860585</v>
      </c>
      <c r="I1014" s="12">
        <v>22.315742946516352</v>
      </c>
      <c r="J1014">
        <v>308.01842483363049</v>
      </c>
      <c r="K1014">
        <v>65.81924679156208</v>
      </c>
      <c r="L1014">
        <v>1.6191458437703975E-3</v>
      </c>
      <c r="M1014">
        <v>0</v>
      </c>
      <c r="N1014">
        <v>-1.0675235284008276E-3</v>
      </c>
      <c r="O1014">
        <v>1.7165764421071829E-3</v>
      </c>
      <c r="P1014">
        <v>-3.3446044272333105E-3</v>
      </c>
      <c r="Q1014">
        <v>5.8771958018980341E-3</v>
      </c>
      <c r="R1014">
        <v>0</v>
      </c>
      <c r="S1014">
        <v>1.0285543858224949E-4</v>
      </c>
      <c r="T1014">
        <v>318.84519719681316</v>
      </c>
      <c r="U1014">
        <v>68.982725916189452</v>
      </c>
      <c r="V1014">
        <v>303.07534577824964</v>
      </c>
      <c r="W1014">
        <v>69.659218211210373</v>
      </c>
      <c r="X1014">
        <v>598.28879552989838</v>
      </c>
      <c r="Y1014">
        <v>440.55221602068229</v>
      </c>
      <c r="Z1014">
        <v>11.108400041702426</v>
      </c>
      <c r="AA1014" s="12">
        <v>26.288580982172114</v>
      </c>
      <c r="AB1014" s="12">
        <v>7.3385809821721173</v>
      </c>
      <c r="AC1014" s="12">
        <v>1.1193432781683368</v>
      </c>
      <c r="AD1014" s="12">
        <v>-296.18931824693846</v>
      </c>
      <c r="AE1014">
        <v>0.10073139803699727</v>
      </c>
      <c r="AF1014">
        <v>0</v>
      </c>
      <c r="AG1014">
        <v>53.254315551992057</v>
      </c>
      <c r="AH1014">
        <v>-9.3371447149801625</v>
      </c>
      <c r="AI1014">
        <v>-6.873843512121633</v>
      </c>
      <c r="AJ1014">
        <v>-1.975286563388833</v>
      </c>
      <c r="AK1014">
        <v>17.651042252672031</v>
      </c>
      <c r="AL1014">
        <v>0</v>
      </c>
      <c r="AM1014">
        <v>0</v>
      </c>
      <c r="AN1014">
        <v>4.7372385543642057</v>
      </c>
      <c r="AO1014">
        <f t="shared" si="155"/>
        <v>7.3973788905785378</v>
      </c>
      <c r="AP1014">
        <f t="shared" si="156"/>
        <v>0.44384273343471226</v>
      </c>
      <c r="AQ1014">
        <f t="shared" si="157"/>
        <v>0</v>
      </c>
      <c r="AR1014">
        <f t="shared" si="158"/>
        <v>0.44159284188343989</v>
      </c>
      <c r="AS1014" s="9">
        <f t="shared" si="159"/>
        <v>63.680979466921393</v>
      </c>
      <c r="AT1014" s="9">
        <f t="shared" si="160"/>
        <v>24.942640026157143</v>
      </c>
      <c r="AU1014" s="9">
        <f t="shared" si="161"/>
        <v>4.9303826385954768</v>
      </c>
      <c r="AV1014">
        <f t="shared" si="162"/>
        <v>0</v>
      </c>
      <c r="AW1014">
        <f t="shared" si="163"/>
        <v>16.006261997393171</v>
      </c>
      <c r="AX1014">
        <v>7.435068134354518</v>
      </c>
      <c r="AZ1014">
        <f t="shared" si="164"/>
        <v>137.47687024243265</v>
      </c>
    </row>
    <row r="1015" spans="1:52" x14ac:dyDescent="0.3">
      <c r="A1015">
        <v>253.25</v>
      </c>
      <c r="B1015" s="12">
        <v>6642.806405853963</v>
      </c>
      <c r="C1015" s="9">
        <v>0</v>
      </c>
      <c r="D1015" s="9">
        <v>1.1397065695188751</v>
      </c>
      <c r="E1015" s="9">
        <v>0.9560092247274895</v>
      </c>
      <c r="F1015" s="9">
        <v>3.5725383881349169</v>
      </c>
      <c r="G1015" s="12">
        <v>0</v>
      </c>
      <c r="H1015" s="12">
        <v>372.69585566441901</v>
      </c>
      <c r="I1015" s="12">
        <v>22.36175133986514</v>
      </c>
      <c r="J1015">
        <v>307.57550331287183</v>
      </c>
      <c r="K1015">
        <v>65.777146701203094</v>
      </c>
      <c r="L1015">
        <v>1.5943811877777616E-3</v>
      </c>
      <c r="M1015">
        <v>0</v>
      </c>
      <c r="N1015">
        <v>-1.0653140616132036E-3</v>
      </c>
      <c r="O1015">
        <v>1.7122153609310914E-3</v>
      </c>
      <c r="P1015">
        <v>-3.3398636656943518E-3</v>
      </c>
      <c r="Q1015">
        <v>5.8771958018980341E-3</v>
      </c>
      <c r="R1015">
        <v>0</v>
      </c>
      <c r="S1015">
        <v>1.0279204894978059E-4</v>
      </c>
      <c r="T1015">
        <v>285.63210857904897</v>
      </c>
      <c r="U1015">
        <v>65.645199411371777</v>
      </c>
      <c r="V1015">
        <v>298.62675402311817</v>
      </c>
      <c r="W1015">
        <v>69.227194258209579</v>
      </c>
      <c r="X1015">
        <v>595.48411127581414</v>
      </c>
      <c r="Y1015">
        <v>439.4443077894457</v>
      </c>
      <c r="Z1015">
        <v>11.112838157686161</v>
      </c>
      <c r="AA1015" s="12">
        <v>26.303917113288378</v>
      </c>
      <c r="AB1015" s="12">
        <v>7.3539171132883805</v>
      </c>
      <c r="AC1015" s="12">
        <v>1.1152434547747889</v>
      </c>
      <c r="AD1015" s="12">
        <v>-298.13915714593099</v>
      </c>
      <c r="AE1015">
        <v>0.10031919143070001</v>
      </c>
      <c r="AF1015">
        <v>0</v>
      </c>
      <c r="AG1015">
        <v>52.93140097904292</v>
      </c>
      <c r="AH1015">
        <v>-8.3513826159528755</v>
      </c>
      <c r="AI1015">
        <v>-7.0408776883163764</v>
      </c>
      <c r="AJ1015">
        <v>-1.9882900390062141</v>
      </c>
      <c r="AK1015">
        <v>17.661339449713942</v>
      </c>
      <c r="AL1015">
        <v>0</v>
      </c>
      <c r="AM1015">
        <v>0</v>
      </c>
      <c r="AN1015">
        <v>4.7198874505296606</v>
      </c>
      <c r="AO1015">
        <f t="shared" si="155"/>
        <v>7.2788211478717368</v>
      </c>
      <c r="AP1015">
        <f t="shared" si="156"/>
        <v>0.43672926887230418</v>
      </c>
      <c r="AQ1015">
        <f t="shared" si="157"/>
        <v>0</v>
      </c>
      <c r="AR1015">
        <f t="shared" si="158"/>
        <v>0.43453350268821411</v>
      </c>
      <c r="AS1015" s="9">
        <f t="shared" si="159"/>
        <v>63.822378901560192</v>
      </c>
      <c r="AT1015" s="9">
        <f t="shared" si="160"/>
        <v>24.396781491688017</v>
      </c>
      <c r="AU1015" s="9">
        <f t="shared" si="161"/>
        <v>4.8533016837025205</v>
      </c>
      <c r="AV1015">
        <f t="shared" si="162"/>
        <v>0</v>
      </c>
      <c r="AW1015">
        <f t="shared" si="163"/>
        <v>16.050071043961818</v>
      </c>
      <c r="AX1015">
        <v>7.3156021768088868</v>
      </c>
      <c r="AZ1015">
        <f t="shared" si="164"/>
        <v>140.81755376632753</v>
      </c>
    </row>
    <row r="1016" spans="1:52" x14ac:dyDescent="0.3">
      <c r="A1016">
        <v>253.5</v>
      </c>
      <c r="B1016" s="12">
        <v>6647.9926168469065</v>
      </c>
      <c r="C1016" s="9">
        <v>0</v>
      </c>
      <c r="D1016" s="9">
        <v>1.1390519579443315</v>
      </c>
      <c r="E1016" s="9">
        <v>0.95799554480797744</v>
      </c>
      <c r="F1016" s="9">
        <v>3.5730845509649942</v>
      </c>
      <c r="G1016" s="12">
        <v>0</v>
      </c>
      <c r="H1016" s="12">
        <v>373.45982492614519</v>
      </c>
      <c r="I1016" s="12">
        <v>22.407589495568711</v>
      </c>
      <c r="J1016">
        <v>307.27845845117758</v>
      </c>
      <c r="K1016">
        <v>65.749438930736858</v>
      </c>
      <c r="L1016">
        <v>1.5696426547322094E-3</v>
      </c>
      <c r="M1016">
        <v>0</v>
      </c>
      <c r="N1016">
        <v>-1.0634947844930264E-3</v>
      </c>
      <c r="O1016">
        <v>1.7086052523758875E-3</v>
      </c>
      <c r="P1016">
        <v>-3.3368341499408383E-3</v>
      </c>
      <c r="Q1016">
        <v>5.8771958018980341E-3</v>
      </c>
      <c r="R1016">
        <v>0</v>
      </c>
      <c r="S1016">
        <v>1.0277482517036677E-4</v>
      </c>
      <c r="T1016">
        <v>318.10723843640608</v>
      </c>
      <c r="U1016">
        <v>68.902084802814215</v>
      </c>
      <c r="V1016">
        <v>302.28349708637791</v>
      </c>
      <c r="W1016">
        <v>69.569324667145963</v>
      </c>
      <c r="X1016">
        <v>592.96111228399957</v>
      </c>
      <c r="Y1016">
        <v>438.53879047958338</v>
      </c>
      <c r="Z1016">
        <v>11.117257622099723</v>
      </c>
      <c r="AA1016" s="12">
        <v>26.319196498522906</v>
      </c>
      <c r="AB1016" s="12">
        <v>7.3691964985229035</v>
      </c>
      <c r="AC1016" s="12">
        <v>1.111116894254512</v>
      </c>
      <c r="AD1016" s="12">
        <v>-300.08348103453801</v>
      </c>
      <c r="AE1016">
        <v>9.9905085640453084E-2</v>
      </c>
      <c r="AF1016">
        <v>0</v>
      </c>
      <c r="AG1016">
        <v>52.631290307839066</v>
      </c>
      <c r="AH1016">
        <v>-9.2863170888665714</v>
      </c>
      <c r="AI1016">
        <v>-6.8127646696602744</v>
      </c>
      <c r="AJ1016">
        <v>-2.0012567350193344</v>
      </c>
      <c r="AK1016">
        <v>17.671598545651925</v>
      </c>
      <c r="AL1016">
        <v>0</v>
      </c>
      <c r="AM1016">
        <v>0</v>
      </c>
      <c r="AN1016">
        <v>4.7024231909277612</v>
      </c>
      <c r="AO1016">
        <f t="shared" si="155"/>
        <v>7.5545928902066866</v>
      </c>
      <c r="AP1016">
        <f t="shared" si="156"/>
        <v>0.45327557341240116</v>
      </c>
      <c r="AQ1016">
        <f t="shared" si="157"/>
        <v>0</v>
      </c>
      <c r="AR1016">
        <f t="shared" si="158"/>
        <v>0.45101537660186419</v>
      </c>
      <c r="AS1016" s="9">
        <f t="shared" si="159"/>
        <v>62.992758964042132</v>
      </c>
      <c r="AT1016" s="9">
        <f t="shared" si="160"/>
        <v>24.80122431259926</v>
      </c>
      <c r="AU1016" s="9">
        <f t="shared" si="161"/>
        <v>5.0391813234306397</v>
      </c>
      <c r="AV1016">
        <f t="shared" si="162"/>
        <v>0</v>
      </c>
      <c r="AW1016">
        <f t="shared" si="163"/>
        <v>15.849465098419678</v>
      </c>
      <c r="AX1016">
        <v>7.5924516144124983</v>
      </c>
      <c r="AZ1016">
        <f t="shared" si="164"/>
        <v>136.25529339320548</v>
      </c>
    </row>
    <row r="1017" spans="1:52" x14ac:dyDescent="0.3">
      <c r="A1017">
        <v>253.75</v>
      </c>
      <c r="B1017" s="12">
        <v>6653.1044406711926</v>
      </c>
      <c r="C1017" s="9">
        <v>0</v>
      </c>
      <c r="D1017" s="9">
        <v>1.138385420887168</v>
      </c>
      <c r="E1017" s="9">
        <v>0.95997444026368639</v>
      </c>
      <c r="F1017" s="9">
        <v>3.5736227060600907</v>
      </c>
      <c r="G1017" s="12">
        <v>0</v>
      </c>
      <c r="H1017" s="12">
        <v>374.22093856295629</v>
      </c>
      <c r="I1017" s="12">
        <v>22.453256313777377</v>
      </c>
      <c r="J1017">
        <v>306.84390127291005</v>
      </c>
      <c r="K1017">
        <v>65.708072721157691</v>
      </c>
      <c r="L1017">
        <v>1.5449295445798367E-3</v>
      </c>
      <c r="M1017">
        <v>0</v>
      </c>
      <c r="N1017">
        <v>-1.0612948290731014E-3</v>
      </c>
      <c r="O1017">
        <v>1.7042764423537522E-3</v>
      </c>
      <c r="P1017">
        <v>-3.3321489921401769E-3</v>
      </c>
      <c r="Q1017">
        <v>5.8771958018980341E-3</v>
      </c>
      <c r="R1017">
        <v>0</v>
      </c>
      <c r="S1017">
        <v>1.0271146353977217E-4</v>
      </c>
      <c r="T1017">
        <v>284.79973674956392</v>
      </c>
      <c r="U1017">
        <v>65.546794050166341</v>
      </c>
      <c r="V1017">
        <v>297.84290432282347</v>
      </c>
      <c r="W1017">
        <v>69.137100422475044</v>
      </c>
      <c r="X1017">
        <v>590.19952769185556</v>
      </c>
      <c r="Y1017">
        <v>437.44365278904195</v>
      </c>
      <c r="Z1017">
        <v>11.121658355149908</v>
      </c>
      <c r="AA1017" s="12">
        <v>26.334418771259124</v>
      </c>
      <c r="AB1017" s="12">
        <v>7.384418771259126</v>
      </c>
      <c r="AC1017" s="12">
        <v>1.1069636733785571</v>
      </c>
      <c r="AD1017" s="12">
        <v>-302.02222206656336</v>
      </c>
      <c r="AE1017">
        <v>9.9489088715712048E-2</v>
      </c>
      <c r="AF1017">
        <v>0</v>
      </c>
      <c r="AG1017">
        <v>52.31041516674874</v>
      </c>
      <c r="AH1017">
        <v>-8.3009849289432189</v>
      </c>
      <c r="AI1017">
        <v>-6.9800374233109244</v>
      </c>
      <c r="AJ1017">
        <v>-2.0141861989619114</v>
      </c>
      <c r="AK1017">
        <v>17.681819294327209</v>
      </c>
      <c r="AL1017">
        <v>0</v>
      </c>
      <c r="AM1017">
        <v>0</v>
      </c>
      <c r="AN1017">
        <v>4.6848461004657906</v>
      </c>
      <c r="AO1017">
        <f t="shared" si="155"/>
        <v>7.4356214840868651</v>
      </c>
      <c r="AP1017">
        <f t="shared" si="156"/>
        <v>0.44613728904521188</v>
      </c>
      <c r="AQ1017">
        <f t="shared" si="157"/>
        <v>0</v>
      </c>
      <c r="AR1017">
        <f t="shared" si="158"/>
        <v>0.44393115863514776</v>
      </c>
      <c r="AS1017" s="9">
        <f t="shared" si="159"/>
        <v>63.13528500410218</v>
      </c>
      <c r="AT1017" s="9">
        <f t="shared" si="160"/>
        <v>24.254632025397598</v>
      </c>
      <c r="AU1017" s="9">
        <f t="shared" si="161"/>
        <v>4.9617865082536099</v>
      </c>
      <c r="AV1017">
        <f t="shared" si="162"/>
        <v>0</v>
      </c>
      <c r="AW1017">
        <f t="shared" si="163"/>
        <v>15.893238111282628</v>
      </c>
      <c r="AX1017">
        <v>7.4725730482082113</v>
      </c>
      <c r="AZ1017">
        <f t="shared" si="164"/>
        <v>139.60074846621848</v>
      </c>
    </row>
    <row r="1018" spans="1:52" x14ac:dyDescent="0.3">
      <c r="A1018">
        <v>254</v>
      </c>
      <c r="B1018" s="12">
        <v>6658.14171616975</v>
      </c>
      <c r="C1018" s="9">
        <v>0</v>
      </c>
      <c r="D1018" s="9">
        <v>1.1377069754513034</v>
      </c>
      <c r="E1018" s="9">
        <v>0.96194586357336342</v>
      </c>
      <c r="F1018" s="9">
        <v>3.5741528440909178</v>
      </c>
      <c r="G1018" s="12">
        <v>0</v>
      </c>
      <c r="H1018" s="12">
        <v>374.97917829744745</v>
      </c>
      <c r="I1018" s="12">
        <v>22.498750697846848</v>
      </c>
      <c r="J1018">
        <v>306.55496683437684</v>
      </c>
      <c r="K1018">
        <v>65.681101220191067</v>
      </c>
      <c r="L1018">
        <v>1.520242295500032E-3</v>
      </c>
      <c r="M1018">
        <v>0</v>
      </c>
      <c r="N1018">
        <v>-1.0594769439921802E-3</v>
      </c>
      <c r="O1018">
        <v>1.700695522374524E-3</v>
      </c>
      <c r="P1018">
        <v>-3.329181637435793E-3</v>
      </c>
      <c r="Q1018">
        <v>5.8771958018980341E-3</v>
      </c>
      <c r="R1018">
        <v>0</v>
      </c>
      <c r="S1018">
        <v>1.0269426350084554E-4</v>
      </c>
      <c r="T1018">
        <v>317.38533891926329</v>
      </c>
      <c r="U1018">
        <v>68.822832967451347</v>
      </c>
      <c r="V1018">
        <v>301.50779060769378</v>
      </c>
      <c r="W1018">
        <v>69.480889306347535</v>
      </c>
      <c r="X1018">
        <v>587.71715889349127</v>
      </c>
      <c r="Y1018">
        <v>436.55006085084023</v>
      </c>
      <c r="Z1018">
        <v>11.12604027746484</v>
      </c>
      <c r="AA1018" s="12">
        <v>26.349583565948947</v>
      </c>
      <c r="AB1018" s="12">
        <v>7.3995835659489488</v>
      </c>
      <c r="AC1018" s="12">
        <v>1.1027838698437842</v>
      </c>
      <c r="AD1018" s="12">
        <v>-303.955313015797</v>
      </c>
      <c r="AE1018">
        <v>9.9071208740045602E-2</v>
      </c>
      <c r="AF1018">
        <v>0</v>
      </c>
      <c r="AG1018">
        <v>52.012078393170128</v>
      </c>
      <c r="AH1018">
        <v>-9.2363098727378556</v>
      </c>
      <c r="AI1018">
        <v>-6.7521135121573224</v>
      </c>
      <c r="AJ1018">
        <v>-2.0270779825023508</v>
      </c>
      <c r="AK1018">
        <v>17.692001450298456</v>
      </c>
      <c r="AL1018">
        <v>0</v>
      </c>
      <c r="AM1018">
        <v>0</v>
      </c>
      <c r="AN1018">
        <v>4.6671565079692012</v>
      </c>
      <c r="AO1018">
        <f t="shared" si="155"/>
        <v>7.7110971656665193</v>
      </c>
      <c r="AP1018">
        <f t="shared" si="156"/>
        <v>0.46266582993999111</v>
      </c>
      <c r="AQ1018">
        <f t="shared" si="157"/>
        <v>0</v>
      </c>
      <c r="AR1018">
        <f t="shared" si="158"/>
        <v>0.46039712976655861</v>
      </c>
      <c r="AS1018" s="9">
        <f t="shared" si="159"/>
        <v>62.306363780965626</v>
      </c>
      <c r="AT1018" s="9">
        <f t="shared" si="160"/>
        <v>24.658148898269111</v>
      </c>
      <c r="AU1018" s="9">
        <f t="shared" si="161"/>
        <v>5.147638658919039</v>
      </c>
      <c r="AV1018">
        <f t="shared" si="162"/>
        <v>0</v>
      </c>
      <c r="AW1018">
        <f t="shared" si="163"/>
        <v>15.692249489341462</v>
      </c>
      <c r="AX1018">
        <v>7.7490951598894044</v>
      </c>
      <c r="AZ1018">
        <f t="shared" si="164"/>
        <v>135.04227024314645</v>
      </c>
    </row>
    <row r="1019" spans="1:52" x14ac:dyDescent="0.3">
      <c r="A1019">
        <v>254.25</v>
      </c>
      <c r="B1019" s="12">
        <v>6663.1042844552076</v>
      </c>
      <c r="C1019" s="9">
        <v>0</v>
      </c>
      <c r="D1019" s="9">
        <v>1.1370166390424219</v>
      </c>
      <c r="E1019" s="9">
        <v>0.96390976735631051</v>
      </c>
      <c r="F1019" s="9">
        <v>3.5746749558705559</v>
      </c>
      <c r="G1019" s="12">
        <v>0</v>
      </c>
      <c r="H1019" s="12">
        <v>375.73452590627329</v>
      </c>
      <c r="I1019" s="12">
        <v>22.544071554376398</v>
      </c>
      <c r="J1019">
        <v>306.12871147589993</v>
      </c>
      <c r="K1019">
        <v>65.640467215637216</v>
      </c>
      <c r="L1019">
        <v>1.4955802464676328E-3</v>
      </c>
      <c r="M1019">
        <v>0</v>
      </c>
      <c r="N1019">
        <v>-1.0572869865711414E-3</v>
      </c>
      <c r="O1019">
        <v>1.6963987200975693E-3</v>
      </c>
      <c r="P1019">
        <v>-3.3245528001385723E-3</v>
      </c>
      <c r="Q1019">
        <v>5.8771958018980341E-3</v>
      </c>
      <c r="R1019">
        <v>0</v>
      </c>
      <c r="S1019">
        <v>1.0263092859590056E-4</v>
      </c>
      <c r="T1019">
        <v>283.98368286565392</v>
      </c>
      <c r="U1019">
        <v>65.449875457708856</v>
      </c>
      <c r="V1019">
        <v>297.07507842476031</v>
      </c>
      <c r="W1019">
        <v>69.048471699112554</v>
      </c>
      <c r="X1019">
        <v>584.99793903516843</v>
      </c>
      <c r="Y1019">
        <v>435.46750027256269</v>
      </c>
      <c r="Z1019">
        <v>11.130403310095884</v>
      </c>
      <c r="AA1019" s="12">
        <v>26.364690518125467</v>
      </c>
      <c r="AB1019" s="12">
        <v>7.4146905181254654</v>
      </c>
      <c r="AC1019" s="12">
        <v>1.0985775622762215</v>
      </c>
      <c r="AD1019" s="12">
        <v>-305.88268631785462</v>
      </c>
      <c r="AE1019">
        <v>9.865145383094065E-2</v>
      </c>
      <c r="AF1019">
        <v>0</v>
      </c>
      <c r="AG1019">
        <v>51.693225434517025</v>
      </c>
      <c r="AH1019">
        <v>-8.2514095690691072</v>
      </c>
      <c r="AI1019">
        <v>-6.9196210923901189</v>
      </c>
      <c r="AJ1019">
        <v>-2.0399316350537728</v>
      </c>
      <c r="AK1019">
        <v>17.70214476885025</v>
      </c>
      <c r="AL1019">
        <v>0</v>
      </c>
      <c r="AM1019">
        <v>0</v>
      </c>
      <c r="AN1019">
        <v>4.6493547461958347</v>
      </c>
      <c r="AO1019">
        <f t="shared" si="155"/>
        <v>7.5917135272986016</v>
      </c>
      <c r="AP1019">
        <f t="shared" si="156"/>
        <v>0.45550281163791606</v>
      </c>
      <c r="AQ1019">
        <f t="shared" si="157"/>
        <v>0</v>
      </c>
      <c r="AR1019">
        <f t="shared" si="158"/>
        <v>0.45328810707340744</v>
      </c>
      <c r="AS1019" s="9">
        <f t="shared" si="159"/>
        <v>62.450000636723217</v>
      </c>
      <c r="AT1019" s="9">
        <f t="shared" si="160"/>
        <v>24.110827624544534</v>
      </c>
      <c r="AU1019" s="9">
        <f t="shared" si="161"/>
        <v>5.0699300024126428</v>
      </c>
      <c r="AV1019">
        <f t="shared" si="162"/>
        <v>0</v>
      </c>
      <c r="AW1019">
        <f t="shared" si="163"/>
        <v>15.735991722383199</v>
      </c>
      <c r="AX1019">
        <v>7.6288056158378392</v>
      </c>
      <c r="AZ1019">
        <f t="shared" si="164"/>
        <v>138.39242184780238</v>
      </c>
    </row>
    <row r="1020" spans="1:52" x14ac:dyDescent="0.3">
      <c r="A1020">
        <v>254.5</v>
      </c>
      <c r="B1020" s="12">
        <v>6667.9919889184994</v>
      </c>
      <c r="C1020" s="9">
        <v>0</v>
      </c>
      <c r="D1020" s="9">
        <v>1.1363144293673264</v>
      </c>
      <c r="E1020" s="9">
        <v>0.96586610437404152</v>
      </c>
      <c r="F1020" s="9">
        <v>3.5751890323544715</v>
      </c>
      <c r="G1020" s="12">
        <v>0</v>
      </c>
      <c r="H1020" s="12">
        <v>376.48696322078519</v>
      </c>
      <c r="I1020" s="12">
        <v>22.589217793247112</v>
      </c>
      <c r="J1020">
        <v>305.84783403740107</v>
      </c>
      <c r="K1020">
        <v>65.614230543380074</v>
      </c>
      <c r="L1020">
        <v>1.4709437994990728E-3</v>
      </c>
      <c r="M1020">
        <v>0</v>
      </c>
      <c r="N1020">
        <v>-1.0554706430292884E-3</v>
      </c>
      <c r="O1020">
        <v>1.6928467249679594E-3</v>
      </c>
      <c r="P1020">
        <v>-3.3216482766735998E-3</v>
      </c>
      <c r="Q1020">
        <v>5.8771958018980341E-3</v>
      </c>
      <c r="R1020">
        <v>0</v>
      </c>
      <c r="S1020">
        <v>1.0261375155770164E-4</v>
      </c>
      <c r="T1020">
        <v>316.67938114701604</v>
      </c>
      <c r="U1020">
        <v>68.744968972911806</v>
      </c>
      <c r="V1020">
        <v>300.74810931522626</v>
      </c>
      <c r="W1020">
        <v>69.393910052213812</v>
      </c>
      <c r="X1020">
        <v>582.55549691410681</v>
      </c>
      <c r="Y1020">
        <v>434.58564862847902</v>
      </c>
      <c r="Z1020">
        <v>11.1347473745153</v>
      </c>
      <c r="AA1020" s="12">
        <v>26.379739264415704</v>
      </c>
      <c r="AB1020" s="12">
        <v>7.4297392644157041</v>
      </c>
      <c r="AC1020" s="12">
        <v>1.0943448302260268</v>
      </c>
      <c r="AD1020" s="12">
        <v>-307.80427469955737</v>
      </c>
      <c r="AE1020">
        <v>9.8229832139639983E-2</v>
      </c>
      <c r="AF1020">
        <v>0</v>
      </c>
      <c r="AG1020">
        <v>51.396644690994108</v>
      </c>
      <c r="AH1020">
        <v>-9.1871165558253711</v>
      </c>
      <c r="AI1020">
        <v>-6.6918769656626385</v>
      </c>
      <c r="AJ1020">
        <v>-2.0527467079713486</v>
      </c>
      <c r="AK1020">
        <v>17.712249006001691</v>
      </c>
      <c r="AL1020">
        <v>0</v>
      </c>
      <c r="AM1020">
        <v>0</v>
      </c>
      <c r="AN1020">
        <v>4.6314411518145944</v>
      </c>
      <c r="AO1020">
        <f t="shared" si="155"/>
        <v>7.86690044046638</v>
      </c>
      <c r="AP1020">
        <f t="shared" si="156"/>
        <v>0.47201402642798279</v>
      </c>
      <c r="AQ1020">
        <f t="shared" si="157"/>
        <v>0</v>
      </c>
      <c r="AR1020">
        <f t="shared" si="158"/>
        <v>0.46973860170824772</v>
      </c>
      <c r="AS1020" s="9">
        <f t="shared" si="159"/>
        <v>61.621764682573463</v>
      </c>
      <c r="AT1020" s="9">
        <f t="shared" si="160"/>
        <v>24.51341630092757</v>
      </c>
      <c r="AU1020" s="9">
        <f t="shared" si="161"/>
        <v>5.2557569415033765</v>
      </c>
      <c r="AV1020">
        <f t="shared" si="162"/>
        <v>0</v>
      </c>
      <c r="AW1020">
        <f t="shared" si="163"/>
        <v>15.534634094211558</v>
      </c>
      <c r="AX1020">
        <v>7.9050078893003377</v>
      </c>
      <c r="AZ1020">
        <f t="shared" si="164"/>
        <v>133.83753931325276</v>
      </c>
    </row>
    <row r="1021" spans="1:52" x14ac:dyDescent="0.3">
      <c r="A1021">
        <v>254.75</v>
      </c>
      <c r="B1021" s="12">
        <v>6672.8046752373366</v>
      </c>
      <c r="C1021" s="9">
        <v>0</v>
      </c>
      <c r="D1021" s="9">
        <v>1.1356003644332708</v>
      </c>
      <c r="E1021" s="9">
        <v>0.96781482753192738</v>
      </c>
      <c r="F1021" s="9">
        <v>3.5756950646405197</v>
      </c>
      <c r="G1021" s="12">
        <v>0</v>
      </c>
      <c r="H1021" s="12">
        <v>377.23647212766434</v>
      </c>
      <c r="I1021" s="12">
        <v>22.63418832765986</v>
      </c>
      <c r="J1021">
        <v>305.42981925227468</v>
      </c>
      <c r="K1021">
        <v>65.574327083226081</v>
      </c>
      <c r="L1021">
        <v>1.4463323313167503E-3</v>
      </c>
      <c r="M1021">
        <v>0</v>
      </c>
      <c r="N1021">
        <v>-1.0532911673049737E-3</v>
      </c>
      <c r="O1021">
        <v>1.6885816677785596E-3</v>
      </c>
      <c r="P1021">
        <v>-3.3170764693051056E-3</v>
      </c>
      <c r="Q1021">
        <v>5.8771958018980341E-3</v>
      </c>
      <c r="R1021">
        <v>0</v>
      </c>
      <c r="S1021">
        <v>1.0255044206278174E-4</v>
      </c>
      <c r="T1021">
        <v>283.18383449767708</v>
      </c>
      <c r="U1021">
        <v>65.354445109733263</v>
      </c>
      <c r="V1021">
        <v>296.32316050464385</v>
      </c>
      <c r="W1021">
        <v>68.961306091511119</v>
      </c>
      <c r="X1021">
        <v>579.87792144169248</v>
      </c>
      <c r="Y1021">
        <v>433.5154758194011</v>
      </c>
      <c r="Z1021">
        <v>11.139072392620546</v>
      </c>
      <c r="AA1021" s="12">
        <v>26.394729442553292</v>
      </c>
      <c r="AB1021" s="12">
        <v>7.4447294425532977</v>
      </c>
      <c r="AC1021" s="12">
        <v>1.0900857541656792</v>
      </c>
      <c r="AD1021" s="12">
        <v>-309.72001109908553</v>
      </c>
      <c r="AE1021">
        <v>9.7806351850940887E-2</v>
      </c>
      <c r="AF1021">
        <v>0</v>
      </c>
      <c r="AG1021">
        <v>51.079796670560874</v>
      </c>
      <c r="AH1021">
        <v>-8.2026496187108435</v>
      </c>
      <c r="AI1021">
        <v>-6.8596157657378631</v>
      </c>
      <c r="AJ1021">
        <v>-2.0655227540198018</v>
      </c>
      <c r="AK1021">
        <v>17.722313918514885</v>
      </c>
      <c r="AL1021">
        <v>0</v>
      </c>
      <c r="AM1021">
        <v>0</v>
      </c>
      <c r="AN1021">
        <v>4.6134160653977947</v>
      </c>
      <c r="AO1021">
        <f t="shared" si="155"/>
        <v>7.7471058460448976</v>
      </c>
      <c r="AP1021">
        <f t="shared" si="156"/>
        <v>0.46482635076269385</v>
      </c>
      <c r="AQ1021">
        <f t="shared" si="157"/>
        <v>0</v>
      </c>
      <c r="AR1021">
        <f t="shared" si="158"/>
        <v>0.46260483893945598</v>
      </c>
      <c r="AS1021" s="9">
        <f t="shared" si="159"/>
        <v>61.766496923987603</v>
      </c>
      <c r="AT1021" s="9">
        <f t="shared" si="160"/>
        <v>23.965370776474821</v>
      </c>
      <c r="AU1021" s="9">
        <f t="shared" si="161"/>
        <v>5.1777343711432779</v>
      </c>
      <c r="AV1021">
        <f t="shared" si="162"/>
        <v>0</v>
      </c>
      <c r="AW1021">
        <f t="shared" si="163"/>
        <v>15.578350764194406</v>
      </c>
      <c r="AX1021">
        <v>7.784308844769078</v>
      </c>
      <c r="AZ1021">
        <f t="shared" si="164"/>
        <v>137.19231531475725</v>
      </c>
    </row>
    <row r="1022" spans="1:52" x14ac:dyDescent="0.3">
      <c r="A1022">
        <v>255</v>
      </c>
      <c r="B1022" s="12">
        <v>6677.5421913845776</v>
      </c>
      <c r="C1022" s="9">
        <v>0</v>
      </c>
      <c r="D1022" s="9">
        <v>1.1348744625472886</v>
      </c>
      <c r="E1022" s="9">
        <v>0.96975588988084849</v>
      </c>
      <c r="F1022" s="9">
        <v>3.5761930439689618</v>
      </c>
      <c r="G1022" s="12">
        <v>0</v>
      </c>
      <c r="H1022" s="12">
        <v>377.98303456955711</v>
      </c>
      <c r="I1022" s="12">
        <v>22.678982074173426</v>
      </c>
      <c r="J1022">
        <v>305.15694662463528</v>
      </c>
      <c r="K1022">
        <v>65.548823814656942</v>
      </c>
      <c r="L1022">
        <v>1.4217462090636238E-3</v>
      </c>
      <c r="M1022">
        <v>0</v>
      </c>
      <c r="N1022">
        <v>-1.0514765019967618E-3</v>
      </c>
      <c r="O1022">
        <v>1.6850583356553225E-3</v>
      </c>
      <c r="P1022">
        <v>-3.3142354380829575E-3</v>
      </c>
      <c r="Q1022">
        <v>5.8771958018980341E-3</v>
      </c>
      <c r="R1022">
        <v>0</v>
      </c>
      <c r="S1022">
        <v>1.0253328724649073E-4</v>
      </c>
      <c r="T1022">
        <v>315.98925042560876</v>
      </c>
      <c r="U1022">
        <v>68.668491425036734</v>
      </c>
      <c r="V1022">
        <v>300.00433903153021</v>
      </c>
      <c r="W1022">
        <v>69.308384889251954</v>
      </c>
      <c r="X1022">
        <v>577.47471693671912</v>
      </c>
      <c r="Y1022">
        <v>432.64518346422739</v>
      </c>
      <c r="Z1022">
        <v>11.143378286732538</v>
      </c>
      <c r="AA1022" s="12">
        <v>26.409660691391142</v>
      </c>
      <c r="AB1022" s="12">
        <v>7.4596606913911421</v>
      </c>
      <c r="AC1022" s="12">
        <v>1.0858004154886876</v>
      </c>
      <c r="AD1022" s="12">
        <v>-311.6298285438595</v>
      </c>
      <c r="AE1022">
        <v>9.738102118302483E-2</v>
      </c>
      <c r="AF1022">
        <v>0</v>
      </c>
      <c r="AG1022">
        <v>50.784954169108339</v>
      </c>
      <c r="AH1022">
        <v>-9.1387307759275362</v>
      </c>
      <c r="AI1022">
        <v>-6.6320422216348591</v>
      </c>
      <c r="AJ1022">
        <v>-2.0782593265589995</v>
      </c>
      <c r="AK1022">
        <v>17.732339263903473</v>
      </c>
      <c r="AL1022">
        <v>0</v>
      </c>
      <c r="AM1022">
        <v>0</v>
      </c>
      <c r="AN1022">
        <v>4.5952798314156933</v>
      </c>
      <c r="AO1022">
        <f t="shared" si="155"/>
        <v>8.0220111376357419</v>
      </c>
      <c r="AP1022">
        <f t="shared" si="156"/>
        <v>0.48132066825814451</v>
      </c>
      <c r="AQ1022">
        <f t="shared" si="157"/>
        <v>0</v>
      </c>
      <c r="AR1022">
        <f t="shared" si="158"/>
        <v>0.47904027402736993</v>
      </c>
      <c r="AS1022" s="9">
        <f t="shared" si="159"/>
        <v>60.938932781440876</v>
      </c>
      <c r="AT1022" s="9">
        <f t="shared" si="160"/>
        <v>24.367029493703136</v>
      </c>
      <c r="AU1022" s="9">
        <f t="shared" si="161"/>
        <v>5.3635382836234031</v>
      </c>
      <c r="AV1022">
        <f t="shared" si="162"/>
        <v>0</v>
      </c>
      <c r="AW1022">
        <f t="shared" si="163"/>
        <v>15.376637559697917</v>
      </c>
      <c r="AX1022">
        <v>8.0601986323189738</v>
      </c>
      <c r="AZ1022">
        <f t="shared" si="164"/>
        <v>132.64084443269718</v>
      </c>
    </row>
    <row r="1023" spans="1:52" x14ac:dyDescent="0.3">
      <c r="A1023">
        <v>255.25</v>
      </c>
      <c r="B1023" s="12">
        <v>6682.2043876364623</v>
      </c>
      <c r="C1023" s="9">
        <v>0</v>
      </c>
      <c r="D1023" s="9">
        <v>1.1341367423155075</v>
      </c>
      <c r="E1023" s="9">
        <v>0.9716892446188351</v>
      </c>
      <c r="F1023" s="9">
        <v>3.5766829617224682</v>
      </c>
      <c r="G1023" s="12">
        <v>0</v>
      </c>
      <c r="H1023" s="12">
        <v>378.7266325457058</v>
      </c>
      <c r="I1023" s="12">
        <v>22.723597952742349</v>
      </c>
      <c r="J1023">
        <v>304.7471124285874</v>
      </c>
      <c r="K1023">
        <v>65.509649253283783</v>
      </c>
      <c r="L1023">
        <v>1.3971848459356302E-3</v>
      </c>
      <c r="M1023">
        <v>0</v>
      </c>
      <c r="N1023">
        <v>-1.0493079923173556E-3</v>
      </c>
      <c r="O1023">
        <v>1.6808247618090703E-3</v>
      </c>
      <c r="P1023">
        <v>-3.3097213623372542E-3</v>
      </c>
      <c r="Q1023">
        <v>5.8771958018980341E-3</v>
      </c>
      <c r="R1023">
        <v>0</v>
      </c>
      <c r="S1023">
        <v>1.0247000180719918E-4</v>
      </c>
      <c r="T1023">
        <v>282.40008195173357</v>
      </c>
      <c r="U1023">
        <v>65.260504519905737</v>
      </c>
      <c r="V1023">
        <v>295.5870375580389</v>
      </c>
      <c r="W1023">
        <v>68.875601662421332</v>
      </c>
      <c r="X1023">
        <v>574.83807981483585</v>
      </c>
      <c r="Y1023">
        <v>431.58721308569108</v>
      </c>
      <c r="Z1023">
        <v>11.147664979598495</v>
      </c>
      <c r="AA1023" s="12">
        <v>26.424532650914117</v>
      </c>
      <c r="AB1023" s="12">
        <v>7.4745326509141163</v>
      </c>
      <c r="AC1023" s="12">
        <v>1.0814888965106886</v>
      </c>
      <c r="AD1023" s="12">
        <v>-313.53366008008732</v>
      </c>
      <c r="AE1023">
        <v>9.6953848387273389E-2</v>
      </c>
      <c r="AF1023">
        <v>0</v>
      </c>
      <c r="AG1023">
        <v>50.470093861137343</v>
      </c>
      <c r="AH1023">
        <v>-8.1546983046167689</v>
      </c>
      <c r="AI1023">
        <v>-6.8000087763826089</v>
      </c>
      <c r="AJ1023">
        <v>-2.0909559790741028</v>
      </c>
      <c r="AK1023">
        <v>17.742324800441107</v>
      </c>
      <c r="AL1023">
        <v>0</v>
      </c>
      <c r="AM1023">
        <v>0</v>
      </c>
      <c r="AN1023">
        <v>4.5770327982411416</v>
      </c>
      <c r="AO1023">
        <f t="shared" si="155"/>
        <v>7.9018067129282903</v>
      </c>
      <c r="AP1023">
        <f t="shared" si="156"/>
        <v>0.47410840277569738</v>
      </c>
      <c r="AQ1023">
        <f t="shared" si="157"/>
        <v>0</v>
      </c>
      <c r="AR1023">
        <f t="shared" si="158"/>
        <v>0.47188182671441065</v>
      </c>
      <c r="AS1023" s="9">
        <f t="shared" si="159"/>
        <v>61.084745360780424</v>
      </c>
      <c r="AT1023" s="9">
        <f t="shared" si="160"/>
        <v>23.818264429215404</v>
      </c>
      <c r="AU1023" s="9">
        <f t="shared" si="161"/>
        <v>5.2852016381560194</v>
      </c>
      <c r="AV1023">
        <f t="shared" si="162"/>
        <v>0</v>
      </c>
      <c r="AW1023">
        <f t="shared" si="163"/>
        <v>15.420333851060585</v>
      </c>
      <c r="AX1023">
        <v>7.9390914157328529</v>
      </c>
      <c r="AZ1023">
        <f t="shared" si="164"/>
        <v>136.00017552765217</v>
      </c>
    </row>
    <row r="1024" spans="1:52" x14ac:dyDescent="0.3">
      <c r="A1024">
        <v>255.5</v>
      </c>
      <c r="B1024" s="12">
        <v>6686.7911165807491</v>
      </c>
      <c r="C1024" s="9">
        <v>0</v>
      </c>
      <c r="D1024" s="9">
        <v>1.1333872226424528</v>
      </c>
      <c r="E1024" s="9">
        <v>0.97361484509270935</v>
      </c>
      <c r="F1024" s="9">
        <v>3.5771648094261304</v>
      </c>
      <c r="G1024" s="12">
        <v>0</v>
      </c>
      <c r="H1024" s="12">
        <v>379.46724811258048</v>
      </c>
      <c r="I1024" s="12">
        <v>22.76803488675483</v>
      </c>
      <c r="J1024">
        <v>304.48219364408783</v>
      </c>
      <c r="K1024">
        <v>65.48487797890175</v>
      </c>
      <c r="L1024">
        <v>1.3726485754886992E-3</v>
      </c>
      <c r="M1024">
        <v>0</v>
      </c>
      <c r="N1024">
        <v>-1.0474951245064334E-3</v>
      </c>
      <c r="O1024">
        <v>1.6773298322523345E-3</v>
      </c>
      <c r="P1024">
        <v>-3.3069444747788343E-3</v>
      </c>
      <c r="Q1024">
        <v>5.8771958018980341E-3</v>
      </c>
      <c r="R1024">
        <v>0</v>
      </c>
      <c r="S1024">
        <v>1.0245286839562494E-4</v>
      </c>
      <c r="T1024">
        <v>315.3148348202842</v>
      </c>
      <c r="U1024">
        <v>68.593398971681552</v>
      </c>
      <c r="V1024">
        <v>299.27636837748645</v>
      </c>
      <c r="W1024">
        <v>69.224311860786941</v>
      </c>
      <c r="X1024">
        <v>572.47343783687711</v>
      </c>
      <c r="Y1024">
        <v>430.72830290836589</v>
      </c>
      <c r="Z1024">
        <v>11.151932394390434</v>
      </c>
      <c r="AA1024" s="12">
        <v>26.439344962251607</v>
      </c>
      <c r="AB1024" s="12">
        <v>7.4893449622516099</v>
      </c>
      <c r="AC1024" s="12">
        <v>1.0771512804626</v>
      </c>
      <c r="AD1024" s="12">
        <v>-315.43143901230451</v>
      </c>
      <c r="AE1024">
        <v>9.6524841748082402E-2</v>
      </c>
      <c r="AF1024">
        <v>0</v>
      </c>
      <c r="AG1024">
        <v>50.176971865570188</v>
      </c>
      <c r="AH1024">
        <v>-9.0911463172270999</v>
      </c>
      <c r="AI1024">
        <v>-6.5725967265439724</v>
      </c>
      <c r="AJ1024">
        <v>-2.1036122667730592</v>
      </c>
      <c r="AK1024">
        <v>17.752270287169928</v>
      </c>
      <c r="AL1024">
        <v>0</v>
      </c>
      <c r="AM1024">
        <v>0</v>
      </c>
      <c r="AN1024">
        <v>4.5586753181206028</v>
      </c>
      <c r="AO1024">
        <f t="shared" si="155"/>
        <v>8.1764373917019295</v>
      </c>
      <c r="AP1024">
        <f t="shared" si="156"/>
        <v>0.49058624350211577</v>
      </c>
      <c r="AQ1024">
        <f t="shared" si="157"/>
        <v>0</v>
      </c>
      <c r="AR1024">
        <f t="shared" si="158"/>
        <v>0.4883026103160315</v>
      </c>
      <c r="AS1024" s="9">
        <f t="shared" si="159"/>
        <v>60.257839524233354</v>
      </c>
      <c r="AT1024" s="9">
        <f t="shared" si="160"/>
        <v>24.218991904326902</v>
      </c>
      <c r="AU1024" s="9">
        <f t="shared" si="161"/>
        <v>5.4709846211535584</v>
      </c>
      <c r="AV1024">
        <f t="shared" si="162"/>
        <v>0</v>
      </c>
      <c r="AW1024">
        <f t="shared" si="163"/>
        <v>15.218278247780869</v>
      </c>
      <c r="AX1024">
        <v>8.2146759416854049</v>
      </c>
      <c r="AZ1024">
        <f t="shared" si="164"/>
        <v>131.45193453087944</v>
      </c>
    </row>
    <row r="1025" spans="1:52" x14ac:dyDescent="0.3">
      <c r="A1025">
        <v>255.75</v>
      </c>
      <c r="B1025" s="12">
        <v>6691.3022331247003</v>
      </c>
      <c r="C1025" s="9">
        <v>0</v>
      </c>
      <c r="D1025" s="9">
        <v>1.1326259227303395</v>
      </c>
      <c r="E1025" s="9">
        <v>0.97553264479972357</v>
      </c>
      <c r="F1025" s="9">
        <v>3.5776385787474663</v>
      </c>
      <c r="G1025" s="12">
        <v>0</v>
      </c>
      <c r="H1025" s="12">
        <v>380.20486338450905</v>
      </c>
      <c r="I1025" s="12">
        <v>22.812291803070543</v>
      </c>
      <c r="J1025">
        <v>304.08048130131732</v>
      </c>
      <c r="K1025">
        <v>65.446430685625785</v>
      </c>
      <c r="L1025">
        <v>1.3481368461171288E-3</v>
      </c>
      <c r="M1025">
        <v>0</v>
      </c>
      <c r="N1025">
        <v>-1.045338068716451E-3</v>
      </c>
      <c r="O1025">
        <v>1.6731274811815655E-3</v>
      </c>
      <c r="P1025">
        <v>-3.3024888242280869E-3</v>
      </c>
      <c r="Q1025">
        <v>5.8771958018980341E-3</v>
      </c>
      <c r="R1025">
        <v>0</v>
      </c>
      <c r="S1025">
        <v>1.0238960561942731E-4</v>
      </c>
      <c r="T1025">
        <v>281.63231822840601</v>
      </c>
      <c r="U1025">
        <v>65.168055238264344</v>
      </c>
      <c r="V1025">
        <v>294.86659935083128</v>
      </c>
      <c r="W1025">
        <v>68.791356531753252</v>
      </c>
      <c r="X1025">
        <v>569.87704711603249</v>
      </c>
      <c r="Y1025">
        <v>429.68235356458371</v>
      </c>
      <c r="Z1025">
        <v>11.156180454706975</v>
      </c>
      <c r="AA1025" s="12">
        <v>26.45409726769018</v>
      </c>
      <c r="AB1025" s="12">
        <v>7.5040972676901809</v>
      </c>
      <c r="AC1025" s="12">
        <v>1.0727876514924295</v>
      </c>
      <c r="AD1025" s="12">
        <v>-317.3230987201963</v>
      </c>
      <c r="AE1025">
        <v>9.6094009582678996E-2</v>
      </c>
      <c r="AF1025">
        <v>0</v>
      </c>
      <c r="AG1025">
        <v>49.864082082290935</v>
      </c>
      <c r="AH1025">
        <v>-8.1075489959841303</v>
      </c>
      <c r="AI1025">
        <v>-6.7407877106876217</v>
      </c>
      <c r="AJ1025">
        <v>-2.1162277453649896</v>
      </c>
      <c r="AK1025">
        <v>17.762175483909044</v>
      </c>
      <c r="AL1025">
        <v>0</v>
      </c>
      <c r="AM1025">
        <v>0</v>
      </c>
      <c r="AN1025">
        <v>4.5402077471818121</v>
      </c>
      <c r="AO1025">
        <f t="shared" si="155"/>
        <v>8.0558241100743189</v>
      </c>
      <c r="AP1025">
        <f t="shared" si="156"/>
        <v>0.48334944660445911</v>
      </c>
      <c r="AQ1025">
        <f t="shared" si="157"/>
        <v>0</v>
      </c>
      <c r="AR1025">
        <f t="shared" si="158"/>
        <v>0.4811195247568838</v>
      </c>
      <c r="AS1025" s="9">
        <f t="shared" si="159"/>
        <v>60.404717808102951</v>
      </c>
      <c r="AT1025" s="9">
        <f t="shared" si="160"/>
        <v>23.669511993734844</v>
      </c>
      <c r="AU1025" s="9">
        <f t="shared" si="161"/>
        <v>5.3923336490020999</v>
      </c>
      <c r="AV1025">
        <f t="shared" si="162"/>
        <v>0</v>
      </c>
      <c r="AW1025">
        <f t="shared" si="163"/>
        <v>15.261959319859995</v>
      </c>
      <c r="AX1025">
        <v>8.0931617304761438</v>
      </c>
      <c r="AZ1025">
        <f t="shared" si="164"/>
        <v>134.81575421375243</v>
      </c>
    </row>
    <row r="1026" spans="1:52" x14ac:dyDescent="0.3">
      <c r="A1026">
        <v>256</v>
      </c>
      <c r="B1026" s="12">
        <v>6695.7375945029826</v>
      </c>
      <c r="C1026" s="9">
        <v>0</v>
      </c>
      <c r="D1026" s="9">
        <v>1.1318528620783557</v>
      </c>
      <c r="E1026" s="9">
        <v>0.97744259738919015</v>
      </c>
      <c r="F1026" s="9">
        <v>3.5781042614964202</v>
      </c>
      <c r="G1026" s="12">
        <v>0</v>
      </c>
      <c r="H1026" s="12">
        <v>380.93946053430386</v>
      </c>
      <c r="I1026" s="12">
        <v>22.856367632058234</v>
      </c>
      <c r="J1026">
        <v>303.82346660166968</v>
      </c>
      <c r="K1026">
        <v>65.422390011323102</v>
      </c>
      <c r="L1026">
        <v>1.323649959078414E-3</v>
      </c>
      <c r="M1026">
        <v>0</v>
      </c>
      <c r="N1026">
        <v>-1.0435270976198922E-3</v>
      </c>
      <c r="O1026">
        <v>1.6696606858711981E-3</v>
      </c>
      <c r="P1026">
        <v>-3.299776721776801E-3</v>
      </c>
      <c r="Q1026">
        <v>5.8771958018980341E-3</v>
      </c>
      <c r="R1026">
        <v>0</v>
      </c>
      <c r="S1026">
        <v>1.0237249275771105E-4</v>
      </c>
      <c r="T1026">
        <v>314.65602511263575</v>
      </c>
      <c r="U1026">
        <v>68.519690301711421</v>
      </c>
      <c r="V1026">
        <v>298.56408872382593</v>
      </c>
      <c r="W1026">
        <v>69.141689066848869</v>
      </c>
      <c r="X1026">
        <v>567.55030310572681</v>
      </c>
      <c r="Y1026">
        <v>428.83465076395817</v>
      </c>
      <c r="Z1026">
        <v>11.160409084573111</v>
      </c>
      <c r="AA1026" s="12">
        <v>26.468789210686079</v>
      </c>
      <c r="AB1026" s="12">
        <v>7.5187892106860774</v>
      </c>
      <c r="AC1026" s="12">
        <v>1.0683980946615281</v>
      </c>
      <c r="AD1026" s="12">
        <v>-319.20857274783828</v>
      </c>
      <c r="AE1026">
        <v>9.5661360240942406E-2</v>
      </c>
      <c r="AF1026">
        <v>0</v>
      </c>
      <c r="AG1026">
        <v>49.572662321876898</v>
      </c>
      <c r="AH1026">
        <v>-9.0443571081954559</v>
      </c>
      <c r="AI1026">
        <v>-6.5135281020066111</v>
      </c>
      <c r="AJ1026">
        <v>-2.1288019716553337</v>
      </c>
      <c r="AK1026">
        <v>17.772040151262917</v>
      </c>
      <c r="AL1026">
        <v>0</v>
      </c>
      <c r="AM1026">
        <v>0</v>
      </c>
      <c r="AN1026">
        <v>4.5216304454179186</v>
      </c>
      <c r="AO1026">
        <f t="shared" si="155"/>
        <v>8.3301871907004639</v>
      </c>
      <c r="AP1026">
        <f t="shared" si="156"/>
        <v>0.49981123144202783</v>
      </c>
      <c r="AQ1026">
        <f t="shared" si="157"/>
        <v>0</v>
      </c>
      <c r="AR1026">
        <f t="shared" si="158"/>
        <v>0.49752606464683419</v>
      </c>
      <c r="AS1026" s="9">
        <f t="shared" si="159"/>
        <v>59.578455894936518</v>
      </c>
      <c r="AT1026" s="9">
        <f t="shared" si="160"/>
        <v>24.06930719131983</v>
      </c>
      <c r="AU1026" s="9">
        <f t="shared" si="161"/>
        <v>5.5780978079572812</v>
      </c>
      <c r="AV1026">
        <f t="shared" si="162"/>
        <v>0</v>
      </c>
      <c r="AW1026">
        <f t="shared" si="163"/>
        <v>15.059574030614252</v>
      </c>
      <c r="AX1026">
        <v>8.3684482357362615</v>
      </c>
      <c r="AZ1026">
        <f t="shared" si="164"/>
        <v>130.27056204013223</v>
      </c>
    </row>
    <row r="1027" spans="1:52" x14ac:dyDescent="0.3">
      <c r="A1027">
        <v>256.25</v>
      </c>
      <c r="B1027" s="12">
        <v>6700.0970602854186</v>
      </c>
      <c r="C1027" s="9">
        <v>0</v>
      </c>
      <c r="D1027" s="9">
        <v>1.1310680604819308</v>
      </c>
      <c r="E1027" s="9">
        <v>0.97934465666411452</v>
      </c>
      <c r="F1027" s="9">
        <v>3.5785618496253822</v>
      </c>
      <c r="G1027" s="12">
        <v>0</v>
      </c>
      <c r="H1027" s="12">
        <v>381.67102179389019</v>
      </c>
      <c r="I1027" s="12">
        <v>22.900261307633411</v>
      </c>
      <c r="J1027">
        <v>303.42981861107677</v>
      </c>
      <c r="K1027">
        <v>65.384668370292388</v>
      </c>
      <c r="L1027">
        <v>1.2991873966863236E-3</v>
      </c>
      <c r="M1027">
        <v>0</v>
      </c>
      <c r="N1027">
        <v>-1.0413819894952994E-3</v>
      </c>
      <c r="O1027">
        <v>1.6654893012374974E-3</v>
      </c>
      <c r="P1027">
        <v>-3.2953801814722497E-3</v>
      </c>
      <c r="Q1027">
        <v>5.8771958018980341E-3</v>
      </c>
      <c r="R1027">
        <v>0</v>
      </c>
      <c r="S1027">
        <v>1.0230925121444231E-4</v>
      </c>
      <c r="T1027">
        <v>280.88043898342397</v>
      </c>
      <c r="U1027">
        <v>65.07709884965908</v>
      </c>
      <c r="V1027">
        <v>294.16173837231088</v>
      </c>
      <c r="W1027">
        <v>68.708568874554487</v>
      </c>
      <c r="X1027">
        <v>564.99348164745652</v>
      </c>
      <c r="Y1027">
        <v>427.80054538899697</v>
      </c>
      <c r="Z1027">
        <v>11.16461820844186</v>
      </c>
      <c r="AA1027" s="12">
        <v>26.4834204358778</v>
      </c>
      <c r="AB1027" s="12">
        <v>7.5334204358778036</v>
      </c>
      <c r="AC1027" s="12">
        <v>1.0639826959425889</v>
      </c>
      <c r="AD1027" s="12">
        <v>-321.08779482248366</v>
      </c>
      <c r="AE1027">
        <v>9.52269021052079E-2</v>
      </c>
      <c r="AF1027">
        <v>0</v>
      </c>
      <c r="AG1027">
        <v>49.261726110032974</v>
      </c>
      <c r="AH1027">
        <v>-8.0611952026214873</v>
      </c>
      <c r="AI1027">
        <v>-6.6819403508343038</v>
      </c>
      <c r="AJ1027">
        <v>-2.141334503671144</v>
      </c>
      <c r="AK1027">
        <v>17.781864050629814</v>
      </c>
      <c r="AL1027">
        <v>0</v>
      </c>
      <c r="AM1027">
        <v>0</v>
      </c>
      <c r="AN1027">
        <v>4.5029437766790155</v>
      </c>
      <c r="AO1027">
        <f t="shared" ref="AO1027:AO1090" si="165">AX1027*COS(AE1027)</f>
        <v>8.2091658322360423</v>
      </c>
      <c r="AP1027">
        <f t="shared" ref="AP1027:AP1090" si="166">AO1027*f_tip</f>
        <v>0.49254994993416251</v>
      </c>
      <c r="AQ1027">
        <f t="shared" ref="AQ1027:AQ1090" si="167">IF(uhel_zkoseni_lamely=0,0,IF(uhel_zkoseni_lamely&gt;0,AP1027*SIN(AE1027),-AP1027*SIN(AE1027)))</f>
        <v>0</v>
      </c>
      <c r="AR1027">
        <f t="shared" ref="AR1027:AR1090" si="168">AP1027*COS(AE1027)</f>
        <v>0.49031837546838319</v>
      </c>
      <c r="AS1027" s="9">
        <f t="shared" ref="AS1027:AS1090" si="169">(-AR1027*sirka_lamely+AG1027*(sirka_lamely-0.5*AB1027)-(AL1027+AN1027)*sirka_lamely*0.5+AH1027*(sirka_lamely-AB1027)*0.5)/(sirka_lamely-AB1027)</f>
        <v>59.726385946491504</v>
      </c>
      <c r="AT1027" s="9">
        <f t="shared" ref="AT1027:AT1090" si="170">-AG1027-AH1027+AR1027+AS1027+AL1027+AN1027</f>
        <v>23.519117191227412</v>
      </c>
      <c r="AU1027" s="9">
        <f t="shared" ref="AU1027:AU1090" si="171">AP1027*Z1027</f>
        <v>5.4991321396020778</v>
      </c>
      <c r="AV1027">
        <f t="shared" ref="AV1027:AV1090" si="172">AK1027-AJ1027+AI1027-AM1027-AQ1027+IF(AC1027&gt;0,-(ABS(AS1027)+ABS(AT1027))*f_side,(ABS(AS1027)+ABS(AT1027))*f_side)-AX1027</f>
        <v>0</v>
      </c>
      <c r="AW1027">
        <f t="shared" ref="AW1027:AW1090" si="173">(ABS(AS1027)*AB1027*(sirka_lamely-AB1027)/sirka_lamely)/(delka_rotoru*tloustka_lamely^2/6)</f>
        <v>15.103245088107032</v>
      </c>
      <c r="AX1027">
        <v>8.2465280152035199</v>
      </c>
      <c r="AZ1027">
        <f t="shared" ref="AZ1027:AZ1090" si="174">Y1027-V1027</f>
        <v>133.63880701668609</v>
      </c>
    </row>
    <row r="1028" spans="1:52" x14ac:dyDescent="0.3">
      <c r="A1028">
        <v>256.5</v>
      </c>
      <c r="B1028" s="12">
        <v>6704.3804923846137</v>
      </c>
      <c r="C1028" s="9">
        <v>0</v>
      </c>
      <c r="D1028" s="9">
        <v>1.1302715380320005</v>
      </c>
      <c r="E1028" s="9">
        <v>0.98123877658282144</v>
      </c>
      <c r="F1028" s="9">
        <v>3.5790113352291808</v>
      </c>
      <c r="G1028" s="12">
        <v>0</v>
      </c>
      <c r="H1028" s="12">
        <v>382.39952945493133</v>
      </c>
      <c r="I1028" s="12">
        <v>22.943971767295878</v>
      </c>
      <c r="J1028">
        <v>303.18065943546287</v>
      </c>
      <c r="K1028">
        <v>65.361356917226601</v>
      </c>
      <c r="L1028">
        <v>1.2747494291847818E-3</v>
      </c>
      <c r="M1028">
        <v>0</v>
      </c>
      <c r="N1028">
        <v>-1.0395729913790619E-3</v>
      </c>
      <c r="O1028">
        <v>1.6620503967633314E-3</v>
      </c>
      <c r="P1028">
        <v>-3.2927334951971593E-3</v>
      </c>
      <c r="Q1028">
        <v>5.8771958018980341E-3</v>
      </c>
      <c r="R1028">
        <v>0</v>
      </c>
      <c r="S1028">
        <v>1.0229215801067113E-4</v>
      </c>
      <c r="T1028">
        <v>314.01271475954104</v>
      </c>
      <c r="U1028">
        <v>68.447364144005462</v>
      </c>
      <c r="V1028">
        <v>297.86739414516472</v>
      </c>
      <c r="W1028">
        <v>69.060514662215496</v>
      </c>
      <c r="X1028">
        <v>562.70399234608567</v>
      </c>
      <c r="Y1028">
        <v>426.96388261877422</v>
      </c>
      <c r="Z1028">
        <v>11.168807751193492</v>
      </c>
      <c r="AA1028" s="12">
        <v>26.497990589098627</v>
      </c>
      <c r="AB1028" s="12">
        <v>7.5479905890986263</v>
      </c>
      <c r="AC1028" s="12">
        <v>1.0595415422184828</v>
      </c>
      <c r="AD1028" s="12">
        <v>-322.96069879350415</v>
      </c>
      <c r="AE1028">
        <v>9.4790643590105805E-2</v>
      </c>
      <c r="AF1028">
        <v>0</v>
      </c>
      <c r="AG1028">
        <v>48.97199186152227</v>
      </c>
      <c r="AH1028">
        <v>-8.9983572195774748</v>
      </c>
      <c r="AI1028">
        <v>-6.454824423680475</v>
      </c>
      <c r="AJ1028">
        <v>-2.1538249002538796</v>
      </c>
      <c r="AK1028">
        <v>17.791646944210232</v>
      </c>
      <c r="AL1028">
        <v>0</v>
      </c>
      <c r="AM1028">
        <v>0</v>
      </c>
      <c r="AN1028">
        <v>4.4841481086672141</v>
      </c>
      <c r="AO1028">
        <f t="shared" si="165"/>
        <v>8.4832678521798623</v>
      </c>
      <c r="AP1028">
        <f t="shared" si="166"/>
        <v>0.50899607113079171</v>
      </c>
      <c r="AQ1028">
        <f t="shared" si="167"/>
        <v>0</v>
      </c>
      <c r="AR1028">
        <f t="shared" si="168"/>
        <v>0.50671105028517427</v>
      </c>
      <c r="AS1028" s="9">
        <f t="shared" si="169"/>
        <v>58.900755649259509</v>
      </c>
      <c r="AT1028" s="9">
        <f t="shared" si="170"/>
        <v>23.9179801662671</v>
      </c>
      <c r="AU1028" s="9">
        <f t="shared" si="171"/>
        <v>5.6848792645726203</v>
      </c>
      <c r="AV1028">
        <f t="shared" si="172"/>
        <v>0</v>
      </c>
      <c r="AW1028">
        <f t="shared" si="173"/>
        <v>14.900543104330724</v>
      </c>
      <c r="AX1028">
        <v>8.5215232718520362</v>
      </c>
      <c r="AZ1028">
        <f t="shared" si="174"/>
        <v>129.0964884736095</v>
      </c>
    </row>
    <row r="1029" spans="1:52" x14ac:dyDescent="0.3">
      <c r="A1029">
        <v>256.75</v>
      </c>
      <c r="B1029" s="12">
        <v>6708.5877550634887</v>
      </c>
      <c r="C1029" s="9">
        <v>0</v>
      </c>
      <c r="D1029" s="9">
        <v>1.1294633151142497</v>
      </c>
      <c r="E1029" s="9">
        <v>0.98312491126057744</v>
      </c>
      <c r="F1029" s="9">
        <v>3.5794527105450946</v>
      </c>
      <c r="G1029" s="12">
        <v>0</v>
      </c>
      <c r="H1029" s="12">
        <v>383.12496586945286</v>
      </c>
      <c r="I1029" s="12">
        <v>22.987497952167171</v>
      </c>
      <c r="J1029">
        <v>302.79501951865529</v>
      </c>
      <c r="K1029">
        <v>65.324359327420723</v>
      </c>
      <c r="L1029">
        <v>1.2503355715425793E-3</v>
      </c>
      <c r="M1029">
        <v>0</v>
      </c>
      <c r="N1029">
        <v>-1.037440339611939E-3</v>
      </c>
      <c r="O1029">
        <v>1.657909719911552E-3</v>
      </c>
      <c r="P1029">
        <v>-3.2883967412898059E-3</v>
      </c>
      <c r="Q1029">
        <v>5.8771958018980341E-3</v>
      </c>
      <c r="R1029">
        <v>0</v>
      </c>
      <c r="S1029">
        <v>1.0222893623354165E-4</v>
      </c>
      <c r="T1029">
        <v>280.14434249031387</v>
      </c>
      <c r="U1029">
        <v>64.987636972224266</v>
      </c>
      <c r="V1029">
        <v>293.47234979064359</v>
      </c>
      <c r="W1029">
        <v>68.627236919127029</v>
      </c>
      <c r="X1029">
        <v>560.18607529061865</v>
      </c>
      <c r="Y1029">
        <v>425.94144733816779</v>
      </c>
      <c r="Z1029">
        <v>11.172977638137942</v>
      </c>
      <c r="AA1029" s="12">
        <v>26.512499317389057</v>
      </c>
      <c r="AB1029" s="12">
        <v>7.5624993173890571</v>
      </c>
      <c r="AC1029" s="12">
        <v>1.0550747212794185</v>
      </c>
      <c r="AD1029" s="12">
        <v>-324.82721874041766</v>
      </c>
      <c r="AE1029">
        <v>9.4352593142353003E-2</v>
      </c>
      <c r="AF1029">
        <v>0</v>
      </c>
      <c r="AG1029">
        <v>48.662992089438042</v>
      </c>
      <c r="AH1029">
        <v>-8.0156305731928885</v>
      </c>
      <c r="AI1029">
        <v>-6.6234548773762096</v>
      </c>
      <c r="AJ1029">
        <v>-2.1662727217798459</v>
      </c>
      <c r="AK1029">
        <v>17.801388595015219</v>
      </c>
      <c r="AL1029">
        <v>0</v>
      </c>
      <c r="AM1029">
        <v>0</v>
      </c>
      <c r="AN1029">
        <v>4.4652438129246219</v>
      </c>
      <c r="AO1029">
        <f t="shared" si="165"/>
        <v>8.3618391045395235</v>
      </c>
      <c r="AP1029">
        <f t="shared" si="166"/>
        <v>0.50171034627237143</v>
      </c>
      <c r="AQ1029">
        <f t="shared" si="167"/>
        <v>0</v>
      </c>
      <c r="AR1029">
        <f t="shared" si="168"/>
        <v>0.49947878646995314</v>
      </c>
      <c r="AS1029" s="9">
        <f t="shared" si="169"/>
        <v>59.049723649942521</v>
      </c>
      <c r="AT1029" s="9">
        <f t="shared" si="170"/>
        <v>23.367084733091939</v>
      </c>
      <c r="AU1029" s="9">
        <f t="shared" si="171"/>
        <v>5.6055984797236498</v>
      </c>
      <c r="AV1029">
        <f t="shared" si="172"/>
        <v>0</v>
      </c>
      <c r="AW1029">
        <f t="shared" si="173"/>
        <v>14.94420925064423</v>
      </c>
      <c r="AX1029">
        <v>8.3991979364367868</v>
      </c>
      <c r="AZ1029">
        <f t="shared" si="174"/>
        <v>132.4690975475242</v>
      </c>
    </row>
    <row r="1030" spans="1:52" x14ac:dyDescent="0.3">
      <c r="A1030">
        <v>257</v>
      </c>
      <c r="B1030" s="12">
        <v>6712.7187149426627</v>
      </c>
      <c r="C1030" s="9">
        <v>0</v>
      </c>
      <c r="D1030" s="9">
        <v>1.1286434124083553</v>
      </c>
      <c r="E1030" s="9">
        <v>0.9850030149712049</v>
      </c>
      <c r="F1030" s="9">
        <v>3.5798859679528547</v>
      </c>
      <c r="G1030" s="12">
        <v>0</v>
      </c>
      <c r="H1030" s="12">
        <v>383.84731345046345</v>
      </c>
      <c r="I1030" s="12">
        <v>23.030838807027806</v>
      </c>
      <c r="J1030">
        <v>302.5536684926044</v>
      </c>
      <c r="K1030">
        <v>65.301775731708062</v>
      </c>
      <c r="L1030">
        <v>1.225946064266765E-3</v>
      </c>
      <c r="M1030">
        <v>0</v>
      </c>
      <c r="N1030">
        <v>-1.03563335402504E-3</v>
      </c>
      <c r="O1030">
        <v>1.6544984544817386E-3</v>
      </c>
      <c r="P1030">
        <v>-3.2858160914966301E-3</v>
      </c>
      <c r="Q1030">
        <v>5.8771958018980341E-3</v>
      </c>
      <c r="R1030">
        <v>0</v>
      </c>
      <c r="S1030">
        <v>1.022118617596351E-4</v>
      </c>
      <c r="T1030">
        <v>313.38479985434748</v>
      </c>
      <c r="U1030">
        <v>68.376419266512812</v>
      </c>
      <c r="V1030">
        <v>297.18618137637594</v>
      </c>
      <c r="W1030">
        <v>68.980786854600638</v>
      </c>
      <c r="X1030">
        <v>557.93320716621383</v>
      </c>
      <c r="Y1030">
        <v>425.11565930404947</v>
      </c>
      <c r="Z1030">
        <v>11.17712779501378</v>
      </c>
      <c r="AA1030" s="12">
        <v>26.526946269009272</v>
      </c>
      <c r="AB1030" s="12">
        <v>7.5769462690092686</v>
      </c>
      <c r="AC1030" s="12">
        <v>1.0505823218221018</v>
      </c>
      <c r="AD1030" s="12">
        <v>-326.68728851259601</v>
      </c>
      <c r="AE1030">
        <v>9.3912759240580845E-2</v>
      </c>
      <c r="AF1030">
        <v>0</v>
      </c>
      <c r="AG1030">
        <v>48.37492606835783</v>
      </c>
      <c r="AH1030">
        <v>-8.9531408624661832</v>
      </c>
      <c r="AI1030">
        <v>-6.396473896383676</v>
      </c>
      <c r="AJ1030">
        <v>-2.1786775270905032</v>
      </c>
      <c r="AK1030">
        <v>17.811088766874764</v>
      </c>
      <c r="AL1030">
        <v>0</v>
      </c>
      <c r="AM1030">
        <v>0</v>
      </c>
      <c r="AN1030">
        <v>4.4462312648297875</v>
      </c>
      <c r="AO1030">
        <f t="shared" si="165"/>
        <v>8.635686618733013</v>
      </c>
      <c r="AP1030">
        <f t="shared" si="166"/>
        <v>0.51814119712398077</v>
      </c>
      <c r="AQ1030">
        <f t="shared" si="167"/>
        <v>0</v>
      </c>
      <c r="AR1030">
        <f t="shared" si="168"/>
        <v>0.51585797526171118</v>
      </c>
      <c r="AS1030" s="9">
        <f t="shared" si="169"/>
        <v>58.224711757364538</v>
      </c>
      <c r="AT1030" s="9">
        <f t="shared" si="170"/>
        <v>23.765015791564391</v>
      </c>
      <c r="AU1030" s="9">
        <f t="shared" si="171"/>
        <v>5.791330376116159</v>
      </c>
      <c r="AV1030">
        <f t="shared" si="172"/>
        <v>0</v>
      </c>
      <c r="AW1030">
        <f t="shared" si="173"/>
        <v>14.741203087480244</v>
      </c>
      <c r="AX1030">
        <v>8.6739087446458605</v>
      </c>
      <c r="AZ1030">
        <f t="shared" si="174"/>
        <v>127.92947792767353</v>
      </c>
    </row>
    <row r="1031" spans="1:52" x14ac:dyDescent="0.3">
      <c r="A1031">
        <v>257.25</v>
      </c>
      <c r="B1031" s="12">
        <v>6716.7732410077151</v>
      </c>
      <c r="C1031" s="9">
        <v>0</v>
      </c>
      <c r="D1031" s="9">
        <v>1.1278118508872086</v>
      </c>
      <c r="E1031" s="9">
        <v>0.98687304214870397</v>
      </c>
      <c r="F1031" s="9">
        <v>3.5803110999746481</v>
      </c>
      <c r="G1031" s="12">
        <v>0</v>
      </c>
      <c r="H1031" s="12">
        <v>384.56655467257843</v>
      </c>
      <c r="I1031" s="12">
        <v>23.073993280354706</v>
      </c>
      <c r="J1031">
        <v>302.17598158101856</v>
      </c>
      <c r="K1031">
        <v>65.2655006070529</v>
      </c>
      <c r="L1031">
        <v>1.2015804537073645E-3</v>
      </c>
      <c r="M1031">
        <v>0</v>
      </c>
      <c r="N1031">
        <v>-1.0335136823657347E-3</v>
      </c>
      <c r="O1031">
        <v>1.6503882270779801E-3</v>
      </c>
      <c r="P1031">
        <v>-3.2815397908397773E-3</v>
      </c>
      <c r="Q1031">
        <v>5.8771958018980341E-3</v>
      </c>
      <c r="R1031">
        <v>0</v>
      </c>
      <c r="S1031">
        <v>1.0214865824575463E-4</v>
      </c>
      <c r="T1031">
        <v>279.42392960453242</v>
      </c>
      <c r="U1031">
        <v>64.899671255827514</v>
      </c>
      <c r="V1031">
        <v>292.79833141061374</v>
      </c>
      <c r="W1031">
        <v>68.547358945294718</v>
      </c>
      <c r="X1031">
        <v>555.45354254671679</v>
      </c>
      <c r="Y1031">
        <v>424.10472375712834</v>
      </c>
      <c r="Z1031">
        <v>11.18125814798856</v>
      </c>
      <c r="AA1031" s="12">
        <v>26.541331093451568</v>
      </c>
      <c r="AB1031" s="12">
        <v>7.5913310934515685</v>
      </c>
      <c r="AC1031" s="12">
        <v>1.046064433444116</v>
      </c>
      <c r="AD1031" s="12">
        <v>-328.54084284242111</v>
      </c>
      <c r="AE1031">
        <v>9.3471150395150415E-2</v>
      </c>
      <c r="AF1031">
        <v>0</v>
      </c>
      <c r="AG1031">
        <v>48.06784559581201</v>
      </c>
      <c r="AH1031">
        <v>-7.9708488935285873</v>
      </c>
      <c r="AI1031">
        <v>-6.5653196173257307</v>
      </c>
      <c r="AJ1031">
        <v>-2.191038880916107</v>
      </c>
      <c r="AK1031">
        <v>17.820747224446151</v>
      </c>
      <c r="AL1031">
        <v>0</v>
      </c>
      <c r="AM1031">
        <v>0</v>
      </c>
      <c r="AN1031">
        <v>4.4271108435739146</v>
      </c>
      <c r="AO1031">
        <f t="shared" si="165"/>
        <v>8.5138510396346945</v>
      </c>
      <c r="AP1031">
        <f t="shared" si="166"/>
        <v>0.51083106237808162</v>
      </c>
      <c r="AQ1031">
        <f t="shared" si="167"/>
        <v>0</v>
      </c>
      <c r="AR1031">
        <f t="shared" si="168"/>
        <v>0.50860115791209126</v>
      </c>
      <c r="AS1031" s="9">
        <f t="shared" si="169"/>
        <v>58.374704249462816</v>
      </c>
      <c r="AT1031" s="9">
        <f t="shared" si="170"/>
        <v>23.213419548665399</v>
      </c>
      <c r="AU1031" s="9">
        <f t="shared" si="171"/>
        <v>5.7117339784605772</v>
      </c>
      <c r="AV1031">
        <f t="shared" si="172"/>
        <v>0</v>
      </c>
      <c r="AW1031">
        <f t="shared" si="173"/>
        <v>14.784869385015373</v>
      </c>
      <c r="AX1031">
        <v>8.5511790601488347</v>
      </c>
      <c r="AZ1031">
        <f t="shared" si="174"/>
        <v>131.3063923465146</v>
      </c>
    </row>
    <row r="1032" spans="1:52" x14ac:dyDescent="0.3">
      <c r="A1032">
        <v>257.5</v>
      </c>
      <c r="B1032" s="12">
        <v>6720.7512046163347</v>
      </c>
      <c r="C1032" s="9">
        <v>0</v>
      </c>
      <c r="D1032" s="9">
        <v>1.1269686518161381</v>
      </c>
      <c r="E1032" s="9">
        <v>0.98873494738885714</v>
      </c>
      <c r="F1032" s="9">
        <v>3.580728099275122</v>
      </c>
      <c r="G1032" s="12">
        <v>0</v>
      </c>
      <c r="H1032" s="12">
        <v>385.28267207263735</v>
      </c>
      <c r="I1032" s="12">
        <v>23.116960324358239</v>
      </c>
      <c r="J1032">
        <v>301.94239250553295</v>
      </c>
      <c r="K1032">
        <v>65.243643520015212</v>
      </c>
      <c r="L1032">
        <v>1.1772389519185309E-3</v>
      </c>
      <c r="M1032">
        <v>0</v>
      </c>
      <c r="N1032">
        <v>-1.03170871989039E-3</v>
      </c>
      <c r="O1032">
        <v>1.6470043513605146E-3</v>
      </c>
      <c r="P1032">
        <v>-3.2790257866793524E-3</v>
      </c>
      <c r="Q1032">
        <v>5.8771958018980341E-3</v>
      </c>
      <c r="R1032">
        <v>0</v>
      </c>
      <c r="S1032">
        <v>1.0213160153811275E-4</v>
      </c>
      <c r="T1032">
        <v>312.77217908956476</v>
      </c>
      <c r="U1032">
        <v>68.30685447532835</v>
      </c>
      <c r="V1032">
        <v>296.52034977121434</v>
      </c>
      <c r="W1032">
        <v>68.902503902981607</v>
      </c>
      <c r="X1032">
        <v>553.23667518043851</v>
      </c>
      <c r="Y1032">
        <v>423.28964885560606</v>
      </c>
      <c r="Z1032">
        <v>11.185368623661413</v>
      </c>
      <c r="AA1032" s="12">
        <v>26.555653441452744</v>
      </c>
      <c r="AB1032" s="12">
        <v>7.6056534414527466</v>
      </c>
      <c r="AC1032" s="12">
        <v>1.0415211466456027</v>
      </c>
      <c r="AD1032" s="12">
        <v>-330.38781597380125</v>
      </c>
      <c r="AE1032">
        <v>9.3027775147964675E-2</v>
      </c>
      <c r="AF1032">
        <v>0</v>
      </c>
      <c r="AG1032">
        <v>47.781430646094869</v>
      </c>
      <c r="AH1032">
        <v>-8.9087023864450039</v>
      </c>
      <c r="AI1032">
        <v>-6.3384649542195861</v>
      </c>
      <c r="AJ1032">
        <v>-2.203356344729281</v>
      </c>
      <c r="AK1032">
        <v>17.830363733222249</v>
      </c>
      <c r="AL1032">
        <v>0</v>
      </c>
      <c r="AM1032">
        <v>0</v>
      </c>
      <c r="AN1032">
        <v>4.4078829321679782</v>
      </c>
      <c r="AO1032">
        <f t="shared" si="165"/>
        <v>8.7874504677230032</v>
      </c>
      <c r="AP1032">
        <f t="shared" si="166"/>
        <v>0.5272470280633802</v>
      </c>
      <c r="AQ1032">
        <f t="shared" si="167"/>
        <v>0</v>
      </c>
      <c r="AR1032">
        <f t="shared" si="168"/>
        <v>0.52496723101830611</v>
      </c>
      <c r="AS1032" s="9">
        <f t="shared" si="169"/>
        <v>57.550297624057073</v>
      </c>
      <c r="AT1032" s="9">
        <f t="shared" si="170"/>
        <v>23.6104195275935</v>
      </c>
      <c r="AU1032" s="9">
        <f t="shared" si="171"/>
        <v>5.8974523646188608</v>
      </c>
      <c r="AV1032">
        <f t="shared" si="172"/>
        <v>0</v>
      </c>
      <c r="AW1032">
        <f t="shared" si="173"/>
        <v>14.581571325689172</v>
      </c>
      <c r="AX1032">
        <v>8.8256120946329144</v>
      </c>
      <c r="AZ1032">
        <f t="shared" si="174"/>
        <v>126.76929908439172</v>
      </c>
    </row>
    <row r="1033" spans="1:52" x14ac:dyDescent="0.3">
      <c r="A1033">
        <v>257.75</v>
      </c>
      <c r="B1033" s="12">
        <v>6724.6524795053283</v>
      </c>
      <c r="C1033" s="9">
        <v>0</v>
      </c>
      <c r="D1033" s="9">
        <v>1.1261138367521095</v>
      </c>
      <c r="E1033" s="9">
        <v>0.99058868545083723</v>
      </c>
      <c r="F1033" s="9">
        <v>3.5811369586613804</v>
      </c>
      <c r="G1033" s="12">
        <v>0</v>
      </c>
      <c r="H1033" s="12">
        <v>385.99564825032201</v>
      </c>
      <c r="I1033" s="12">
        <v>23.15973889501932</v>
      </c>
      <c r="J1033">
        <v>301.57260472770031</v>
      </c>
      <c r="K1033">
        <v>65.208089289158806</v>
      </c>
      <c r="L1033">
        <v>1.1529211353645582E-3</v>
      </c>
      <c r="M1033">
        <v>0</v>
      </c>
      <c r="N1033">
        <v>-1.0296025254520431E-3</v>
      </c>
      <c r="O1033">
        <v>1.6429243156345361E-3</v>
      </c>
      <c r="P1033">
        <v>-3.274810596432697E-3</v>
      </c>
      <c r="Q1033">
        <v>5.8771958018980341E-3</v>
      </c>
      <c r="R1033">
        <v>0</v>
      </c>
      <c r="S1033">
        <v>1.0206841474909297E-4</v>
      </c>
      <c r="T1033">
        <v>278.71910372911805</v>
      </c>
      <c r="U1033">
        <v>64.813203380544621</v>
      </c>
      <c r="V1033">
        <v>292.13958363349849</v>
      </c>
      <c r="W1033">
        <v>68.46893328279981</v>
      </c>
      <c r="X1033">
        <v>550.79462371978241</v>
      </c>
      <c r="Y1033">
        <v>422.29004614112637</v>
      </c>
      <c r="Z1033">
        <v>11.189459149060522</v>
      </c>
      <c r="AA1033" s="12">
        <v>26.569912965006441</v>
      </c>
      <c r="AB1033" s="12">
        <v>7.6199129650064403</v>
      </c>
      <c r="AC1033" s="12">
        <v>1.0369525528249328</v>
      </c>
      <c r="AD1033" s="12">
        <v>-332.22814261563417</v>
      </c>
      <c r="AE1033">
        <v>9.2582642072285948E-2</v>
      </c>
      <c r="AF1033">
        <v>0</v>
      </c>
      <c r="AG1033">
        <v>47.476252342071191</v>
      </c>
      <c r="AH1033">
        <v>-7.9268440850023127</v>
      </c>
      <c r="AI1033">
        <v>-6.5075231253813941</v>
      </c>
      <c r="AJ1033">
        <v>-2.2156294831036649</v>
      </c>
      <c r="AK1033">
        <v>17.839938059539822</v>
      </c>
      <c r="AL1033">
        <v>0</v>
      </c>
      <c r="AM1033">
        <v>0</v>
      </c>
      <c r="AN1033">
        <v>4.3885479174244022</v>
      </c>
      <c r="AO1033">
        <f t="shared" si="165"/>
        <v>8.6652084873257955</v>
      </c>
      <c r="AP1033">
        <f t="shared" si="166"/>
        <v>0.51991250923954768</v>
      </c>
      <c r="AQ1033">
        <f t="shared" si="167"/>
        <v>0</v>
      </c>
      <c r="AR1033">
        <f t="shared" si="168"/>
        <v>0.51768587350335593</v>
      </c>
      <c r="AS1033" s="9">
        <f t="shared" si="169"/>
        <v>57.701301539152709</v>
      </c>
      <c r="AT1033" s="9">
        <f t="shared" si="170"/>
        <v>23.05812707301159</v>
      </c>
      <c r="AU1033" s="9">
        <f t="shared" si="171"/>
        <v>5.8175397832214699</v>
      </c>
      <c r="AV1033">
        <f t="shared" si="172"/>
        <v>0</v>
      </c>
      <c r="AW1033">
        <f t="shared" si="173"/>
        <v>14.625242802271323</v>
      </c>
      <c r="AX1033">
        <v>8.7024787005322342</v>
      </c>
      <c r="AZ1033">
        <f t="shared" si="174"/>
        <v>130.15046250762788</v>
      </c>
    </row>
    <row r="1034" spans="1:52" x14ac:dyDescent="0.3">
      <c r="A1034">
        <v>258</v>
      </c>
      <c r="B1034" s="12">
        <v>6728.4769417975103</v>
      </c>
      <c r="C1034" s="9">
        <v>0</v>
      </c>
      <c r="D1034" s="9">
        <v>1.1252474275429245</v>
      </c>
      <c r="E1034" s="9">
        <v>0.99243421125881137</v>
      </c>
      <c r="F1034" s="9">
        <v>3.5815376710829998</v>
      </c>
      <c r="G1034" s="12">
        <v>0</v>
      </c>
      <c r="H1034" s="12">
        <v>386.70546586877362</v>
      </c>
      <c r="I1034" s="12">
        <v>23.202327952126417</v>
      </c>
      <c r="J1034">
        <v>301.34673257174688</v>
      </c>
      <c r="K1034">
        <v>65.186957378880322</v>
      </c>
      <c r="L1034">
        <v>1.1286271889170065E-3</v>
      </c>
      <c r="M1034">
        <v>0</v>
      </c>
      <c r="N1034">
        <v>-1.0277996331724147E-3</v>
      </c>
      <c r="O1034">
        <v>1.6395675821437275E-3</v>
      </c>
      <c r="P1034">
        <v>-3.2723638355435371E-3</v>
      </c>
      <c r="Q1034">
        <v>5.8771958018980341E-3</v>
      </c>
      <c r="R1034">
        <v>0</v>
      </c>
      <c r="S1034">
        <v>1.0205137480986128E-4</v>
      </c>
      <c r="T1034">
        <v>312.17475372176966</v>
      </c>
      <c r="U1034">
        <v>68.23866861388143</v>
      </c>
      <c r="V1034">
        <v>295.86980126299483</v>
      </c>
      <c r="W1034">
        <v>68.825664116053474</v>
      </c>
      <c r="X1034">
        <v>548.61314931659172</v>
      </c>
      <c r="Y1034">
        <v>421.48552627586196</v>
      </c>
      <c r="Z1034">
        <v>11.193529651645447</v>
      </c>
      <c r="AA1034" s="12">
        <v>26.584109317375471</v>
      </c>
      <c r="AB1034" s="12">
        <v>7.6341093173754722</v>
      </c>
      <c r="AC1034" s="12">
        <v>1.0323587442763176</v>
      </c>
      <c r="AD1034" s="12">
        <v>-334.06175763181409</v>
      </c>
      <c r="AE1034">
        <v>9.2135759772549619E-2</v>
      </c>
      <c r="AF1034">
        <v>0</v>
      </c>
      <c r="AG1034">
        <v>47.191471398646662</v>
      </c>
      <c r="AH1034">
        <v>-8.8650362778165199</v>
      </c>
      <c r="AI1034">
        <v>-6.2807862506433567</v>
      </c>
      <c r="AJ1034">
        <v>-2.2278578616465685</v>
      </c>
      <c r="AK1034">
        <v>17.849469970587798</v>
      </c>
      <c r="AL1034">
        <v>0</v>
      </c>
      <c r="AM1034">
        <v>0</v>
      </c>
      <c r="AN1034">
        <v>4.3691061899469492</v>
      </c>
      <c r="AO1034">
        <f t="shared" si="165"/>
        <v>8.9385661208646798</v>
      </c>
      <c r="AP1034">
        <f t="shared" si="166"/>
        <v>0.53631396725188074</v>
      </c>
      <c r="AQ1034">
        <f t="shared" si="167"/>
        <v>0</v>
      </c>
      <c r="AR1034">
        <f t="shared" si="168"/>
        <v>0.53403919298897351</v>
      </c>
      <c r="AS1034" s="9">
        <f t="shared" si="169"/>
        <v>56.877487068045703</v>
      </c>
      <c r="AT1034" s="9">
        <f t="shared" si="170"/>
        <v>23.45419733015148</v>
      </c>
      <c r="AU1034" s="9">
        <f t="shared" si="171"/>
        <v>6.0032462950255319</v>
      </c>
      <c r="AV1034">
        <f t="shared" si="172"/>
        <v>0</v>
      </c>
      <c r="AW1034">
        <f t="shared" si="173"/>
        <v>14.421664883314959</v>
      </c>
      <c r="AX1034">
        <v>8.9766405176991775</v>
      </c>
      <c r="AZ1034">
        <f t="shared" si="174"/>
        <v>125.61572501286713</v>
      </c>
    </row>
    <row r="1035" spans="1:52" x14ac:dyDescent="0.3">
      <c r="A1035">
        <v>258.25</v>
      </c>
      <c r="B1035" s="12">
        <v>6732.2244700084757</v>
      </c>
      <c r="C1035" s="9">
        <v>0</v>
      </c>
      <c r="D1035" s="9">
        <v>1.1243694463264029</v>
      </c>
      <c r="E1035" s="9">
        <v>0.99427147990353626</v>
      </c>
      <c r="F1035" s="9">
        <v>3.5819302296320146</v>
      </c>
      <c r="G1035" s="12">
        <v>0</v>
      </c>
      <c r="H1035" s="12">
        <v>387.41210765520623</v>
      </c>
      <c r="I1035" s="12">
        <v>23.244726459312375</v>
      </c>
      <c r="J1035">
        <v>300.98479123886335</v>
      </c>
      <c r="K1035">
        <v>65.152122483949427</v>
      </c>
      <c r="L1035">
        <v>1.1043567178889474E-3</v>
      </c>
      <c r="M1035">
        <v>0</v>
      </c>
      <c r="N1035">
        <v>-1.0257074089862106E-3</v>
      </c>
      <c r="O1035">
        <v>1.6355174812459636E-3</v>
      </c>
      <c r="P1035">
        <v>-3.2682104027565058E-3</v>
      </c>
      <c r="Q1035">
        <v>5.8771958018980341E-3</v>
      </c>
      <c r="R1035">
        <v>0</v>
      </c>
      <c r="S1035">
        <v>1.0198820317208631E-4</v>
      </c>
      <c r="T1035">
        <v>278.02977078208596</v>
      </c>
      <c r="U1035">
        <v>64.728235055208074</v>
      </c>
      <c r="V1035">
        <v>291.49600941889645</v>
      </c>
      <c r="W1035">
        <v>68.391958309812537</v>
      </c>
      <c r="X1035">
        <v>546.20808426715655</v>
      </c>
      <c r="Y1035">
        <v>420.49709291788855</v>
      </c>
      <c r="Z1035">
        <v>11.197580059308329</v>
      </c>
      <c r="AA1035" s="12">
        <v>26.59824215310412</v>
      </c>
      <c r="AB1035" s="12">
        <v>7.648242153104122</v>
      </c>
      <c r="AC1035" s="12">
        <v>1.0277398141876126</v>
      </c>
      <c r="AD1035" s="12">
        <v>-335.88859603653492</v>
      </c>
      <c r="AE1035">
        <v>9.168713688417407E-2</v>
      </c>
      <c r="AF1035">
        <v>0</v>
      </c>
      <c r="AG1035">
        <v>46.888178166549906</v>
      </c>
      <c r="AH1035">
        <v>-7.8836102029807309</v>
      </c>
      <c r="AI1035">
        <v>-6.4500541749496056</v>
      </c>
      <c r="AJ1035">
        <v>-2.2400410469676517</v>
      </c>
      <c r="AK1035">
        <v>17.858959234415529</v>
      </c>
      <c r="AL1035">
        <v>0</v>
      </c>
      <c r="AM1035">
        <v>0</v>
      </c>
      <c r="AN1035">
        <v>4.3495581441214259</v>
      </c>
      <c r="AO1035">
        <f t="shared" si="165"/>
        <v>8.8159180402812058</v>
      </c>
      <c r="AP1035">
        <f t="shared" si="166"/>
        <v>0.52895508241687228</v>
      </c>
      <c r="AQ1035">
        <f t="shared" si="167"/>
        <v>0</v>
      </c>
      <c r="AR1035">
        <f t="shared" si="168"/>
        <v>0.52673330086012726</v>
      </c>
      <c r="AS1035" s="9">
        <f t="shared" si="169"/>
        <v>57.029489766425407</v>
      </c>
      <c r="AT1035" s="9">
        <f t="shared" si="170"/>
        <v>22.901213247837788</v>
      </c>
      <c r="AU1035" s="9">
        <f t="shared" si="171"/>
        <v>5.9230168831409626</v>
      </c>
      <c r="AV1035">
        <f t="shared" si="172"/>
        <v>0</v>
      </c>
      <c r="AW1035">
        <f t="shared" si="173"/>
        <v>14.465346541459342</v>
      </c>
      <c r="AX1035">
        <v>8.8531039255777824</v>
      </c>
      <c r="AZ1035">
        <f t="shared" si="174"/>
        <v>129.0010834989921</v>
      </c>
    </row>
    <row r="1036" spans="1:52" x14ac:dyDescent="0.3">
      <c r="A1036">
        <v>258.5</v>
      </c>
      <c r="B1036" s="12">
        <v>6735.8949450532227</v>
      </c>
      <c r="C1036" s="9">
        <v>0</v>
      </c>
      <c r="D1036" s="9">
        <v>1.1234799155295581</v>
      </c>
      <c r="E1036" s="9">
        <v>0.99610044664395281</v>
      </c>
      <c r="F1036" s="9">
        <v>3.5823146275429325</v>
      </c>
      <c r="G1036" s="12">
        <v>0</v>
      </c>
      <c r="H1036" s="12">
        <v>388.11555640152028</v>
      </c>
      <c r="I1036" s="12">
        <v>23.286933384091217</v>
      </c>
      <c r="J1036">
        <v>300.76659212468059</v>
      </c>
      <c r="K1036">
        <v>65.131714432961303</v>
      </c>
      <c r="L1036">
        <v>1.080109881242859E-3</v>
      </c>
      <c r="M1036">
        <v>0</v>
      </c>
      <c r="N1036">
        <v>-1.0239065904176438E-3</v>
      </c>
      <c r="O1036">
        <v>1.6321876444025094E-3</v>
      </c>
      <c r="P1036">
        <v>-3.2658314708364209E-3</v>
      </c>
      <c r="Q1036">
        <v>5.8771958018980341E-3</v>
      </c>
      <c r="R1036">
        <v>0</v>
      </c>
      <c r="S1036">
        <v>1.0197117896920608E-4</v>
      </c>
      <c r="T1036">
        <v>311.59242753617622</v>
      </c>
      <c r="U1036">
        <v>68.171860561889162</v>
      </c>
      <c r="V1036">
        <v>295.23444032723523</v>
      </c>
      <c r="W1036">
        <v>68.750265850793937</v>
      </c>
      <c r="X1036">
        <v>544.06140740097192</v>
      </c>
      <c r="Y1036">
        <v>419.70297342286938</v>
      </c>
      <c r="Z1036">
        <v>11.201610300372586</v>
      </c>
      <c r="AA1036" s="12">
        <v>26.612311128030402</v>
      </c>
      <c r="AB1036" s="12">
        <v>7.6623111280304057</v>
      </c>
      <c r="AC1036" s="12">
        <v>1.023095856639155</v>
      </c>
      <c r="AD1036" s="12">
        <v>-337.70859294732151</v>
      </c>
      <c r="AE1036">
        <v>9.1236782073385037E-2</v>
      </c>
      <c r="AF1036">
        <v>0</v>
      </c>
      <c r="AG1036">
        <v>46.605014262090727</v>
      </c>
      <c r="AH1036">
        <v>-8.8221371578444892</v>
      </c>
      <c r="AI1036">
        <v>-6.223426654781707</v>
      </c>
      <c r="AJ1036">
        <v>-2.2521786063656877</v>
      </c>
      <c r="AK1036">
        <v>17.868405619941015</v>
      </c>
      <c r="AL1036">
        <v>0</v>
      </c>
      <c r="AM1036">
        <v>0</v>
      </c>
      <c r="AN1036">
        <v>4.3299041781107634</v>
      </c>
      <c r="AO1036">
        <f t="shared" si="165"/>
        <v>9.0890400482319045</v>
      </c>
      <c r="AP1036">
        <f t="shared" si="166"/>
        <v>0.54534240289391422</v>
      </c>
      <c r="AQ1036">
        <f t="shared" si="167"/>
        <v>0</v>
      </c>
      <c r="AR1036">
        <f t="shared" si="168"/>
        <v>0.54307422084825496</v>
      </c>
      <c r="AS1036" s="9">
        <f t="shared" si="169"/>
        <v>56.206254373978922</v>
      </c>
      <c r="AT1036" s="9">
        <f t="shared" si="170"/>
        <v>23.296355668691699</v>
      </c>
      <c r="AU1036" s="9">
        <f t="shared" si="171"/>
        <v>6.1087130774864065</v>
      </c>
      <c r="AV1036">
        <f t="shared" si="172"/>
        <v>0</v>
      </c>
      <c r="AW1036">
        <f t="shared" si="173"/>
        <v>14.26150055369096</v>
      </c>
      <c r="AX1036">
        <v>9.1270009689647598</v>
      </c>
      <c r="AZ1036">
        <f t="shared" si="174"/>
        <v>124.46853309563414</v>
      </c>
    </row>
    <row r="1037" spans="1:52" x14ac:dyDescent="0.3">
      <c r="A1037">
        <v>258.75</v>
      </c>
      <c r="B1037" s="12">
        <v>6739.4882502526625</v>
      </c>
      <c r="C1037" s="9">
        <v>0</v>
      </c>
      <c r="D1037" s="9">
        <v>1.1225788578677578</v>
      </c>
      <c r="E1037" s="9">
        <v>0.99792106690877458</v>
      </c>
      <c r="F1037" s="9">
        <v>3.5826908581927266</v>
      </c>
      <c r="G1037" s="12">
        <v>0</v>
      </c>
      <c r="H1037" s="12">
        <v>388.81579496491327</v>
      </c>
      <c r="I1037" s="12">
        <v>23.328947697894797</v>
      </c>
      <c r="J1037">
        <v>300.41244572117478</v>
      </c>
      <c r="K1037">
        <v>65.097597330656697</v>
      </c>
      <c r="L1037">
        <v>1.0558863118776815E-3</v>
      </c>
      <c r="M1037">
        <v>0</v>
      </c>
      <c r="N1037">
        <v>-1.0218288222127476E-3</v>
      </c>
      <c r="O1037">
        <v>1.628167223190191E-3</v>
      </c>
      <c r="P1037">
        <v>-3.2617404320801568E-3</v>
      </c>
      <c r="Q1037">
        <v>5.8771958018980341E-3</v>
      </c>
      <c r="R1037">
        <v>0</v>
      </c>
      <c r="S1037">
        <v>1.0190802087490739E-4</v>
      </c>
      <c r="T1037">
        <v>277.35583916442056</v>
      </c>
      <c r="U1037">
        <v>64.644768015809177</v>
      </c>
      <c r="V1037">
        <v>290.86751424849251</v>
      </c>
      <c r="W1037">
        <v>68.316432451563912</v>
      </c>
      <c r="X1037">
        <v>541.69271453438205</v>
      </c>
      <c r="Y1037">
        <v>418.72554941385658</v>
      </c>
      <c r="Z1037">
        <v>11.205620303593374</v>
      </c>
      <c r="AA1037" s="12">
        <v>26.626315899298262</v>
      </c>
      <c r="AB1037" s="12">
        <v>7.6763158992982659</v>
      </c>
      <c r="AC1037" s="12">
        <v>1.018426966598984</v>
      </c>
      <c r="AD1037" s="12">
        <v>-339.52168370714816</v>
      </c>
      <c r="AE1037">
        <v>9.0784704037023767E-2</v>
      </c>
      <c r="AF1037">
        <v>0</v>
      </c>
      <c r="AG1037">
        <v>46.303589091944566</v>
      </c>
      <c r="AH1037">
        <v>-7.8411414353116138</v>
      </c>
      <c r="AI1037">
        <v>-6.3929017582682039</v>
      </c>
      <c r="AJ1037">
        <v>-2.2642701086429713</v>
      </c>
      <c r="AK1037">
        <v>17.87780889695911</v>
      </c>
      <c r="AL1037">
        <v>0</v>
      </c>
      <c r="AM1037">
        <v>0</v>
      </c>
      <c r="AN1037">
        <v>4.3101446938347889</v>
      </c>
      <c r="AO1037">
        <f t="shared" si="165"/>
        <v>8.9659860279785821</v>
      </c>
      <c r="AP1037">
        <f t="shared" si="166"/>
        <v>0.53795916167871494</v>
      </c>
      <c r="AQ1037">
        <f t="shared" si="167"/>
        <v>0</v>
      </c>
      <c r="AR1037">
        <f t="shared" si="168"/>
        <v>0.5357437911537688</v>
      </c>
      <c r="AS1037" s="9">
        <f t="shared" si="169"/>
        <v>56.359243723322827</v>
      </c>
      <c r="AT1037" s="9">
        <f t="shared" si="170"/>
        <v>22.742684551678433</v>
      </c>
      <c r="AU1037" s="9">
        <f t="shared" si="171"/>
        <v>6.0281661046110786</v>
      </c>
      <c r="AV1037">
        <f t="shared" si="172"/>
        <v>0</v>
      </c>
      <c r="AW1037">
        <f t="shared" si="173"/>
        <v>14.305197389907356</v>
      </c>
      <c r="AX1037">
        <v>9.0030615508338006</v>
      </c>
      <c r="AZ1037">
        <f t="shared" si="174"/>
        <v>127.85803516536407</v>
      </c>
    </row>
    <row r="1038" spans="1:52" x14ac:dyDescent="0.3">
      <c r="A1038">
        <v>259</v>
      </c>
      <c r="B1038" s="12">
        <v>6743.0042713400044</v>
      </c>
      <c r="C1038" s="9">
        <v>0</v>
      </c>
      <c r="D1038" s="9">
        <v>1.1216662963438795</v>
      </c>
      <c r="E1038" s="9">
        <v>0.99973329629807173</v>
      </c>
      <c r="F1038" s="9">
        <v>3.5830589151008407</v>
      </c>
      <c r="G1038" s="12">
        <v>0</v>
      </c>
      <c r="H1038" s="12">
        <v>389.5128062684891</v>
      </c>
      <c r="I1038" s="12">
        <v>23.370768376109346</v>
      </c>
      <c r="J1038">
        <v>300.20187691699641</v>
      </c>
      <c r="K1038">
        <v>65.077911837326383</v>
      </c>
      <c r="L1038">
        <v>1.0316861441202242E-3</v>
      </c>
      <c r="M1038">
        <v>0</v>
      </c>
      <c r="N1038">
        <v>-1.0200300935231058E-3</v>
      </c>
      <c r="O1038">
        <v>1.6248640392129046E-3</v>
      </c>
      <c r="P1038">
        <v>-3.2594299025299756E-3</v>
      </c>
      <c r="Q1038">
        <v>5.8771958018980341E-3</v>
      </c>
      <c r="R1038">
        <v>0</v>
      </c>
      <c r="S1038">
        <v>1.018910113433217E-4</v>
      </c>
      <c r="T1038">
        <v>311.02510681489946</v>
      </c>
      <c r="U1038">
        <v>68.10642923462575</v>
      </c>
      <c r="V1038">
        <v>294.61417394599476</v>
      </c>
      <c r="W1038">
        <v>68.676307511126538</v>
      </c>
      <c r="X1038">
        <v>539.58025184172482</v>
      </c>
      <c r="Y1038">
        <v>417.94167895484054</v>
      </c>
      <c r="Z1038">
        <v>11.209609998159474</v>
      </c>
      <c r="AA1038" s="12">
        <v>26.640256125369778</v>
      </c>
      <c r="AB1038" s="12">
        <v>7.6902561253697792</v>
      </c>
      <c r="AC1038" s="12">
        <v>1.0137332399206447</v>
      </c>
      <c r="AD1038" s="12">
        <v>-341.32780403473834</v>
      </c>
      <c r="AE1038">
        <v>9.0330911502356948E-2</v>
      </c>
      <c r="AF1038">
        <v>0</v>
      </c>
      <c r="AG1038">
        <v>46.022025351148905</v>
      </c>
      <c r="AH1038">
        <v>-8.7799997811231325</v>
      </c>
      <c r="AI1038">
        <v>-6.1663752504422895</v>
      </c>
      <c r="AJ1038">
        <v>-2.2763151251076703</v>
      </c>
      <c r="AK1038">
        <v>17.887168836149705</v>
      </c>
      <c r="AL1038">
        <v>0</v>
      </c>
      <c r="AM1038">
        <v>0</v>
      </c>
      <c r="AN1038">
        <v>4.2902800969609309</v>
      </c>
      <c r="AO1038">
        <f t="shared" si="165"/>
        <v>9.2388784614035622</v>
      </c>
      <c r="AP1038">
        <f t="shared" si="166"/>
        <v>0.55433270768421372</v>
      </c>
      <c r="AQ1038">
        <f t="shared" si="167"/>
        <v>0</v>
      </c>
      <c r="AR1038">
        <f t="shared" si="168"/>
        <v>0.55207265811089845</v>
      </c>
      <c r="AS1038" s="9">
        <f t="shared" si="169"/>
        <v>55.536574366465743</v>
      </c>
      <c r="AT1038" s="9">
        <f t="shared" si="170"/>
        <v>23.136901551511802</v>
      </c>
      <c r="AU1038" s="9">
        <f t="shared" si="171"/>
        <v>6.2138534623637751</v>
      </c>
      <c r="AV1038">
        <f t="shared" si="172"/>
        <v>0</v>
      </c>
      <c r="AW1038">
        <f t="shared" si="173"/>
        <v>14.101094875157981</v>
      </c>
      <c r="AX1038">
        <v>9.2767001557364335</v>
      </c>
      <c r="AZ1038">
        <f t="shared" si="174"/>
        <v>123.32750500884578</v>
      </c>
    </row>
    <row r="1039" spans="1:52" x14ac:dyDescent="0.3">
      <c r="A1039">
        <v>259.25</v>
      </c>
      <c r="B1039" s="12">
        <v>6746.4428964670005</v>
      </c>
      <c r="C1039" s="9">
        <v>0</v>
      </c>
      <c r="D1039" s="9">
        <v>1.1207422542474501</v>
      </c>
      <c r="E1039" s="9">
        <v>1.0015370905848522</v>
      </c>
      <c r="F1039" s="9">
        <v>3.5834187919291853</v>
      </c>
      <c r="G1039" s="12">
        <v>0</v>
      </c>
      <c r="H1039" s="12">
        <v>390.20657330186617</v>
      </c>
      <c r="I1039" s="12">
        <v>23.412394398111971</v>
      </c>
      <c r="J1039">
        <v>299.8554750872118</v>
      </c>
      <c r="K1039">
        <v>65.044510997956934</v>
      </c>
      <c r="L1039">
        <v>1.0075090371784753E-3</v>
      </c>
      <c r="M1039">
        <v>0</v>
      </c>
      <c r="N1039">
        <v>-1.0179673256651889E-3</v>
      </c>
      <c r="O1039">
        <v>1.6208730441687141E-3</v>
      </c>
      <c r="P1039">
        <v>-3.2554018834885512E-3</v>
      </c>
      <c r="Q1039">
        <v>5.8771958018980341E-3</v>
      </c>
      <c r="R1039">
        <v>0</v>
      </c>
      <c r="S1039">
        <v>1.0182786515093307E-4</v>
      </c>
      <c r="T1039">
        <v>276.69721973013492</v>
      </c>
      <c r="U1039">
        <v>64.562804024066679</v>
      </c>
      <c r="V1039">
        <v>290.25400609134709</v>
      </c>
      <c r="W1039">
        <v>68.242354179051461</v>
      </c>
      <c r="X1039">
        <v>537.24732914893207</v>
      </c>
      <c r="Y1039">
        <v>416.97510765718027</v>
      </c>
      <c r="Z1039">
        <v>11.213579313692925</v>
      </c>
      <c r="AA1039" s="12">
        <v>26.65413146603732</v>
      </c>
      <c r="AB1039" s="12">
        <v>7.7041314660373255</v>
      </c>
      <c r="AC1039" s="12">
        <v>1.0090147733439636</v>
      </c>
      <c r="AD1039" s="12">
        <v>-343.1268894562441</v>
      </c>
      <c r="AE1039">
        <v>8.9875413226899958E-2</v>
      </c>
      <c r="AF1039">
        <v>0</v>
      </c>
      <c r="AG1039">
        <v>45.722451316445998</v>
      </c>
      <c r="AH1039">
        <v>-7.7994321008919938</v>
      </c>
      <c r="AI1039">
        <v>-6.3360550782916594</v>
      </c>
      <c r="AJ1039">
        <v>-2.2883132257836922</v>
      </c>
      <c r="AK1039">
        <v>17.896485209085888</v>
      </c>
      <c r="AL1039">
        <v>0</v>
      </c>
      <c r="AM1039">
        <v>0</v>
      </c>
      <c r="AN1039">
        <v>4.2703107969075011</v>
      </c>
      <c r="AO1039">
        <f t="shared" si="165"/>
        <v>9.1154185293890446</v>
      </c>
      <c r="AP1039">
        <f t="shared" si="166"/>
        <v>0.54692511176334269</v>
      </c>
      <c r="AQ1039">
        <f t="shared" si="167"/>
        <v>0</v>
      </c>
      <c r="AR1039">
        <f t="shared" si="168"/>
        <v>0.5447176798776252</v>
      </c>
      <c r="AS1039" s="9">
        <f t="shared" si="169"/>
        <v>55.690538741031752</v>
      </c>
      <c r="AT1039" s="9">
        <f t="shared" si="170"/>
        <v>22.582548002262875</v>
      </c>
      <c r="AU1039" s="9">
        <f t="shared" si="171"/>
        <v>6.1329881194086111</v>
      </c>
      <c r="AV1039">
        <f t="shared" si="172"/>
        <v>0</v>
      </c>
      <c r="AW1039">
        <f t="shared" si="173"/>
        <v>14.14481187916288</v>
      </c>
      <c r="AX1039">
        <v>9.1523581519802448</v>
      </c>
      <c r="AZ1039">
        <f t="shared" si="174"/>
        <v>126.72110156583318</v>
      </c>
    </row>
    <row r="1040" spans="1:52" x14ac:dyDescent="0.3">
      <c r="A1040">
        <v>259.5</v>
      </c>
      <c r="B1040" s="12">
        <v>6749.8040162100724</v>
      </c>
      <c r="C1040" s="9">
        <v>0</v>
      </c>
      <c r="D1040" s="9">
        <v>1.1198067551537787</v>
      </c>
      <c r="E1040" s="9">
        <v>1.0033324057166344</v>
      </c>
      <c r="F1040" s="9">
        <v>3.5837704824821439</v>
      </c>
      <c r="G1040" s="12">
        <v>0</v>
      </c>
      <c r="H1040" s="12">
        <v>390.8970791217825</v>
      </c>
      <c r="I1040" s="12">
        <v>23.45382474730695</v>
      </c>
      <c r="J1040">
        <v>299.65249499044506</v>
      </c>
      <c r="K1040">
        <v>65.025546772956886</v>
      </c>
      <c r="L1040">
        <v>9.8335510203046653E-4</v>
      </c>
      <c r="M1040">
        <v>0</v>
      </c>
      <c r="N1040">
        <v>-1.0161705585811814E-3</v>
      </c>
      <c r="O1040">
        <v>1.6175962712228515E-3</v>
      </c>
      <c r="P1040">
        <v>-3.2531603169602187E-3</v>
      </c>
      <c r="Q1040">
        <v>5.8771958018980341E-3</v>
      </c>
      <c r="R1040">
        <v>0</v>
      </c>
      <c r="S1040">
        <v>1.0181086919211175E-4</v>
      </c>
      <c r="T1040">
        <v>310.47270030388808</v>
      </c>
      <c r="U1040">
        <v>68.042373581855657</v>
      </c>
      <c r="V1040">
        <v>294.00891157395341</v>
      </c>
      <c r="W1040">
        <v>68.603787546682327</v>
      </c>
      <c r="X1040">
        <v>535.16850911695894</v>
      </c>
      <c r="Y1040">
        <v>416.20133817337341</v>
      </c>
      <c r="Z1040">
        <v>11.217528180246347</v>
      </c>
      <c r="AA1040" s="12">
        <v>26.667941582435652</v>
      </c>
      <c r="AB1040" s="12">
        <v>7.7179415824356497</v>
      </c>
      <c r="AC1040" s="12">
        <v>1.0042716644862644</v>
      </c>
      <c r="AD1040" s="12">
        <v>-344.91887610840968</v>
      </c>
      <c r="AE1040">
        <v>8.9418217998223026E-2</v>
      </c>
      <c r="AF1040">
        <v>0</v>
      </c>
      <c r="AG1040">
        <v>45.442470968913085</v>
      </c>
      <c r="AH1040">
        <v>-8.7386190339300835</v>
      </c>
      <c r="AI1040">
        <v>-6.1096213299709996</v>
      </c>
      <c r="AJ1040">
        <v>-2.3002639847669846</v>
      </c>
      <c r="AK1040">
        <v>17.905757788242084</v>
      </c>
      <c r="AL1040">
        <v>0</v>
      </c>
      <c r="AM1040">
        <v>0</v>
      </c>
      <c r="AN1040">
        <v>4.2502372068065206</v>
      </c>
      <c r="AO1040">
        <f t="shared" si="165"/>
        <v>9.3880873211032956</v>
      </c>
      <c r="AP1040">
        <f t="shared" si="166"/>
        <v>0.56328523926619767</v>
      </c>
      <c r="AQ1040">
        <f t="shared" si="167"/>
        <v>0</v>
      </c>
      <c r="AR1040">
        <f t="shared" si="168"/>
        <v>0.56103483259770059</v>
      </c>
      <c r="AS1040" s="9">
        <f t="shared" si="169"/>
        <v>54.868422431338061</v>
      </c>
      <c r="AT1040" s="9">
        <f t="shared" si="170"/>
        <v>22.975842535759281</v>
      </c>
      <c r="AU1040" s="9">
        <f t="shared" si="171"/>
        <v>6.3186680449853787</v>
      </c>
      <c r="AV1040">
        <f t="shared" si="172"/>
        <v>0</v>
      </c>
      <c r="AW1040">
        <f t="shared" si="173"/>
        <v>13.940464133913277</v>
      </c>
      <c r="AX1040">
        <v>9.4257445450122308</v>
      </c>
      <c r="AZ1040">
        <f t="shared" si="174"/>
        <v>122.19242659942</v>
      </c>
    </row>
    <row r="1041" spans="1:52" x14ac:dyDescent="0.3">
      <c r="A1041">
        <v>259.75</v>
      </c>
      <c r="B1041" s="12">
        <v>6753.0875235762842</v>
      </c>
      <c r="C1041" s="9">
        <v>0</v>
      </c>
      <c r="D1041" s="9">
        <v>1.1188598229230766</v>
      </c>
      <c r="E1041" s="9">
        <v>1.0051191978170193</v>
      </c>
      <c r="F1041" s="9">
        <v>3.5841139807065669</v>
      </c>
      <c r="G1041" s="12">
        <v>0</v>
      </c>
      <c r="H1041" s="12">
        <v>391.58430685269974</v>
      </c>
      <c r="I1041" s="12">
        <v>23.495058411161985</v>
      </c>
      <c r="J1041">
        <v>299.31378853275891</v>
      </c>
      <c r="K1041">
        <v>64.992860682954472</v>
      </c>
      <c r="L1041">
        <v>9.5922402292316874E-4</v>
      </c>
      <c r="M1041">
        <v>0</v>
      </c>
      <c r="N1041">
        <v>-1.0141233975219021E-3</v>
      </c>
      <c r="O1041">
        <v>1.6136344506511133E-3</v>
      </c>
      <c r="P1041">
        <v>-3.2491959320968987E-3</v>
      </c>
      <c r="Q1041">
        <v>5.8771958018980341E-3</v>
      </c>
      <c r="R1041">
        <v>0</v>
      </c>
      <c r="S1041">
        <v>1.0174773322788894E-4</v>
      </c>
      <c r="T1041">
        <v>276.05382575680852</v>
      </c>
      <c r="U1041">
        <v>64.482344865835103</v>
      </c>
      <c r="V1041">
        <v>289.65539537095498</v>
      </c>
      <c r="W1041">
        <v>68.169722007852727</v>
      </c>
      <c r="X1041">
        <v>532.87076661011224</v>
      </c>
      <c r="Y1041">
        <v>415.2454662738952</v>
      </c>
      <c r="Z1041">
        <v>11.221456528312663</v>
      </c>
      <c r="AA1041" s="12">
        <v>26.681686137053994</v>
      </c>
      <c r="AB1041" s="12">
        <v>7.7316861370539947</v>
      </c>
      <c r="AC1041" s="12">
        <v>0.99950401184604887</v>
      </c>
      <c r="AD1041" s="12">
        <v>-346.70369998707343</v>
      </c>
      <c r="AE1041">
        <v>8.895933463376493E-2</v>
      </c>
      <c r="AF1041">
        <v>0</v>
      </c>
      <c r="AG1041">
        <v>45.144731240322415</v>
      </c>
      <c r="AH1041">
        <v>-7.7584766482703715</v>
      </c>
      <c r="AI1041">
        <v>-6.2795035451470111</v>
      </c>
      <c r="AJ1041">
        <v>-2.3121669752137932</v>
      </c>
      <c r="AK1041">
        <v>17.914986347002142</v>
      </c>
      <c r="AL1041">
        <v>0</v>
      </c>
      <c r="AM1041">
        <v>0</v>
      </c>
      <c r="AN1041">
        <v>4.2300597435192948</v>
      </c>
      <c r="AO1041">
        <f t="shared" si="165"/>
        <v>9.264221370809901</v>
      </c>
      <c r="AP1041">
        <f t="shared" si="166"/>
        <v>0.55585328224859409</v>
      </c>
      <c r="AQ1041">
        <f t="shared" si="167"/>
        <v>0</v>
      </c>
      <c r="AR1041">
        <f t="shared" si="168"/>
        <v>0.55365528672704822</v>
      </c>
      <c r="AS1041" s="9">
        <f t="shared" si="169"/>
        <v>55.023350735786515</v>
      </c>
      <c r="AT1041" s="9">
        <f t="shared" si="170"/>
        <v>22.42081117398082</v>
      </c>
      <c r="AU1041" s="9">
        <f t="shared" si="171"/>
        <v>6.2374834428725077</v>
      </c>
      <c r="AV1041">
        <f t="shared" si="172"/>
        <v>0</v>
      </c>
      <c r="AW1041">
        <f t="shared" si="173"/>
        <v>13.984206294128917</v>
      </c>
      <c r="AX1041">
        <v>9.3010000624828812</v>
      </c>
      <c r="AZ1041">
        <f t="shared" si="174"/>
        <v>125.59007090294023</v>
      </c>
    </row>
    <row r="1042" spans="1:52" x14ac:dyDescent="0.3">
      <c r="A1042">
        <v>260</v>
      </c>
      <c r="B1042" s="12">
        <v>6756.2933140092309</v>
      </c>
      <c r="C1042" s="9">
        <v>0</v>
      </c>
      <c r="D1042" s="9">
        <v>1.1179014816995705</v>
      </c>
      <c r="E1042" s="9">
        <v>1.0068974231872534</v>
      </c>
      <c r="F1042" s="9">
        <v>3.5844492806917732</v>
      </c>
      <c r="G1042" s="12">
        <v>0</v>
      </c>
      <c r="H1042" s="12">
        <v>392.26823968740513</v>
      </c>
      <c r="I1042" s="12">
        <v>23.536094381244308</v>
      </c>
      <c r="J1042">
        <v>299.1183566661125</v>
      </c>
      <c r="K1042">
        <v>64.974616452200792</v>
      </c>
      <c r="L1042">
        <v>9.3511588876199969E-4</v>
      </c>
      <c r="M1042">
        <v>0</v>
      </c>
      <c r="N1042">
        <v>-1.012328425165121E-3</v>
      </c>
      <c r="O1042">
        <v>1.6103838488689445E-3</v>
      </c>
      <c r="P1042">
        <v>-3.247023876172434E-3</v>
      </c>
      <c r="Q1042">
        <v>5.8771958018980341E-3</v>
      </c>
      <c r="R1042">
        <v>0</v>
      </c>
      <c r="S1042">
        <v>1.0173074971147128E-4</v>
      </c>
      <c r="T1042">
        <v>309.93511918489418</v>
      </c>
      <c r="U1042">
        <v>67.979692587300917</v>
      </c>
      <c r="V1042">
        <v>293.41856510592282</v>
      </c>
      <c r="W1042">
        <v>68.532704451626387</v>
      </c>
      <c r="X1042">
        <v>530.82502932651141</v>
      </c>
      <c r="Y1042">
        <v>414.48165290722841</v>
      </c>
      <c r="Z1042">
        <v>11.225364288813109</v>
      </c>
      <c r="AA1042" s="12">
        <v>26.695364793748102</v>
      </c>
      <c r="AB1042" s="12">
        <v>7.7453647937481023</v>
      </c>
      <c r="AC1042" s="12">
        <v>0.99471191479524756</v>
      </c>
      <c r="AD1042" s="12">
        <v>-348.48129755306337</v>
      </c>
      <c r="AE1042">
        <v>8.8498771980660695E-2</v>
      </c>
      <c r="AF1042">
        <v>0</v>
      </c>
      <c r="AG1042">
        <v>44.866317622509243</v>
      </c>
      <c r="AH1042">
        <v>-8.6979899327426686</v>
      </c>
      <c r="AI1042">
        <v>-6.0531543900652798</v>
      </c>
      <c r="AJ1042">
        <v>-2.3240217733813799</v>
      </c>
      <c r="AK1042">
        <v>17.92417065966745</v>
      </c>
      <c r="AL1042">
        <v>0</v>
      </c>
      <c r="AM1042">
        <v>0</v>
      </c>
      <c r="AN1042">
        <v>4.2097788276036168</v>
      </c>
      <c r="AO1042">
        <f t="shared" si="165"/>
        <v>9.5366723396997752</v>
      </c>
      <c r="AP1042">
        <f t="shared" si="166"/>
        <v>0.57220034038198653</v>
      </c>
      <c r="AQ1042">
        <f t="shared" si="167"/>
        <v>0</v>
      </c>
      <c r="AR1042">
        <f t="shared" si="168"/>
        <v>0.56996105659462948</v>
      </c>
      <c r="AS1042" s="9">
        <f t="shared" si="169"/>
        <v>54.201774545819148</v>
      </c>
      <c r="AT1042" s="9">
        <f t="shared" si="170"/>
        <v>22.813186740250824</v>
      </c>
      <c r="AU1042" s="9">
        <f t="shared" si="171"/>
        <v>6.4231572669706569</v>
      </c>
      <c r="AV1042">
        <f t="shared" si="172"/>
        <v>0</v>
      </c>
      <c r="AW1042">
        <f t="shared" si="173"/>
        <v>13.779624369288022</v>
      </c>
      <c r="AX1042">
        <v>9.5741403658193462</v>
      </c>
      <c r="AZ1042">
        <f t="shared" si="174"/>
        <v>121.06308780130558</v>
      </c>
    </row>
    <row r="1043" spans="1:52" x14ac:dyDescent="0.3">
      <c r="A1043">
        <v>260.25</v>
      </c>
      <c r="B1043" s="12">
        <v>6759.4212853947383</v>
      </c>
      <c r="C1043" s="9">
        <v>0</v>
      </c>
      <c r="D1043" s="9">
        <v>1.1169317559105991</v>
      </c>
      <c r="E1043" s="9">
        <v>1.00866703830779</v>
      </c>
      <c r="F1043" s="9">
        <v>3.5847763766695508</v>
      </c>
      <c r="G1043" s="12">
        <v>0</v>
      </c>
      <c r="H1043" s="12">
        <v>392.94886088761149</v>
      </c>
      <c r="I1043" s="12">
        <v>23.57693165325669</v>
      </c>
      <c r="J1043">
        <v>298.78729751896162</v>
      </c>
      <c r="K1043">
        <v>64.942643612624579</v>
      </c>
      <c r="L1043">
        <v>9.1103040755895713E-4</v>
      </c>
      <c r="M1043">
        <v>0</v>
      </c>
      <c r="N1043">
        <v>-1.0102974986822856E-3</v>
      </c>
      <c r="O1043">
        <v>1.6064509528248162E-3</v>
      </c>
      <c r="P1043">
        <v>-3.2431237283128914E-3</v>
      </c>
      <c r="Q1043">
        <v>5.8771958018980341E-3</v>
      </c>
      <c r="R1043">
        <v>0</v>
      </c>
      <c r="S1043">
        <v>1.0166762226960824E-4</v>
      </c>
      <c r="T1043">
        <v>275.42557291857668</v>
      </c>
      <c r="U1043">
        <v>64.40339234980496</v>
      </c>
      <c r="V1043">
        <v>289.07159493361127</v>
      </c>
      <c r="W1043">
        <v>68.098534496995228</v>
      </c>
      <c r="X1043">
        <v>528.56188875753628</v>
      </c>
      <c r="Y1043">
        <v>413.53633032610696</v>
      </c>
      <c r="Z1043">
        <v>11.229251393106024</v>
      </c>
      <c r="AA1043" s="12">
        <v>26.708977217752228</v>
      </c>
      <c r="AB1043" s="12">
        <v>7.7589772177522303</v>
      </c>
      <c r="AC1043" s="12">
        <v>0.98989547358018726</v>
      </c>
      <c r="AD1043" s="12">
        <v>-350.25160517796689</v>
      </c>
      <c r="AE1043">
        <v>8.8036538915525098E-2</v>
      </c>
      <c r="AF1043">
        <v>0</v>
      </c>
      <c r="AG1043">
        <v>44.5703954659608</v>
      </c>
      <c r="AH1043">
        <v>-7.7182696543382088</v>
      </c>
      <c r="AI1043">
        <v>-6.2232367696247852</v>
      </c>
      <c r="AJ1043">
        <v>-2.3358279549318617</v>
      </c>
      <c r="AK1043">
        <v>17.933310501464959</v>
      </c>
      <c r="AL1043">
        <v>0</v>
      </c>
      <c r="AM1043">
        <v>0</v>
      </c>
      <c r="AN1043">
        <v>4.1893948833178669</v>
      </c>
      <c r="AO1043">
        <f t="shared" si="165"/>
        <v>9.4124001339523087</v>
      </c>
      <c r="AP1043">
        <f t="shared" si="166"/>
        <v>0.56474400803713853</v>
      </c>
      <c r="AQ1043">
        <f t="shared" si="167"/>
        <v>0</v>
      </c>
      <c r="AR1043">
        <f t="shared" si="168"/>
        <v>0.56255691609249081</v>
      </c>
      <c r="AS1043" s="9">
        <f t="shared" si="169"/>
        <v>54.357656216372675</v>
      </c>
      <c r="AT1043" s="9">
        <f t="shared" si="170"/>
        <v>22.257482204160439</v>
      </c>
      <c r="AU1043" s="9">
        <f t="shared" si="171"/>
        <v>6.3416524389993176</v>
      </c>
      <c r="AV1043">
        <f t="shared" si="172"/>
        <v>0</v>
      </c>
      <c r="AW1043">
        <f t="shared" si="173"/>
        <v>13.823396672623577</v>
      </c>
      <c r="AX1043">
        <v>9.4489933815400491</v>
      </c>
      <c r="AZ1043">
        <f t="shared" si="174"/>
        <v>124.4647353924957</v>
      </c>
    </row>
    <row r="1044" spans="1:52" x14ac:dyDescent="0.3">
      <c r="A1044">
        <v>260.5</v>
      </c>
      <c r="B1044" s="12">
        <v>6762.471338066478</v>
      </c>
      <c r="C1044" s="9">
        <v>0</v>
      </c>
      <c r="D1044" s="9">
        <v>1.115950670265706</v>
      </c>
      <c r="E1044" s="9">
        <v>1.0104279998398464</v>
      </c>
      <c r="F1044" s="9">
        <v>3.5850952630141544</v>
      </c>
      <c r="G1044" s="12">
        <v>0</v>
      </c>
      <c r="H1044" s="12">
        <v>393.62615378455632</v>
      </c>
      <c r="I1044" s="12">
        <v>23.617569227073382</v>
      </c>
      <c r="J1044">
        <v>298.59937452125297</v>
      </c>
      <c r="K1044">
        <v>64.925118117268198</v>
      </c>
      <c r="L1044">
        <v>8.8696764742326648E-4</v>
      </c>
      <c r="M1044">
        <v>0</v>
      </c>
      <c r="N1044">
        <v>-1.0085041160141932E-3</v>
      </c>
      <c r="O1044">
        <v>1.6032262843713061E-3</v>
      </c>
      <c r="P1044">
        <v>-3.2410217171321711E-3</v>
      </c>
      <c r="Q1044">
        <v>5.8771958018980341E-3</v>
      </c>
      <c r="R1044">
        <v>0</v>
      </c>
      <c r="S1044">
        <v>1.0165065003415175E-4</v>
      </c>
      <c r="T1044">
        <v>309.41227704620997</v>
      </c>
      <c r="U1044">
        <v>67.918385267859037</v>
      </c>
      <c r="V1044">
        <v>292.84304884604302</v>
      </c>
      <c r="W1044">
        <v>68.463056763591453</v>
      </c>
      <c r="X1044">
        <v>526.54868568181075</v>
      </c>
      <c r="Y1044">
        <v>412.7823313575887</v>
      </c>
      <c r="Z1044">
        <v>11.233117772982933</v>
      </c>
      <c r="AA1044" s="12">
        <v>26.722523075691125</v>
      </c>
      <c r="AB1044" s="12">
        <v>7.7725230756911268</v>
      </c>
      <c r="AC1044" s="12">
        <v>0.98505478931655432</v>
      </c>
      <c r="AD1044" s="12">
        <v>-352.0145596513924</v>
      </c>
      <c r="AE1044">
        <v>8.7572644344299011E-2</v>
      </c>
      <c r="AF1044">
        <v>0</v>
      </c>
      <c r="AG1044">
        <v>44.293532027083309</v>
      </c>
      <c r="AH1044">
        <v>-8.6581076227391645</v>
      </c>
      <c r="AI1044">
        <v>-5.9969641255772839</v>
      </c>
      <c r="AJ1044">
        <v>-2.3475850983151365</v>
      </c>
      <c r="AK1044">
        <v>17.942405648555262</v>
      </c>
      <c r="AL1044">
        <v>0</v>
      </c>
      <c r="AM1044">
        <v>0</v>
      </c>
      <c r="AN1044">
        <v>4.1689083385996897</v>
      </c>
      <c r="AO1044">
        <f t="shared" si="165"/>
        <v>9.6846389847107766</v>
      </c>
      <c r="AP1044">
        <f t="shared" si="166"/>
        <v>0.58107833908264661</v>
      </c>
      <c r="AQ1044">
        <f t="shared" si="167"/>
        <v>0</v>
      </c>
      <c r="AR1044">
        <f t="shared" si="168"/>
        <v>0.57885162707224092</v>
      </c>
      <c r="AS1044" s="9">
        <f t="shared" si="169"/>
        <v>53.536607292152254</v>
      </c>
      <c r="AT1044" s="9">
        <f t="shared" si="170"/>
        <v>22.64894285348004</v>
      </c>
      <c r="AU1044" s="9">
        <f t="shared" si="171"/>
        <v>6.5273214182446804</v>
      </c>
      <c r="AV1044">
        <f t="shared" si="172"/>
        <v>0</v>
      </c>
      <c r="AW1044">
        <f t="shared" si="173"/>
        <v>13.618591374990014</v>
      </c>
      <c r="AX1044">
        <v>9.7218936125551725</v>
      </c>
      <c r="AZ1044">
        <f t="shared" si="174"/>
        <v>119.93928251154568</v>
      </c>
    </row>
    <row r="1045" spans="1:52" x14ac:dyDescent="0.3">
      <c r="A1045">
        <v>260.75</v>
      </c>
      <c r="B1045" s="12">
        <v>6765.4433748114288</v>
      </c>
      <c r="C1045" s="9">
        <v>0</v>
      </c>
      <c r="D1045" s="9">
        <v>1.1149582497557182</v>
      </c>
      <c r="E1045" s="9">
        <v>1.0121802646269493</v>
      </c>
      <c r="F1045" s="9">
        <v>3.5854059342423015</v>
      </c>
      <c r="G1045" s="12">
        <v>0</v>
      </c>
      <c r="H1045" s="12">
        <v>394.30010177959582</v>
      </c>
      <c r="I1045" s="12">
        <v>23.658006106775751</v>
      </c>
      <c r="J1045">
        <v>298.2759157524095</v>
      </c>
      <c r="K1045">
        <v>64.893857043655373</v>
      </c>
      <c r="L1045">
        <v>8.6292733886578319E-4</v>
      </c>
      <c r="M1045">
        <v>0</v>
      </c>
      <c r="N1045">
        <v>-1.0064900714479342E-3</v>
      </c>
      <c r="O1045">
        <v>1.5993220645764705E-3</v>
      </c>
      <c r="P1045">
        <v>-3.2371863970813205E-3</v>
      </c>
      <c r="Q1045">
        <v>5.8771958018980341E-3</v>
      </c>
      <c r="R1045">
        <v>0</v>
      </c>
      <c r="S1045">
        <v>1.0158752937745866E-4</v>
      </c>
      <c r="T1045">
        <v>274.81237925947391</v>
      </c>
      <c r="U1045">
        <v>64.325948306106</v>
      </c>
      <c r="V1045">
        <v>288.5025200185089</v>
      </c>
      <c r="W1045">
        <v>68.028790247938218</v>
      </c>
      <c r="X1045">
        <v>524.31958026316215</v>
      </c>
      <c r="Y1045">
        <v>411.84741115869542</v>
      </c>
      <c r="Z1045">
        <v>11.236963360672449</v>
      </c>
      <c r="AA1045" s="12">
        <v>26.736002035591916</v>
      </c>
      <c r="AB1045" s="12">
        <v>7.7860020355919168</v>
      </c>
      <c r="AC1045" s="12">
        <v>0.98018996398577662</v>
      </c>
      <c r="AD1045" s="12">
        <v>-353.77009803066937</v>
      </c>
      <c r="AE1045">
        <v>8.7107097202040684E-2</v>
      </c>
      <c r="AF1045">
        <v>0</v>
      </c>
      <c r="AG1045">
        <v>43.99941080033441</v>
      </c>
      <c r="AH1045">
        <v>-7.6788058230506477</v>
      </c>
      <c r="AI1045">
        <v>-6.1672445570093259</v>
      </c>
      <c r="AJ1045">
        <v>-2.3592927837665347</v>
      </c>
      <c r="AK1045">
        <v>17.951455878040537</v>
      </c>
      <c r="AL1045">
        <v>0</v>
      </c>
      <c r="AM1045">
        <v>0</v>
      </c>
      <c r="AN1045">
        <v>4.1483196250506884</v>
      </c>
      <c r="AO1045">
        <f t="shared" si="165"/>
        <v>9.5599601610806122</v>
      </c>
      <c r="AP1045">
        <f t="shared" si="166"/>
        <v>0.57359760966483675</v>
      </c>
      <c r="AQ1045">
        <f t="shared" si="167"/>
        <v>0</v>
      </c>
      <c r="AR1045">
        <f t="shared" si="168"/>
        <v>0.57142285737683618</v>
      </c>
      <c r="AS1045" s="9">
        <f t="shared" si="169"/>
        <v>53.693432295221619</v>
      </c>
      <c r="AT1045" s="9">
        <f t="shared" si="170"/>
        <v>22.092569800365382</v>
      </c>
      <c r="AU1045" s="9">
        <f t="shared" si="171"/>
        <v>6.4454953235730681</v>
      </c>
      <c r="AV1045">
        <f t="shared" si="172"/>
        <v>0</v>
      </c>
      <c r="AW1045">
        <f t="shared" si="173"/>
        <v>13.662398806005054</v>
      </c>
      <c r="AX1045">
        <v>9.5963439790625262</v>
      </c>
      <c r="AZ1045">
        <f t="shared" si="174"/>
        <v>123.34489114018652</v>
      </c>
    </row>
    <row r="1046" spans="1:52" x14ac:dyDescent="0.3">
      <c r="A1046">
        <v>261</v>
      </c>
      <c r="B1046" s="12">
        <v>6768.3373008752051</v>
      </c>
      <c r="C1046" s="9">
        <v>0</v>
      </c>
      <c r="D1046" s="9">
        <v>1.1139545196518181</v>
      </c>
      <c r="E1046" s="9">
        <v>1.0139237896964839</v>
      </c>
      <c r="F1046" s="9">
        <v>3.5857083850131795</v>
      </c>
      <c r="G1046" s="12">
        <v>0</v>
      </c>
      <c r="H1046" s="12">
        <v>394.97068834480143</v>
      </c>
      <c r="I1046" s="12">
        <v>23.698241300688085</v>
      </c>
      <c r="J1046">
        <v>298.09546336967082</v>
      </c>
      <c r="K1046">
        <v>64.877049040047609</v>
      </c>
      <c r="L1046">
        <v>8.3890953046878651E-4</v>
      </c>
      <c r="M1046">
        <v>0</v>
      </c>
      <c r="N1046">
        <v>-1.0046980358730385E-3</v>
      </c>
      <c r="O1046">
        <v>1.5961230936926639E-3</v>
      </c>
      <c r="P1046">
        <v>-3.235154950975927E-3</v>
      </c>
      <c r="Q1046">
        <v>5.8771958018980341E-3</v>
      </c>
      <c r="R1046">
        <v>0</v>
      </c>
      <c r="S1046">
        <v>1.0157056723120678E-4</v>
      </c>
      <c r="T1046">
        <v>308.9040898550578</v>
      </c>
      <c r="U1046">
        <v>67.858450672894719</v>
      </c>
      <c r="V1046">
        <v>292.28227947839724</v>
      </c>
      <c r="W1046">
        <v>68.394843062680138</v>
      </c>
      <c r="X1046">
        <v>522.33837399648132</v>
      </c>
      <c r="Y1046">
        <v>411.10308794354091</v>
      </c>
      <c r="Z1046">
        <v>11.240788088837506</v>
      </c>
      <c r="AA1046" s="12">
        <v>26.74941376689603</v>
      </c>
      <c r="AB1046" s="12">
        <v>7.7994137668960288</v>
      </c>
      <c r="AC1046" s="12">
        <v>0.97530110043502438</v>
      </c>
      <c r="AD1046" s="12">
        <v>-355.51815738721814</v>
      </c>
      <c r="AE1046">
        <v>8.6639906452747439E-2</v>
      </c>
      <c r="AF1046">
        <v>0</v>
      </c>
      <c r="AG1046">
        <v>43.724081106789541</v>
      </c>
      <c r="AH1046">
        <v>-8.6189673763663901</v>
      </c>
      <c r="AI1046">
        <v>-5.9410404232571841</v>
      </c>
      <c r="AJ1046">
        <v>-2.3709505916153581</v>
      </c>
      <c r="AK1046">
        <v>17.960460967972587</v>
      </c>
      <c r="AL1046">
        <v>0</v>
      </c>
      <c r="AM1046">
        <v>0</v>
      </c>
      <c r="AN1046">
        <v>4.1276291779364245</v>
      </c>
      <c r="AO1046">
        <f t="shared" si="165"/>
        <v>9.8319924899278277</v>
      </c>
      <c r="AP1046">
        <f t="shared" si="166"/>
        <v>0.5899195493956696</v>
      </c>
      <c r="AQ1046">
        <f t="shared" si="167"/>
        <v>0</v>
      </c>
      <c r="AR1046">
        <f t="shared" si="168"/>
        <v>0.58770682636094407</v>
      </c>
      <c r="AS1046" s="9">
        <f t="shared" si="169"/>
        <v>52.872897866048532</v>
      </c>
      <c r="AT1046" s="9">
        <f t="shared" si="170"/>
        <v>22.48312013992275</v>
      </c>
      <c r="AU1046" s="9">
        <f t="shared" si="171"/>
        <v>6.6311606442192321</v>
      </c>
      <c r="AV1046">
        <f t="shared" si="172"/>
        <v>0</v>
      </c>
      <c r="AW1046">
        <f t="shared" si="173"/>
        <v>13.457380699185347</v>
      </c>
      <c r="AX1046">
        <v>9.8690100559724847</v>
      </c>
      <c r="AZ1046">
        <f t="shared" si="174"/>
        <v>118.82080846514367</v>
      </c>
    </row>
    <row r="1047" spans="1:52" x14ac:dyDescent="0.3">
      <c r="A1047">
        <v>261.25</v>
      </c>
      <c r="B1047" s="12">
        <v>6771.1530239672693</v>
      </c>
      <c r="C1047" s="9">
        <v>0</v>
      </c>
      <c r="D1047" s="9">
        <v>1.1129395055045961</v>
      </c>
      <c r="E1047" s="9">
        <v>1.0156585322612295</v>
      </c>
      <c r="F1047" s="9">
        <v>3.5860026101284319</v>
      </c>
      <c r="G1047" s="12">
        <v>0</v>
      </c>
      <c r="H1047" s="12">
        <v>395.63789702354978</v>
      </c>
      <c r="I1047" s="12">
        <v>23.738273821412989</v>
      </c>
      <c r="J1047">
        <v>297.77955916585745</v>
      </c>
      <c r="K1047">
        <v>64.846498262272632</v>
      </c>
      <c r="L1047">
        <v>8.1491397409255305E-4</v>
      </c>
      <c r="M1047">
        <v>0</v>
      </c>
      <c r="N1047">
        <v>-1.0027002837305094E-3</v>
      </c>
      <c r="O1047">
        <v>1.5922473034870608E-3</v>
      </c>
      <c r="P1047">
        <v>-3.2313850371389601E-3</v>
      </c>
      <c r="Q1047">
        <v>5.8771958018980341E-3</v>
      </c>
      <c r="R1047">
        <v>0</v>
      </c>
      <c r="S1047">
        <v>1.0150745159180852E-4</v>
      </c>
      <c r="T1047">
        <v>274.21416516793374</v>
      </c>
      <c r="U1047">
        <v>64.250014584942051</v>
      </c>
      <c r="V1047">
        <v>287.94808822913888</v>
      </c>
      <c r="W1047">
        <v>67.960487903613853</v>
      </c>
      <c r="X1047">
        <v>520.14274814028965</v>
      </c>
      <c r="Y1047">
        <v>410.17842625286062</v>
      </c>
      <c r="Z1047">
        <v>11.244591890576601</v>
      </c>
      <c r="AA1047" s="12">
        <v>26.762757940470998</v>
      </c>
      <c r="AB1047" s="12">
        <v>7.8127579404709966</v>
      </c>
      <c r="AC1047" s="12">
        <v>0.97038830237159057</v>
      </c>
      <c r="AD1047" s="12">
        <v>-357.25867517760156</v>
      </c>
      <c r="AE1047">
        <v>8.6171081089164936E-2</v>
      </c>
      <c r="AF1047">
        <v>0</v>
      </c>
      <c r="AG1047">
        <v>43.431744258211204</v>
      </c>
      <c r="AH1047">
        <v>-7.6400799841988025</v>
      </c>
      <c r="AI1047">
        <v>-6.1115169011860875</v>
      </c>
      <c r="AJ1047">
        <v>-2.3825581047594251</v>
      </c>
      <c r="AK1047">
        <v>17.969420697360739</v>
      </c>
      <c r="AL1047">
        <v>0</v>
      </c>
      <c r="AM1047">
        <v>0</v>
      </c>
      <c r="AN1047">
        <v>4.1068374361626336</v>
      </c>
      <c r="AO1047">
        <f t="shared" si="165"/>
        <v>9.7069065635581904</v>
      </c>
      <c r="AP1047">
        <f t="shared" si="166"/>
        <v>0.58241439381349136</v>
      </c>
      <c r="AQ1047">
        <f t="shared" si="167"/>
        <v>0</v>
      </c>
      <c r="AR1047">
        <f t="shared" si="168"/>
        <v>0.58025338551673666</v>
      </c>
      <c r="AS1047" s="9">
        <f t="shared" si="169"/>
        <v>53.030656700061421</v>
      </c>
      <c r="AT1047" s="9">
        <f t="shared" si="170"/>
        <v>21.926083247728386</v>
      </c>
      <c r="AU1047" s="9">
        <f t="shared" si="171"/>
        <v>6.5490121696302719</v>
      </c>
      <c r="AV1047">
        <f t="shared" si="172"/>
        <v>0</v>
      </c>
      <c r="AW1047">
        <f t="shared" si="173"/>
        <v>13.501228240095454</v>
      </c>
      <c r="AX1047">
        <v>9.7430575040666909</v>
      </c>
      <c r="AZ1047">
        <f t="shared" si="174"/>
        <v>122.23033802372174</v>
      </c>
    </row>
    <row r="1048" spans="1:52" x14ac:dyDescent="0.3">
      <c r="A1048">
        <v>261.5</v>
      </c>
      <c r="B1048" s="12">
        <v>6773.8904542659748</v>
      </c>
      <c r="C1048" s="9">
        <v>0</v>
      </c>
      <c r="D1048" s="9">
        <v>1.1119132331431103</v>
      </c>
      <c r="E1048" s="9">
        <v>1.0173844497208973</v>
      </c>
      <c r="F1048" s="9">
        <v>3.586288604532164</v>
      </c>
      <c r="G1048" s="12">
        <v>0</v>
      </c>
      <c r="H1048" s="12">
        <v>396.30171143111431</v>
      </c>
      <c r="I1048" s="12">
        <v>23.778102685866859</v>
      </c>
      <c r="J1048">
        <v>297.60654032893069</v>
      </c>
      <c r="K1048">
        <v>64.830406559377991</v>
      </c>
      <c r="L1048">
        <v>7.9094070009030426E-4</v>
      </c>
      <c r="M1048">
        <v>0</v>
      </c>
      <c r="N1048">
        <v>-1.0009088810730721E-3</v>
      </c>
      <c r="O1048">
        <v>1.5890738217733626E-3</v>
      </c>
      <c r="P1048">
        <v>-3.2294246632029104E-3</v>
      </c>
      <c r="Q1048">
        <v>5.8771958018980341E-3</v>
      </c>
      <c r="R1048">
        <v>0</v>
      </c>
      <c r="S1048">
        <v>1.0149049833073041E-4</v>
      </c>
      <c r="T1048">
        <v>308.41047594775637</v>
      </c>
      <c r="U1048">
        <v>67.799887886023953</v>
      </c>
      <c r="V1048">
        <v>291.73617603895809</v>
      </c>
      <c r="W1048">
        <v>68.328061970537533</v>
      </c>
      <c r="X1048">
        <v>518.19302057537277</v>
      </c>
      <c r="Y1048">
        <v>409.44364744616894</v>
      </c>
      <c r="Z1048">
        <v>11.248374699424367</v>
      </c>
      <c r="AA1048" s="12">
        <v>26.77603422862229</v>
      </c>
      <c r="AB1048" s="12">
        <v>7.8260342286222864</v>
      </c>
      <c r="AC1048" s="12">
        <v>0.96545167436179313</v>
      </c>
      <c r="AD1048" s="12">
        <v>-358.99158887717022</v>
      </c>
      <c r="AE1048">
        <v>8.5700630132599098E-2</v>
      </c>
      <c r="AF1048">
        <v>0</v>
      </c>
      <c r="AG1048">
        <v>43.157933619499239</v>
      </c>
      <c r="AH1048">
        <v>-8.5805645924214087</v>
      </c>
      <c r="AI1048">
        <v>-5.8853735703605423</v>
      </c>
      <c r="AJ1048">
        <v>-2.3941149062218487</v>
      </c>
      <c r="AK1048">
        <v>17.978334846179802</v>
      </c>
      <c r="AL1048">
        <v>0</v>
      </c>
      <c r="AM1048">
        <v>0</v>
      </c>
      <c r="AN1048">
        <v>4.0859448422705835</v>
      </c>
      <c r="AO1048">
        <f t="shared" si="165"/>
        <v>9.9787374605042043</v>
      </c>
      <c r="AP1048">
        <f t="shared" si="166"/>
        <v>0.59872424763025223</v>
      </c>
      <c r="AQ1048">
        <f t="shared" si="167"/>
        <v>0</v>
      </c>
      <c r="AR1048">
        <f t="shared" si="168"/>
        <v>0.5965268985540334</v>
      </c>
      <c r="AS1048" s="9">
        <f t="shared" si="169"/>
        <v>52.210626438273728</v>
      </c>
      <c r="AT1048" s="9">
        <f t="shared" si="170"/>
        <v>22.315729152020516</v>
      </c>
      <c r="AU1048" s="9">
        <f t="shared" si="171"/>
        <v>6.7346746789760186</v>
      </c>
      <c r="AV1048">
        <f t="shared" si="172"/>
        <v>0</v>
      </c>
      <c r="AW1048">
        <f t="shared" si="173"/>
        <v>13.296008243987572</v>
      </c>
      <c r="AX1048">
        <v>10.015494846623454</v>
      </c>
      <c r="AZ1048">
        <f t="shared" si="174"/>
        <v>117.70747140721085</v>
      </c>
    </row>
    <row r="1049" spans="1:52" x14ac:dyDescent="0.3">
      <c r="A1049">
        <v>261.75</v>
      </c>
      <c r="B1049" s="12">
        <v>6776.5495044235249</v>
      </c>
      <c r="C1049" s="9">
        <v>0</v>
      </c>
      <c r="D1049" s="9">
        <v>1.110875728673915</v>
      </c>
      <c r="E1049" s="9">
        <v>1.0191014996636549</v>
      </c>
      <c r="F1049" s="9">
        <v>3.5865663633109444</v>
      </c>
      <c r="G1049" s="12">
        <v>0</v>
      </c>
      <c r="H1049" s="12">
        <v>396.96211525525189</v>
      </c>
      <c r="I1049" s="12">
        <v>23.817726915315113</v>
      </c>
      <c r="J1049">
        <v>297.2981461016679</v>
      </c>
      <c r="K1049">
        <v>64.800564671217501</v>
      </c>
      <c r="L1049">
        <v>7.6698948033243988E-4</v>
      </c>
      <c r="M1049">
        <v>0</v>
      </c>
      <c r="N1049">
        <v>-9.9892743716686948E-4</v>
      </c>
      <c r="O1049">
        <v>1.5852262779002578E-3</v>
      </c>
      <c r="P1049">
        <v>-3.2257207224744692E-3</v>
      </c>
      <c r="Q1049">
        <v>5.8771958018980341E-3</v>
      </c>
      <c r="R1049">
        <v>0</v>
      </c>
      <c r="S1049">
        <v>1.014273859343044E-4</v>
      </c>
      <c r="T1049">
        <v>273.6308534102717</v>
      </c>
      <c r="U1049">
        <v>64.175593062642861</v>
      </c>
      <c r="V1049">
        <v>287.40821950597524</v>
      </c>
      <c r="W1049">
        <v>67.893626147535599</v>
      </c>
      <c r="X1049">
        <v>516.03035010554652</v>
      </c>
      <c r="Y1049">
        <v>408.52911384982201</v>
      </c>
      <c r="Z1049">
        <v>11.252136449353157</v>
      </c>
      <c r="AA1049" s="12">
        <v>26.789242305105038</v>
      </c>
      <c r="AB1049" s="12">
        <v>7.8392423051050377</v>
      </c>
      <c r="AC1049" s="12">
        <v>0.96049132182567831</v>
      </c>
      <c r="AD1049" s="12">
        <v>-360.71683643096083</v>
      </c>
      <c r="AE1049">
        <v>8.5228562632734706E-2</v>
      </c>
      <c r="AF1049">
        <v>0</v>
      </c>
      <c r="AG1049">
        <v>42.867368677901773</v>
      </c>
      <c r="AH1049">
        <v>-7.6020870938395486</v>
      </c>
      <c r="AI1049">
        <v>-6.0560447171923393</v>
      </c>
      <c r="AJ1049">
        <v>-2.4056205821580781</v>
      </c>
      <c r="AK1049">
        <v>17.987203195377944</v>
      </c>
      <c r="AL1049">
        <v>0</v>
      </c>
      <c r="AM1049">
        <v>0</v>
      </c>
      <c r="AN1049">
        <v>4.064951842414656</v>
      </c>
      <c r="AO1049">
        <f t="shared" si="165"/>
        <v>9.8532428554971059</v>
      </c>
      <c r="AP1049">
        <f t="shared" si="166"/>
        <v>0.59119457132982633</v>
      </c>
      <c r="AQ1049">
        <f t="shared" si="167"/>
        <v>0</v>
      </c>
      <c r="AR1049">
        <f t="shared" si="168"/>
        <v>0.58904867931009397</v>
      </c>
      <c r="AS1049" s="9">
        <f t="shared" si="169"/>
        <v>52.369315924406543</v>
      </c>
      <c r="AT1049" s="9">
        <f t="shared" si="170"/>
        <v>21.758034862069074</v>
      </c>
      <c r="AU1049" s="9">
        <f t="shared" si="171"/>
        <v>6.6522019847200538</v>
      </c>
      <c r="AV1049">
        <f t="shared" si="172"/>
        <v>0</v>
      </c>
      <c r="AW1049">
        <f t="shared" si="173"/>
        <v>13.339902349449837</v>
      </c>
      <c r="AX1049">
        <v>9.8891380131551454</v>
      </c>
      <c r="AZ1049">
        <f t="shared" si="174"/>
        <v>121.12089434384677</v>
      </c>
    </row>
    <row r="1050" spans="1:52" x14ac:dyDescent="0.3">
      <c r="A1050">
        <v>262</v>
      </c>
      <c r="B1050" s="12">
        <v>6779.1300895707582</v>
      </c>
      <c r="C1050" s="9">
        <v>0</v>
      </c>
      <c r="D1050" s="9">
        <v>1.1098270184800976</v>
      </c>
      <c r="E1050" s="9">
        <v>1.0208096398676543</v>
      </c>
      <c r="F1050" s="9">
        <v>3.5868358816937929</v>
      </c>
      <c r="G1050" s="12">
        <v>0</v>
      </c>
      <c r="H1050" s="12">
        <v>397.61909225679011</v>
      </c>
      <c r="I1050" s="12">
        <v>23.857145535407408</v>
      </c>
      <c r="J1050">
        <v>297.13252490700643</v>
      </c>
      <c r="K1050">
        <v>64.785188123536557</v>
      </c>
      <c r="L1050">
        <v>7.430603279035791E-4</v>
      </c>
      <c r="M1050">
        <v>0</v>
      </c>
      <c r="N1050">
        <v>-9.9713935264884824E-4</v>
      </c>
      <c r="O1050">
        <v>1.582078107718395E-3</v>
      </c>
      <c r="P1050">
        <v>-3.2238319141258045E-3</v>
      </c>
      <c r="Q1050">
        <v>5.8771958018980341E-3</v>
      </c>
      <c r="R1050">
        <v>0</v>
      </c>
      <c r="S1050">
        <v>1.0141044034178907E-4</v>
      </c>
      <c r="T1050">
        <v>307.93135603541549</v>
      </c>
      <c r="U1050">
        <v>67.74269602909726</v>
      </c>
      <c r="V1050">
        <v>291.20465989045954</v>
      </c>
      <c r="W1050">
        <v>68.262712149674883</v>
      </c>
      <c r="X1050">
        <v>514.11160315766756</v>
      </c>
      <c r="Y1050">
        <v>407.80375597046447</v>
      </c>
      <c r="Z1050">
        <v>11.255877074767643</v>
      </c>
      <c r="AA1050" s="12">
        <v>26.802381845135798</v>
      </c>
      <c r="AB1050" s="12">
        <v>7.8523818451358025</v>
      </c>
      <c r="AC1050" s="12">
        <v>0.95550735103721518</v>
      </c>
      <c r="AD1050" s="12">
        <v>-362.43435574173844</v>
      </c>
      <c r="AE1050">
        <v>8.4754887667439771E-2</v>
      </c>
      <c r="AF1050">
        <v>0</v>
      </c>
      <c r="AG1050">
        <v>42.595064370744801</v>
      </c>
      <c r="AH1050">
        <v>-8.5428947955751795</v>
      </c>
      <c r="AI1050">
        <v>-5.8299548040002467</v>
      </c>
      <c r="AJ1050">
        <v>-2.4170747184416541</v>
      </c>
      <c r="AK1050">
        <v>17.996025526884573</v>
      </c>
      <c r="AL1050">
        <v>0</v>
      </c>
      <c r="AM1050">
        <v>0</v>
      </c>
      <c r="AN1050">
        <v>4.0438588863631688</v>
      </c>
      <c r="AO1050">
        <f t="shared" si="165"/>
        <v>10.124876849137831</v>
      </c>
      <c r="AP1050">
        <f t="shared" si="166"/>
        <v>0.60749261094826978</v>
      </c>
      <c r="AQ1050">
        <f t="shared" si="167"/>
        <v>0</v>
      </c>
      <c r="AR1050">
        <f t="shared" si="168"/>
        <v>0.60531198830064903</v>
      </c>
      <c r="AS1050" s="9">
        <f t="shared" si="169"/>
        <v>51.549782300288854</v>
      </c>
      <c r="AT1050" s="9">
        <f t="shared" si="170"/>
        <v>22.146783599783049</v>
      </c>
      <c r="AU1050" s="9">
        <f t="shared" si="171"/>
        <v>6.8378621526633685</v>
      </c>
      <c r="AV1050">
        <f t="shared" si="172"/>
        <v>0</v>
      </c>
      <c r="AW1050">
        <f t="shared" si="173"/>
        <v>13.134491831107793</v>
      </c>
      <c r="AX1050">
        <v>10.161351487321662</v>
      </c>
      <c r="AZ1050">
        <f t="shared" si="174"/>
        <v>116.59909608000493</v>
      </c>
    </row>
    <row r="1051" spans="1:52" x14ac:dyDescent="0.3">
      <c r="A1051">
        <v>262.25</v>
      </c>
      <c r="B1051" s="12">
        <v>6781.6321273218091</v>
      </c>
      <c r="C1051" s="9">
        <v>0</v>
      </c>
      <c r="D1051" s="9">
        <v>1.1087671292202925</v>
      </c>
      <c r="E1051" s="9">
        <v>1.0225088283025414</v>
      </c>
      <c r="F1051" s="9">
        <v>3.5870971550521844</v>
      </c>
      <c r="G1051" s="12">
        <v>0</v>
      </c>
      <c r="H1051" s="12">
        <v>398.27262627020826</v>
      </c>
      <c r="I1051" s="12">
        <v>23.896357576212495</v>
      </c>
      <c r="J1051">
        <v>296.83159701039835</v>
      </c>
      <c r="K1051">
        <v>64.756053663350826</v>
      </c>
      <c r="L1051">
        <v>7.1915303343888723E-4</v>
      </c>
      <c r="M1051">
        <v>0</v>
      </c>
      <c r="N1051">
        <v>-9.9517408432475913E-4</v>
      </c>
      <c r="O1051">
        <v>1.5782585968117247E-3</v>
      </c>
      <c r="P1051">
        <v>-3.2201944985858219E-3</v>
      </c>
      <c r="Q1051">
        <v>5.8771958018980341E-3</v>
      </c>
      <c r="R1051">
        <v>0</v>
      </c>
      <c r="S1051">
        <v>1.0134732935409978E-4</v>
      </c>
      <c r="T1051">
        <v>273.06236903299356</v>
      </c>
      <c r="U1051">
        <v>64.1026856332644</v>
      </c>
      <c r="V1051">
        <v>286.88283610760163</v>
      </c>
      <c r="W1051">
        <v>67.82820370372383</v>
      </c>
      <c r="X1051">
        <v>511.98136388449154</v>
      </c>
      <c r="Y1051">
        <v>406.89921764917364</v>
      </c>
      <c r="Z1051">
        <v>11.259596510514108</v>
      </c>
      <c r="AA1051" s="12">
        <v>26.815452525404169</v>
      </c>
      <c r="AB1051" s="12">
        <v>7.8654525254041685</v>
      </c>
      <c r="AC1051" s="12">
        <v>0.9504998691157045</v>
      </c>
      <c r="AD1051" s="12">
        <v>-364.14408532286046</v>
      </c>
      <c r="AE1051">
        <v>8.4279614342589682E-2</v>
      </c>
      <c r="AF1051">
        <v>0</v>
      </c>
      <c r="AG1051">
        <v>42.30625692999886</v>
      </c>
      <c r="AH1051">
        <v>-7.564822231082359</v>
      </c>
      <c r="AI1051">
        <v>-6.0008190770786003</v>
      </c>
      <c r="AJ1051">
        <v>-2.4284769050181567</v>
      </c>
      <c r="AK1051">
        <v>18.004801623618157</v>
      </c>
      <c r="AL1051">
        <v>0</v>
      </c>
      <c r="AM1051">
        <v>0</v>
      </c>
      <c r="AN1051">
        <v>4.0226664274620179</v>
      </c>
      <c r="AO1051">
        <f t="shared" si="165"/>
        <v>9.9989723635591776</v>
      </c>
      <c r="AP1051">
        <f t="shared" si="166"/>
        <v>0.59993834181355066</v>
      </c>
      <c r="AQ1051">
        <f t="shared" si="167"/>
        <v>0</v>
      </c>
      <c r="AR1051">
        <f t="shared" si="168"/>
        <v>0.5978089056821182</v>
      </c>
      <c r="AS1051" s="9">
        <f t="shared" si="169"/>
        <v>51.709396898388121</v>
      </c>
      <c r="AT1051" s="9">
        <f t="shared" si="170"/>
        <v>21.588437532615753</v>
      </c>
      <c r="AU1051" s="9">
        <f t="shared" si="171"/>
        <v>6.7550636600074752</v>
      </c>
      <c r="AV1051">
        <f t="shared" si="172"/>
        <v>0</v>
      </c>
      <c r="AW1051">
        <f t="shared" si="173"/>
        <v>13.178438218116881</v>
      </c>
      <c r="AX1051">
        <v>10.034589385697485</v>
      </c>
      <c r="AZ1051">
        <f t="shared" si="174"/>
        <v>120.016381541572</v>
      </c>
    </row>
    <row r="1052" spans="1:52" x14ac:dyDescent="0.3">
      <c r="A1052">
        <v>262.5</v>
      </c>
      <c r="B1052" s="12">
        <v>6784.0555377786504</v>
      </c>
      <c r="C1052" s="9">
        <v>0</v>
      </c>
      <c r="D1052" s="9">
        <v>1.1076960878276945</v>
      </c>
      <c r="E1052" s="9">
        <v>1.0241990231309777</v>
      </c>
      <c r="F1052" s="9">
        <v>3.5873501789000479</v>
      </c>
      <c r="G1052" s="12">
        <v>0</v>
      </c>
      <c r="H1052" s="12">
        <v>398.92270120422216</v>
      </c>
      <c r="I1052" s="12">
        <v>23.93536207225333</v>
      </c>
      <c r="J1052">
        <v>296.67333848965546</v>
      </c>
      <c r="K1052">
        <v>64.741391074938804</v>
      </c>
      <c r="L1052">
        <v>6.9526759428986879E-4</v>
      </c>
      <c r="M1052">
        <v>0</v>
      </c>
      <c r="N1052">
        <v>-9.9338935570731962E-4</v>
      </c>
      <c r="O1052">
        <v>1.5751355339727407E-3</v>
      </c>
      <c r="P1052">
        <v>-3.2183777328002295E-3</v>
      </c>
      <c r="Q1052">
        <v>5.8771958018980341E-3</v>
      </c>
      <c r="R1052">
        <v>0</v>
      </c>
      <c r="S1052">
        <v>1.0133039015685014E-4</v>
      </c>
      <c r="T1052">
        <v>307.46665307799498</v>
      </c>
      <c r="U1052">
        <v>67.686874248231277</v>
      </c>
      <c r="V1052">
        <v>290.68765470643291</v>
      </c>
      <c r="W1052">
        <v>68.198792303694574</v>
      </c>
      <c r="X1052">
        <v>510.09310025854518</v>
      </c>
      <c r="Y1052">
        <v>406.18315526633103</v>
      </c>
      <c r="Z1052">
        <v>11.263294691871421</v>
      </c>
      <c r="AA1052" s="12">
        <v>26.828454024084447</v>
      </c>
      <c r="AB1052" s="12">
        <v>7.8784540240844434</v>
      </c>
      <c r="AC1052" s="12">
        <v>0.94546898402959023</v>
      </c>
      <c r="AD1052" s="12">
        <v>-365.84596345284098</v>
      </c>
      <c r="AE1052">
        <v>8.3802751791859142E-2</v>
      </c>
      <c r="AF1052">
        <v>0</v>
      </c>
      <c r="AG1052">
        <v>42.035444523181312</v>
      </c>
      <c r="AH1052">
        <v>-8.5059536322588283</v>
      </c>
      <c r="AI1052">
        <v>-5.7747750279949059</v>
      </c>
      <c r="AJ1052">
        <v>-2.4398267302669971</v>
      </c>
      <c r="AK1052">
        <v>18.013531269494031</v>
      </c>
      <c r="AL1052">
        <v>0</v>
      </c>
      <c r="AM1052">
        <v>0</v>
      </c>
      <c r="AN1052">
        <v>4.0013749226508084</v>
      </c>
      <c r="AO1052">
        <f t="shared" si="165"/>
        <v>10.270414324045376</v>
      </c>
      <c r="AP1052">
        <f t="shared" si="166"/>
        <v>0.61622485944272254</v>
      </c>
      <c r="AQ1052">
        <f t="shared" si="167"/>
        <v>0</v>
      </c>
      <c r="AR1052">
        <f t="shared" si="168"/>
        <v>0.6140622823628431</v>
      </c>
      <c r="AS1052" s="9">
        <f t="shared" si="169"/>
        <v>50.890349859084225</v>
      </c>
      <c r="AT1052" s="9">
        <f t="shared" si="170"/>
        <v>21.976296173175395</v>
      </c>
      <c r="AU1052" s="9">
        <f t="shared" si="171"/>
        <v>6.9407221883604295</v>
      </c>
      <c r="AV1052">
        <f t="shared" si="172"/>
        <v>0</v>
      </c>
      <c r="AW1052">
        <f t="shared" si="173"/>
        <v>12.972847635262884</v>
      </c>
      <c r="AX1052">
        <v>10.306584209830548</v>
      </c>
      <c r="AZ1052">
        <f t="shared" si="174"/>
        <v>115.49550055989812</v>
      </c>
    </row>
    <row r="1053" spans="1:52" x14ac:dyDescent="0.3">
      <c r="A1053">
        <v>262.75</v>
      </c>
      <c r="B1053" s="12">
        <v>6786.4002435354741</v>
      </c>
      <c r="C1053" s="9">
        <v>0</v>
      </c>
      <c r="D1053" s="9">
        <v>1.1066139215090549</v>
      </c>
      <c r="E1053" s="9">
        <v>1.0258801827101351</v>
      </c>
      <c r="F1053" s="9">
        <v>3.5875949488937602</v>
      </c>
      <c r="G1053" s="12">
        <v>0</v>
      </c>
      <c r="H1053" s="12">
        <v>399.56930104235971</v>
      </c>
      <c r="I1053" s="12">
        <v>23.974158062541584</v>
      </c>
      <c r="J1053">
        <v>296.3798344011912</v>
      </c>
      <c r="K1053">
        <v>64.712962609244983</v>
      </c>
      <c r="L1053">
        <v>6.7140381853447728E-4</v>
      </c>
      <c r="M1053">
        <v>0</v>
      </c>
      <c r="N1053">
        <v>-9.9144059927075163E-4</v>
      </c>
      <c r="O1053">
        <v>1.5713438393870677E-3</v>
      </c>
      <c r="P1053">
        <v>-3.2148073813847208E-3</v>
      </c>
      <c r="Q1053">
        <v>5.8771958018980341E-3</v>
      </c>
      <c r="R1053">
        <v>0</v>
      </c>
      <c r="S1053">
        <v>1.0126727872203255E-4</v>
      </c>
      <c r="T1053">
        <v>272.50863932636651</v>
      </c>
      <c r="U1053">
        <v>64.031294202831191</v>
      </c>
      <c r="V1053">
        <v>286.37186258697892</v>
      </c>
      <c r="W1053">
        <v>67.764219336117719</v>
      </c>
      <c r="X1053">
        <v>507.99477675991625</v>
      </c>
      <c r="Y1053">
        <v>405.28848149778923</v>
      </c>
      <c r="Z1053">
        <v>11.266971554558937</v>
      </c>
      <c r="AA1053" s="12">
        <v>26.841386020847189</v>
      </c>
      <c r="AB1053" s="12">
        <v>7.891386020847194</v>
      </c>
      <c r="AC1053" s="12">
        <v>0.94041480458722271</v>
      </c>
      <c r="AD1053" s="12">
        <v>-367.53992906775505</v>
      </c>
      <c r="AE1053">
        <v>8.3324309176560973E-2</v>
      </c>
      <c r="AF1053">
        <v>0</v>
      </c>
      <c r="AG1053">
        <v>41.748379948300688</v>
      </c>
      <c r="AH1053">
        <v>-7.5282805966220669</v>
      </c>
      <c r="AI1053">
        <v>-5.9458309455405161</v>
      </c>
      <c r="AJ1053">
        <v>-2.4511237869528588</v>
      </c>
      <c r="AK1053">
        <v>18.022214249432182</v>
      </c>
      <c r="AL1053">
        <v>0</v>
      </c>
      <c r="AM1053">
        <v>0</v>
      </c>
      <c r="AN1053">
        <v>3.9799848324237619</v>
      </c>
      <c r="AO1053">
        <f t="shared" si="165"/>
        <v>10.144098713545844</v>
      </c>
      <c r="AP1053">
        <f t="shared" si="166"/>
        <v>0.60864592281275065</v>
      </c>
      <c r="AQ1053">
        <f t="shared" si="167"/>
        <v>0</v>
      </c>
      <c r="AR1053">
        <f t="shared" si="168"/>
        <v>0.60653424879217177</v>
      </c>
      <c r="AS1053" s="9">
        <f t="shared" si="169"/>
        <v>51.050884126493081</v>
      </c>
      <c r="AT1053" s="9">
        <f t="shared" si="170"/>
        <v>21.417303856030394</v>
      </c>
      <c r="AU1053" s="9">
        <f t="shared" si="171"/>
        <v>6.8575962991295363</v>
      </c>
      <c r="AV1053">
        <f t="shared" si="172"/>
        <v>0</v>
      </c>
      <c r="AW1053">
        <f t="shared" si="173"/>
        <v>13.01685190764325</v>
      </c>
      <c r="AX1053">
        <v>10.179415811893117</v>
      </c>
      <c r="AZ1053">
        <f t="shared" si="174"/>
        <v>118.91661891081031</v>
      </c>
    </row>
    <row r="1054" spans="1:52" x14ac:dyDescent="0.3">
      <c r="A1054">
        <v>263</v>
      </c>
      <c r="B1054" s="12">
        <v>6788.6661696829542</v>
      </c>
      <c r="C1054" s="9">
        <v>0</v>
      </c>
      <c r="D1054" s="9">
        <v>1.1055206577436716</v>
      </c>
      <c r="E1054" s="9">
        <v>1.0275522655932061</v>
      </c>
      <c r="F1054" s="9">
        <v>3.5878314608321475</v>
      </c>
      <c r="G1054" s="12">
        <v>0</v>
      </c>
      <c r="H1054" s="12">
        <v>400.2124098435408</v>
      </c>
      <c r="I1054" s="12">
        <v>24.012744590612449</v>
      </c>
      <c r="J1054">
        <v>296.22890466221287</v>
      </c>
      <c r="K1054">
        <v>64.699012799344473</v>
      </c>
      <c r="L1054">
        <v>6.4756168906578301E-4</v>
      </c>
      <c r="M1054">
        <v>0</v>
      </c>
      <c r="N1054">
        <v>-9.8965923729210496E-4</v>
      </c>
      <c r="O1054">
        <v>1.5682456815305044E-3</v>
      </c>
      <c r="P1054">
        <v>-3.213063119946841E-3</v>
      </c>
      <c r="Q1054">
        <v>5.8771958018980341E-3</v>
      </c>
      <c r="R1054">
        <v>0</v>
      </c>
      <c r="S1054">
        <v>1.0125034462015027E-4</v>
      </c>
      <c r="T1054">
        <v>307.0162923178882</v>
      </c>
      <c r="U1054">
        <v>67.632421719505089</v>
      </c>
      <c r="V1054">
        <v>290.18508643769741</v>
      </c>
      <c r="W1054">
        <v>68.136301175570281</v>
      </c>
      <c r="X1054">
        <v>506.13650920170539</v>
      </c>
      <c r="Y1054">
        <v>404.58159199631393</v>
      </c>
      <c r="Z1054">
        <v>11.270627034729435</v>
      </c>
      <c r="AA1054" s="12">
        <v>26.854248196870813</v>
      </c>
      <c r="AB1054" s="12">
        <v>7.9042481968708165</v>
      </c>
      <c r="AC1054" s="12">
        <v>0.93533744043782796</v>
      </c>
      <c r="AD1054" s="12">
        <v>-369.22592097216562</v>
      </c>
      <c r="AE1054">
        <v>8.2844295685435165E-2</v>
      </c>
      <c r="AF1054">
        <v>0</v>
      </c>
      <c r="AG1054">
        <v>41.479045117268903</v>
      </c>
      <c r="AH1054">
        <v>-8.4697368710167726</v>
      </c>
      <c r="AI1054">
        <v>-5.7198252779308261</v>
      </c>
      <c r="AJ1054">
        <v>-2.4623676669633729</v>
      </c>
      <c r="AK1054">
        <v>18.030850349365011</v>
      </c>
      <c r="AL1054">
        <v>0</v>
      </c>
      <c r="AM1054">
        <v>0</v>
      </c>
      <c r="AN1054">
        <v>3.958496620833821</v>
      </c>
      <c r="AO1054">
        <f t="shared" si="165"/>
        <v>10.41535340960737</v>
      </c>
      <c r="AP1054">
        <f t="shared" si="166"/>
        <v>0.62492120457644218</v>
      </c>
      <c r="AQ1054">
        <f t="shared" si="167"/>
        <v>0</v>
      </c>
      <c r="AR1054">
        <f t="shared" si="168"/>
        <v>0.62277795826575699</v>
      </c>
      <c r="AS1054" s="9">
        <f t="shared" si="169"/>
        <v>50.232313720532282</v>
      </c>
      <c r="AT1054" s="9">
        <f t="shared" si="170"/>
        <v>21.804280053379728</v>
      </c>
      <c r="AU1054" s="9">
        <f t="shared" si="171"/>
        <v>7.0432538228749326</v>
      </c>
      <c r="AV1054">
        <f t="shared" si="172"/>
        <v>0</v>
      </c>
      <c r="AW1054">
        <f t="shared" si="173"/>
        <v>12.811091475235775</v>
      </c>
      <c r="AX1054">
        <v>10.451197111962838</v>
      </c>
      <c r="AZ1054">
        <f t="shared" si="174"/>
        <v>114.39650555861652</v>
      </c>
    </row>
    <row r="1055" spans="1:52" x14ac:dyDescent="0.3">
      <c r="A1055">
        <v>263.25</v>
      </c>
      <c r="B1055" s="12">
        <v>6790.8532438123711</v>
      </c>
      <c r="C1055" s="9">
        <v>0</v>
      </c>
      <c r="D1055" s="9">
        <v>1.1044163242823695</v>
      </c>
      <c r="E1055" s="9">
        <v>1.029215230530891</v>
      </c>
      <c r="F1055" s="9">
        <v>3.5880597106564771</v>
      </c>
      <c r="G1055" s="12">
        <v>0</v>
      </c>
      <c r="H1055" s="12">
        <v>400.8520117426504</v>
      </c>
      <c r="I1055" s="12">
        <v>24.051120704559025</v>
      </c>
      <c r="J1055">
        <v>295.94278294164377</v>
      </c>
      <c r="K1055">
        <v>64.671288908998235</v>
      </c>
      <c r="L1055">
        <v>6.2374103013249299E-4</v>
      </c>
      <c r="M1055">
        <v>0</v>
      </c>
      <c r="N1055">
        <v>-9.8772735011903412E-4</v>
      </c>
      <c r="O1055">
        <v>1.5644815880469605E-3</v>
      </c>
      <c r="P1055">
        <v>-3.2095603577452139E-3</v>
      </c>
      <c r="Q1055">
        <v>5.8771958018980341E-3</v>
      </c>
      <c r="R1055">
        <v>0</v>
      </c>
      <c r="S1055">
        <v>1.0118723085499573E-4</v>
      </c>
      <c r="T1055">
        <v>271.96959383342357</v>
      </c>
      <c r="U1055">
        <v>63.961420691974922</v>
      </c>
      <c r="V1055">
        <v>285.8752257582243</v>
      </c>
      <c r="W1055">
        <v>67.701671846840213</v>
      </c>
      <c r="X1055">
        <v>504.06959617307103</v>
      </c>
      <c r="Y1055">
        <v>403.69665486437538</v>
      </c>
      <c r="Z1055">
        <v>11.274261068976827</v>
      </c>
      <c r="AA1055" s="12">
        <v>26.867040234853011</v>
      </c>
      <c r="AB1055" s="12">
        <v>7.9170402348530082</v>
      </c>
      <c r="AC1055" s="12">
        <v>0.93023700206472582</v>
      </c>
      <c r="AD1055" s="12">
        <v>-370.9038785107748</v>
      </c>
      <c r="AE1055">
        <v>8.2362720534470579E-2</v>
      </c>
      <c r="AF1055">
        <v>0</v>
      </c>
      <c r="AG1055">
        <v>41.193708857623676</v>
      </c>
      <c r="AH1055">
        <v>-7.4924575125470954</v>
      </c>
      <c r="AI1055">
        <v>-5.8910714553075545</v>
      </c>
      <c r="AJ1055">
        <v>-2.4735579657883577</v>
      </c>
      <c r="AK1055">
        <v>18.039439356245019</v>
      </c>
      <c r="AL1055">
        <v>0</v>
      </c>
      <c r="AM1055">
        <v>0</v>
      </c>
      <c r="AN1055">
        <v>3.9369107554639444</v>
      </c>
      <c r="AO1055">
        <f t="shared" si="165"/>
        <v>10.288625317079365</v>
      </c>
      <c r="AP1055">
        <f t="shared" si="166"/>
        <v>0.61731751902476184</v>
      </c>
      <c r="AQ1055">
        <f t="shared" si="167"/>
        <v>0</v>
      </c>
      <c r="AR1055">
        <f t="shared" si="168"/>
        <v>0.61522487936367143</v>
      </c>
      <c r="AS1055" s="9">
        <f t="shared" si="169"/>
        <v>50.393762767119298</v>
      </c>
      <c r="AT1055" s="9">
        <f t="shared" si="170"/>
        <v>21.244647056870338</v>
      </c>
      <c r="AU1055" s="9">
        <f t="shared" si="171"/>
        <v>6.9597988719382338</v>
      </c>
      <c r="AV1055">
        <f t="shared" si="172"/>
        <v>0</v>
      </c>
      <c r="AW1055">
        <f t="shared" si="173"/>
        <v>12.855159239002742</v>
      </c>
      <c r="AX1055">
        <v>10.323621277286449</v>
      </c>
      <c r="AZ1055">
        <f t="shared" si="174"/>
        <v>117.82142910615107</v>
      </c>
    </row>
    <row r="1056" spans="1:52" x14ac:dyDescent="0.3">
      <c r="A1056">
        <v>263.5</v>
      </c>
      <c r="B1056" s="12">
        <v>6792.9613960195911</v>
      </c>
      <c r="C1056" s="9">
        <v>0</v>
      </c>
      <c r="D1056" s="9">
        <v>1.1033009491464714</v>
      </c>
      <c r="E1056" s="9">
        <v>1.0308690364728874</v>
      </c>
      <c r="F1056" s="9">
        <v>3.5882796944504607</v>
      </c>
      <c r="G1056" s="12">
        <v>0</v>
      </c>
      <c r="H1056" s="12">
        <v>401.48809095111056</v>
      </c>
      <c r="I1056" s="12">
        <v>24.089285457066634</v>
      </c>
      <c r="J1056">
        <v>295.79914916013956</v>
      </c>
      <c r="K1056">
        <v>64.658050711695807</v>
      </c>
      <c r="L1056">
        <v>5.9994181144199725E-4</v>
      </c>
      <c r="M1056">
        <v>0</v>
      </c>
      <c r="N1056">
        <v>-9.8594931379734343E-4</v>
      </c>
      <c r="O1056">
        <v>1.5614081346464362E-3</v>
      </c>
      <c r="P1056">
        <v>-3.207889046906243E-3</v>
      </c>
      <c r="Q1056">
        <v>5.8771958018980341E-3</v>
      </c>
      <c r="R1056">
        <v>0</v>
      </c>
      <c r="S1056">
        <v>1.0117030052258584E-4</v>
      </c>
      <c r="T1056">
        <v>306.58020125444972</v>
      </c>
      <c r="U1056">
        <v>67.579337648119179</v>
      </c>
      <c r="V1056">
        <v>289.69688328618525</v>
      </c>
      <c r="W1056">
        <v>68.075237546657831</v>
      </c>
      <c r="X1056">
        <v>502.24084726084141</v>
      </c>
      <c r="Y1056">
        <v>402.9988183846084</v>
      </c>
      <c r="Z1056">
        <v>11.277873594329435</v>
      </c>
      <c r="AA1056" s="12">
        <v>26.879761819022207</v>
      </c>
      <c r="AB1056" s="12">
        <v>7.929761819022211</v>
      </c>
      <c r="AC1056" s="12">
        <v>0.9251136007844255</v>
      </c>
      <c r="AD1056" s="12">
        <v>-372.57374112222215</v>
      </c>
      <c r="AE1056">
        <v>8.1879592966722647E-2</v>
      </c>
      <c r="AF1056">
        <v>0</v>
      </c>
      <c r="AG1056">
        <v>40.925837386326393</v>
      </c>
      <c r="AH1056">
        <v>-8.43424040122623</v>
      </c>
      <c r="AI1056">
        <v>-5.6650967549211577</v>
      </c>
      <c r="AJ1056">
        <v>-2.4846942795441</v>
      </c>
      <c r="AK1056">
        <v>18.047981058052493</v>
      </c>
      <c r="AL1056">
        <v>0</v>
      </c>
      <c r="AM1056">
        <v>0</v>
      </c>
      <c r="AN1056">
        <v>3.9152277074232811</v>
      </c>
      <c r="AO1056">
        <f t="shared" si="165"/>
        <v>10.55969741972684</v>
      </c>
      <c r="AP1056">
        <f t="shared" si="166"/>
        <v>0.63358184518361038</v>
      </c>
      <c r="AQ1056">
        <f t="shared" si="167"/>
        <v>0</v>
      </c>
      <c r="AR1056">
        <f t="shared" si="168"/>
        <v>0.63145918032666015</v>
      </c>
      <c r="AS1056" s="9">
        <f t="shared" si="169"/>
        <v>49.575659150372836</v>
      </c>
      <c r="AT1056" s="9">
        <f t="shared" si="170"/>
        <v>21.630749053022619</v>
      </c>
      <c r="AU1056" s="9">
        <f t="shared" si="171"/>
        <v>7.1454559616427593</v>
      </c>
      <c r="AV1056">
        <f t="shared" si="172"/>
        <v>0</v>
      </c>
      <c r="AW1056">
        <f t="shared" si="173"/>
        <v>12.649238929671462</v>
      </c>
      <c r="AX1056">
        <v>10.595194090471711</v>
      </c>
      <c r="AZ1056">
        <f t="shared" si="174"/>
        <v>113.30193509842314</v>
      </c>
    </row>
    <row r="1057" spans="1:52" x14ac:dyDescent="0.3">
      <c r="A1057">
        <v>263.75</v>
      </c>
      <c r="B1057" s="12">
        <v>6794.990558908923</v>
      </c>
      <c r="C1057" s="9">
        <v>0</v>
      </c>
      <c r="D1057" s="9">
        <v>1.1021745606267539</v>
      </c>
      <c r="E1057" s="9">
        <v>1.0325136425693724</v>
      </c>
      <c r="F1057" s="9">
        <v>3.5884914084402446</v>
      </c>
      <c r="G1057" s="12">
        <v>0</v>
      </c>
      <c r="H1057" s="12">
        <v>402.12063175745089</v>
      </c>
      <c r="I1057" s="12">
        <v>24.127237905447053</v>
      </c>
      <c r="J1057">
        <v>295.52036944146386</v>
      </c>
      <c r="K1057">
        <v>64.631029992234915</v>
      </c>
      <c r="L1057">
        <v>5.7616387214683151E-4</v>
      </c>
      <c r="M1057">
        <v>0</v>
      </c>
      <c r="N1057">
        <v>-9.8403459040730134E-4</v>
      </c>
      <c r="O1057">
        <v>1.5576714285112853E-3</v>
      </c>
      <c r="P1057">
        <v>-3.2044543848194383E-3</v>
      </c>
      <c r="Q1057">
        <v>5.8771958018980341E-3</v>
      </c>
      <c r="R1057">
        <v>0</v>
      </c>
      <c r="S1057">
        <v>1.011071825174354E-4</v>
      </c>
      <c r="T1057">
        <v>271.4451643293462</v>
      </c>
      <c r="U1057">
        <v>63.893067034735111</v>
      </c>
      <c r="V1057">
        <v>285.39285467437367</v>
      </c>
      <c r="W1057">
        <v>67.640560075567805</v>
      </c>
      <c r="X1057">
        <v>500.20484931610241</v>
      </c>
      <c r="Y1057">
        <v>402.12349272362587</v>
      </c>
      <c r="Z1057">
        <v>11.281464548255469</v>
      </c>
      <c r="AA1057" s="12">
        <v>26.892412635149018</v>
      </c>
      <c r="AB1057" s="12">
        <v>7.9424126351490179</v>
      </c>
      <c r="AC1057" s="12">
        <v>0.9199673487413943</v>
      </c>
      <c r="AD1057" s="12">
        <v>-374.23544859271504</v>
      </c>
      <c r="AE1057">
        <v>8.1394922252110868E-2</v>
      </c>
      <c r="AF1057">
        <v>0</v>
      </c>
      <c r="AG1057">
        <v>40.642214979380853</v>
      </c>
      <c r="AH1057">
        <v>-7.4573484213369596</v>
      </c>
      <c r="AI1057">
        <v>-5.8365319024626103</v>
      </c>
      <c r="AJ1057">
        <v>-2.495776206664817</v>
      </c>
      <c r="AK1057">
        <v>18.056475243803202</v>
      </c>
      <c r="AL1057">
        <v>0</v>
      </c>
      <c r="AM1057">
        <v>0</v>
      </c>
      <c r="AN1057">
        <v>3.89344795132503</v>
      </c>
      <c r="AO1057">
        <f t="shared" si="165"/>
        <v>10.432555378608276</v>
      </c>
      <c r="AP1057">
        <f t="shared" si="166"/>
        <v>0.62595332271649651</v>
      </c>
      <c r="AQ1057">
        <f t="shared" si="167"/>
        <v>0</v>
      </c>
      <c r="AR1057">
        <f t="shared" si="168"/>
        <v>0.62388095511554298</v>
      </c>
      <c r="AS1057" s="9">
        <f t="shared" si="169"/>
        <v>49.738018646018965</v>
      </c>
      <c r="AT1057" s="9">
        <f t="shared" si="170"/>
        <v>21.070480994415647</v>
      </c>
      <c r="AU1057" s="9">
        <f t="shared" si="171"/>
        <v>7.06167021908887</v>
      </c>
      <c r="AV1057">
        <f t="shared" si="172"/>
        <v>0</v>
      </c>
      <c r="AW1057">
        <f t="shared" si="173"/>
        <v>12.693375794530583</v>
      </c>
      <c r="AX1057">
        <v>10.467209569579335</v>
      </c>
      <c r="AZ1057">
        <f t="shared" si="174"/>
        <v>116.73063804925221</v>
      </c>
    </row>
    <row r="1058" spans="1:52" x14ac:dyDescent="0.3">
      <c r="A1058">
        <v>264</v>
      </c>
      <c r="B1058" s="12">
        <v>6796.9406675968221</v>
      </c>
      <c r="C1058" s="9">
        <v>0</v>
      </c>
      <c r="D1058" s="9">
        <v>1.1010371872824023</v>
      </c>
      <c r="E1058" s="9">
        <v>1.0341490081724811</v>
      </c>
      <c r="F1058" s="9">
        <v>3.5886948489944199</v>
      </c>
      <c r="G1058" s="12">
        <v>0</v>
      </c>
      <c r="H1058" s="12">
        <v>402.74961852787737</v>
      </c>
      <c r="I1058" s="12">
        <v>24.164977111672641</v>
      </c>
      <c r="J1058">
        <v>295.38399986070345</v>
      </c>
      <c r="K1058">
        <v>64.618502259677825</v>
      </c>
      <c r="L1058">
        <v>5.5240717002909322E-4</v>
      </c>
      <c r="M1058">
        <v>0</v>
      </c>
      <c r="N1058">
        <v>-9.8225997544319397E-4</v>
      </c>
      <c r="O1058">
        <v>1.554622480878561E-3</v>
      </c>
      <c r="P1058">
        <v>-3.2028564550472174E-3</v>
      </c>
      <c r="Q1058">
        <v>5.8771958018980341E-3</v>
      </c>
      <c r="R1058">
        <v>0</v>
      </c>
      <c r="S1058">
        <v>1.0109025460470618E-4</v>
      </c>
      <c r="T1058">
        <v>306.15830962400133</v>
      </c>
      <c r="U1058">
        <v>67.527621268131384</v>
      </c>
      <c r="V1058">
        <v>289.22297568279714</v>
      </c>
      <c r="W1058">
        <v>68.015600236044804</v>
      </c>
      <c r="X1058">
        <v>498.40515125678462</v>
      </c>
      <c r="Y1058">
        <v>401.43459210664469</v>
      </c>
      <c r="Z1058">
        <v>11.285033868657994</v>
      </c>
      <c r="AA1058" s="12">
        <v>26.904992370557547</v>
      </c>
      <c r="AB1058" s="12">
        <v>7.9549923705575472</v>
      </c>
      <c r="AC1058" s="12">
        <v>0.91479835890760497</v>
      </c>
      <c r="AD1058" s="12">
        <v>-375.88894076012633</v>
      </c>
      <c r="AE1058">
        <v>8.0908717687249165E-2</v>
      </c>
      <c r="AF1058">
        <v>0</v>
      </c>
      <c r="AG1058">
        <v>40.375792760440859</v>
      </c>
      <c r="AH1058">
        <v>-8.399460231986092</v>
      </c>
      <c r="AI1058">
        <v>-5.6105808211923778</v>
      </c>
      <c r="AJ1058">
        <v>-2.5068033459292831</v>
      </c>
      <c r="AK1058">
        <v>18.064921703555974</v>
      </c>
      <c r="AL1058">
        <v>0</v>
      </c>
      <c r="AM1058">
        <v>0</v>
      </c>
      <c r="AN1058">
        <v>3.8715719652845255</v>
      </c>
      <c r="AO1058">
        <f t="shared" si="165"/>
        <v>10.703449462817364</v>
      </c>
      <c r="AP1058">
        <f t="shared" si="166"/>
        <v>0.64220696776904185</v>
      </c>
      <c r="AQ1058">
        <f t="shared" si="167"/>
        <v>0</v>
      </c>
      <c r="AR1058">
        <f t="shared" si="168"/>
        <v>0.64010609996603651</v>
      </c>
      <c r="AS1058" s="9">
        <f t="shared" si="169"/>
        <v>48.920372085419096</v>
      </c>
      <c r="AT1058" s="9">
        <f t="shared" si="170"/>
        <v>21.455717622214891</v>
      </c>
      <c r="AU1058" s="9">
        <f t="shared" si="171"/>
        <v>7.2473273819617896</v>
      </c>
      <c r="AV1058">
        <f t="shared" si="172"/>
        <v>0</v>
      </c>
      <c r="AW1058">
        <f t="shared" si="173"/>
        <v>12.487305338575847</v>
      </c>
      <c r="AX1058">
        <v>10.738578845834835</v>
      </c>
      <c r="AZ1058">
        <f t="shared" si="174"/>
        <v>112.21161642384754</v>
      </c>
    </row>
    <row r="1059" spans="1:52" x14ac:dyDescent="0.3">
      <c r="A1059">
        <v>264.25</v>
      </c>
      <c r="B1059" s="12">
        <v>6798.8116597154722</v>
      </c>
      <c r="C1059" s="9">
        <v>0</v>
      </c>
      <c r="D1059" s="9">
        <v>1.0998888579399495</v>
      </c>
      <c r="E1059" s="9">
        <v>1.0357750928377685</v>
      </c>
      <c r="F1059" s="9">
        <v>3.5888900126240046</v>
      </c>
      <c r="G1059" s="12">
        <v>0.54233286375855982</v>
      </c>
      <c r="H1059" s="12">
        <v>403.37503570683401</v>
      </c>
      <c r="I1059" s="12">
        <v>24.202502142410044</v>
      </c>
      <c r="J1059">
        <v>295.1125228372747</v>
      </c>
      <c r="K1059">
        <v>64.592183318546233</v>
      </c>
      <c r="L1059">
        <v>5.2865375465830841E-4</v>
      </c>
      <c r="M1059">
        <v>0</v>
      </c>
      <c r="N1059">
        <v>-9.8036264364968523E-4</v>
      </c>
      <c r="O1059">
        <v>1.5509129498350177E-3</v>
      </c>
      <c r="P1059">
        <v>-3.1994903893736498E-3</v>
      </c>
      <c r="Q1059">
        <v>5.8771958018980341E-3</v>
      </c>
      <c r="R1059">
        <v>-4.8348898387340762E-4</v>
      </c>
      <c r="S1059">
        <v>1.0102713042290818E-4</v>
      </c>
      <c r="T1059">
        <v>270.93528480187143</v>
      </c>
      <c r="U1059">
        <v>63.826235177486296</v>
      </c>
      <c r="V1059">
        <v>284.92468060580603</v>
      </c>
      <c r="W1059">
        <v>67.580882898908442</v>
      </c>
      <c r="X1059">
        <v>496.39958273171288</v>
      </c>
      <c r="Y1059">
        <v>400.56875544312209</v>
      </c>
      <c r="Z1059">
        <v>11.288581493881431</v>
      </c>
      <c r="AA1059" s="12">
        <v>26.917500714136683</v>
      </c>
      <c r="AB1059" s="12">
        <v>7.9675007141366807</v>
      </c>
      <c r="AC1059" s="12">
        <v>0.90960674507459194</v>
      </c>
      <c r="AD1059" s="12">
        <v>-377.53415798368081</v>
      </c>
      <c r="AE1059">
        <v>8.042098859523672E-2</v>
      </c>
      <c r="AF1059">
        <v>0</v>
      </c>
      <c r="AG1059">
        <v>40.093869836385231</v>
      </c>
      <c r="AH1059">
        <v>-7.4229488849047982</v>
      </c>
      <c r="AI1059">
        <v>-5.7822037418658025</v>
      </c>
      <c r="AJ1059">
        <v>-2.5177752995931679</v>
      </c>
      <c r="AK1059">
        <v>18.073320228420286</v>
      </c>
      <c r="AL1059">
        <v>0</v>
      </c>
      <c r="AM1059">
        <v>0</v>
      </c>
      <c r="AN1059">
        <v>3.8496002308856152</v>
      </c>
      <c r="AO1059">
        <f t="shared" si="165"/>
        <v>10.575891896845949</v>
      </c>
      <c r="AP1059">
        <f t="shared" si="166"/>
        <v>0.63455351381075686</v>
      </c>
      <c r="AQ1059">
        <f t="shared" si="167"/>
        <v>0</v>
      </c>
      <c r="AR1059">
        <f t="shared" si="168"/>
        <v>0.63250262086120301</v>
      </c>
      <c r="AS1059" s="9">
        <f t="shared" si="169"/>
        <v>49.083638269002748</v>
      </c>
      <c r="AT1059" s="9">
        <f t="shared" si="170"/>
        <v>20.894820169269131</v>
      </c>
      <c r="AU1059" s="9">
        <f t="shared" si="171"/>
        <v>7.1632090528815446</v>
      </c>
      <c r="AV1059">
        <f t="shared" si="172"/>
        <v>0</v>
      </c>
      <c r="AW1059">
        <f t="shared" si="173"/>
        <v>12.531516919854084</v>
      </c>
      <c r="AX1059">
        <v>10.610184279851339</v>
      </c>
      <c r="AZ1059">
        <f t="shared" si="174"/>
        <v>115.64407483731605</v>
      </c>
    </row>
    <row r="1060" spans="1:52" x14ac:dyDescent="0.3">
      <c r="A1060">
        <v>264.5</v>
      </c>
      <c r="B1060" s="12">
        <v>6800.6034754162101</v>
      </c>
      <c r="C1060" s="9">
        <v>0</v>
      </c>
      <c r="D1060" s="9">
        <v>1.0987296016922072</v>
      </c>
      <c r="E1060" s="9">
        <v>1.037391856325681</v>
      </c>
      <c r="F1060" s="9">
        <v>3.5890768959824522</v>
      </c>
      <c r="G1060" s="12">
        <v>1.0901097080371756</v>
      </c>
      <c r="H1060" s="12">
        <v>403.99686781756958</v>
      </c>
      <c r="I1060" s="12">
        <v>24.239812069054175</v>
      </c>
      <c r="J1060">
        <v>294.96351505052718</v>
      </c>
      <c r="K1060">
        <v>64.578410363967294</v>
      </c>
      <c r="L1060">
        <v>5.0488881865151062E-4</v>
      </c>
      <c r="M1060">
        <v>0</v>
      </c>
      <c r="N1060">
        <v>-9.7851174929961438E-4</v>
      </c>
      <c r="O1060">
        <v>1.5478883111204979E-3</v>
      </c>
      <c r="P1060">
        <v>-3.1977067300188932E-3</v>
      </c>
      <c r="Q1060">
        <v>5.8771958018980341E-3</v>
      </c>
      <c r="R1060">
        <v>-9.7123891487290392E-4</v>
      </c>
      <c r="S1060">
        <v>1.0100355491734669E-4</v>
      </c>
      <c r="T1060">
        <v>305.74690466926711</v>
      </c>
      <c r="U1060">
        <v>67.476911478434658</v>
      </c>
      <c r="V1060">
        <v>288.76329626638898</v>
      </c>
      <c r="W1060">
        <v>67.957388099963623</v>
      </c>
      <c r="X1060">
        <v>494.6284771605612</v>
      </c>
      <c r="Y1060">
        <v>399.87924623019683</v>
      </c>
      <c r="Z1060">
        <v>11.292107362704968</v>
      </c>
      <c r="AA1060" s="12">
        <v>26.929937356351388</v>
      </c>
      <c r="AB1060" s="12">
        <v>7.9799373563513916</v>
      </c>
      <c r="AC1060" s="12">
        <v>0.90439262185377367</v>
      </c>
      <c r="AD1060" s="12">
        <v>-379.17104061320953</v>
      </c>
      <c r="AE1060">
        <v>7.9931744325490106E-2</v>
      </c>
      <c r="AF1060">
        <v>0</v>
      </c>
      <c r="AG1060">
        <v>39.832847247408644</v>
      </c>
      <c r="AH1060">
        <v>-8.3652927710561276</v>
      </c>
      <c r="AI1060">
        <v>-5.555797498190393</v>
      </c>
      <c r="AJ1060">
        <v>-2.5286916698494948</v>
      </c>
      <c r="AK1060">
        <v>18.081670610563851</v>
      </c>
      <c r="AL1060">
        <v>0</v>
      </c>
      <c r="AM1060">
        <v>0</v>
      </c>
      <c r="AN1060">
        <v>3.8275332331820286</v>
      </c>
      <c r="AO1060">
        <f t="shared" si="165"/>
        <v>10.846638123839716</v>
      </c>
      <c r="AP1060">
        <f t="shared" si="166"/>
        <v>0.65079828743038293</v>
      </c>
      <c r="AQ1060">
        <f t="shared" si="167"/>
        <v>0</v>
      </c>
      <c r="AR1060">
        <f t="shared" si="168"/>
        <v>0.64872039172302709</v>
      </c>
      <c r="AS1060" s="9">
        <f t="shared" si="169"/>
        <v>48.272184891531353</v>
      </c>
      <c r="AT1060" s="9">
        <f t="shared" si="170"/>
        <v>21.28088404008389</v>
      </c>
      <c r="AU1060" s="9">
        <f t="shared" si="171"/>
        <v>7.3488841331284114</v>
      </c>
      <c r="AV1060">
        <f t="shared" si="172"/>
        <v>0</v>
      </c>
      <c r="AW1060">
        <f t="shared" si="173"/>
        <v>12.326773037453624</v>
      </c>
      <c r="AX1060">
        <v>10.881380646326031</v>
      </c>
      <c r="AZ1060">
        <f t="shared" si="174"/>
        <v>111.11594996380785</v>
      </c>
    </row>
    <row r="1061" spans="1:52" x14ac:dyDescent="0.3">
      <c r="A1061">
        <v>264.75</v>
      </c>
      <c r="B1061" s="12">
        <v>6802.316057372841</v>
      </c>
      <c r="C1061" s="9">
        <v>0</v>
      </c>
      <c r="D1061" s="9">
        <v>1.0975594478971884</v>
      </c>
      <c r="E1061" s="9">
        <v>1.0389992586030066</v>
      </c>
      <c r="F1061" s="9">
        <v>3.589255495865642</v>
      </c>
      <c r="G1061" s="12">
        <v>1.6433125371999324</v>
      </c>
      <c r="H1061" s="12">
        <v>404.61509946269479</v>
      </c>
      <c r="I1061" s="12">
        <v>24.276905967761689</v>
      </c>
      <c r="J1061">
        <v>294.65944190830106</v>
      </c>
      <c r="K1061">
        <v>64.548865169644785</v>
      </c>
      <c r="L1061">
        <v>4.8111685007032665E-4</v>
      </c>
      <c r="M1061">
        <v>0</v>
      </c>
      <c r="N1061">
        <v>-9.7647229751655516E-4</v>
      </c>
      <c r="O1061">
        <v>1.5442057410270098E-3</v>
      </c>
      <c r="P1061">
        <v>-3.1938874877445044E-3</v>
      </c>
      <c r="Q1061">
        <v>5.8771958018980341E-3</v>
      </c>
      <c r="R1061">
        <v>-1.4622963890595687E-3</v>
      </c>
      <c r="S1061">
        <v>1.009270820937794E-4</v>
      </c>
      <c r="T1061">
        <v>270.42284398382373</v>
      </c>
      <c r="U1061">
        <v>63.758964823462406</v>
      </c>
      <c r="V1061">
        <v>284.47063701977095</v>
      </c>
      <c r="W1061">
        <v>67.522639229839228</v>
      </c>
      <c r="X1061">
        <v>492.65286056909935</v>
      </c>
      <c r="Y1061">
        <v>399.00395519497863</v>
      </c>
      <c r="Z1061">
        <v>11.29561141434802</v>
      </c>
      <c r="AA1061" s="12">
        <v>26.942301989253895</v>
      </c>
      <c r="AB1061" s="12">
        <v>7.992301989253896</v>
      </c>
      <c r="AC1061" s="12">
        <v>0.89915610467012341</v>
      </c>
      <c r="AD1061" s="12">
        <v>-380.79952958565144</v>
      </c>
      <c r="AE1061">
        <v>7.9440994253538788E-2</v>
      </c>
      <c r="AF1061">
        <v>0</v>
      </c>
      <c r="AG1061">
        <v>39.56057984554694</v>
      </c>
      <c r="AH1061">
        <v>-7.3887887946353281</v>
      </c>
      <c r="AI1061">
        <v>-5.7266659087603839</v>
      </c>
      <c r="AJ1061">
        <v>-2.5395520628067101</v>
      </c>
      <c r="AK1061">
        <v>18.089972643220118</v>
      </c>
      <c r="AL1061">
        <v>0</v>
      </c>
      <c r="AM1061">
        <v>0</v>
      </c>
      <c r="AN1061">
        <v>3.8053714606705862</v>
      </c>
      <c r="AO1061">
        <f t="shared" si="165"/>
        <v>10.718706341625758</v>
      </c>
      <c r="AP1061">
        <f t="shared" si="166"/>
        <v>0.64312238049754544</v>
      </c>
      <c r="AQ1061">
        <f t="shared" si="167"/>
        <v>0</v>
      </c>
      <c r="AR1061">
        <f t="shared" si="168"/>
        <v>0.64109411613762579</v>
      </c>
      <c r="AS1061" s="9">
        <f t="shared" si="169"/>
        <v>48.448005243737285</v>
      </c>
      <c r="AT1061" s="9">
        <f t="shared" si="170"/>
        <v>20.722679769633888</v>
      </c>
      <c r="AU1061" s="9">
        <f t="shared" si="171"/>
        <v>7.2644605019707447</v>
      </c>
      <c r="AV1061">
        <f t="shared" si="172"/>
        <v>0</v>
      </c>
      <c r="AW1061">
        <f t="shared" si="173"/>
        <v>12.374040919839787</v>
      </c>
      <c r="AX1061">
        <v>10.752617696464174</v>
      </c>
      <c r="AZ1061">
        <f t="shared" si="174"/>
        <v>114.53331817520768</v>
      </c>
    </row>
    <row r="1062" spans="1:52" x14ac:dyDescent="0.3">
      <c r="A1062">
        <v>265</v>
      </c>
      <c r="B1062" s="12">
        <v>6803.949350784781</v>
      </c>
      <c r="C1062" s="9">
        <v>0</v>
      </c>
      <c r="D1062" s="9">
        <v>1.0963784261770197</v>
      </c>
      <c r="E1062" s="9">
        <v>1.0405972598443294</v>
      </c>
      <c r="F1062" s="9">
        <v>3.5894258092118818</v>
      </c>
      <c r="G1062" s="12">
        <v>2.2019231957930572</v>
      </c>
      <c r="H1062" s="12">
        <v>405.22971532474207</v>
      </c>
      <c r="I1062" s="12">
        <v>24.313782919484524</v>
      </c>
      <c r="J1062">
        <v>294.47763114075349</v>
      </c>
      <c r="K1062">
        <v>64.53185826465824</v>
      </c>
      <c r="L1062">
        <v>4.5734233638280108E-4</v>
      </c>
      <c r="M1062">
        <v>0</v>
      </c>
      <c r="N1062">
        <v>-9.7446361473115905E-4</v>
      </c>
      <c r="O1062">
        <v>1.5412052055487711E-3</v>
      </c>
      <c r="P1062">
        <v>-3.1916519926921535E-3</v>
      </c>
      <c r="Q1062">
        <v>5.8771958018980341E-3</v>
      </c>
      <c r="R1062">
        <v>-1.9579099636415245E-3</v>
      </c>
      <c r="S1062">
        <v>1.0089010627572473E-4</v>
      </c>
      <c r="T1062">
        <v>305.33170768186693</v>
      </c>
      <c r="U1062">
        <v>67.425828643273121</v>
      </c>
      <c r="V1062">
        <v>288.31742093630299</v>
      </c>
      <c r="W1062">
        <v>67.900561018685721</v>
      </c>
      <c r="X1062">
        <v>490.90989416292183</v>
      </c>
      <c r="Y1062">
        <v>398.30444692005352</v>
      </c>
      <c r="Z1062">
        <v>11.299093588466372</v>
      </c>
      <c r="AA1062" s="12">
        <v>26.95459430649484</v>
      </c>
      <c r="AB1062" s="12">
        <v>8.004594306494841</v>
      </c>
      <c r="AC1062" s="12">
        <v>0.89389730976152326</v>
      </c>
      <c r="AD1062" s="12">
        <v>-382.41956575340203</v>
      </c>
      <c r="AE1062">
        <v>7.8948747780847706E-2</v>
      </c>
      <c r="AF1062">
        <v>0</v>
      </c>
      <c r="AG1062">
        <v>39.309014354978643</v>
      </c>
      <c r="AH1062">
        <v>-8.3313472573719167</v>
      </c>
      <c r="AI1062">
        <v>-5.4993512991875271</v>
      </c>
      <c r="AJ1062">
        <v>-2.5503560840094388</v>
      </c>
      <c r="AK1062">
        <v>18.098226120695767</v>
      </c>
      <c r="AL1062">
        <v>0</v>
      </c>
      <c r="AM1062">
        <v>0</v>
      </c>
      <c r="AN1062">
        <v>3.7831154052884695</v>
      </c>
      <c r="AO1062">
        <f t="shared" si="165"/>
        <v>10.989291473227219</v>
      </c>
      <c r="AP1062">
        <f t="shared" si="166"/>
        <v>0.65935748839363306</v>
      </c>
      <c r="AQ1062">
        <f t="shared" si="167"/>
        <v>0</v>
      </c>
      <c r="AR1062">
        <f t="shared" si="168"/>
        <v>0.65730369926286758</v>
      </c>
      <c r="AS1062" s="9">
        <f t="shared" si="169"/>
        <v>47.648646164015112</v>
      </c>
      <c r="AT1062" s="9">
        <f t="shared" si="170"/>
        <v>21.111398170959724</v>
      </c>
      <c r="AU1062" s="9">
        <f t="shared" si="171"/>
        <v>7.4501419696157898</v>
      </c>
      <c r="AV1062">
        <f t="shared" si="172"/>
        <v>0</v>
      </c>
      <c r="AW1062">
        <f t="shared" si="173"/>
        <v>12.172144697271039</v>
      </c>
      <c r="AX1062">
        <v>11.023628245419189</v>
      </c>
      <c r="AZ1062">
        <f t="shared" si="174"/>
        <v>109.98702598375053</v>
      </c>
    </row>
    <row r="1063" spans="1:52" x14ac:dyDescent="0.3">
      <c r="A1063">
        <v>265.25</v>
      </c>
      <c r="B1063" s="12">
        <v>6805.5033033800864</v>
      </c>
      <c r="C1063" s="9">
        <v>0</v>
      </c>
      <c r="D1063" s="9">
        <v>1.0951865664168436</v>
      </c>
      <c r="E1063" s="9">
        <v>1.0421858204334711</v>
      </c>
      <c r="F1063" s="9">
        <v>3.5895878331019015</v>
      </c>
      <c r="G1063" s="12">
        <v>2.7659233695783314</v>
      </c>
      <c r="H1063" s="12">
        <v>405.84070016671961</v>
      </c>
      <c r="I1063" s="12">
        <v>24.350442010003178</v>
      </c>
      <c r="J1063">
        <v>294.14050015161553</v>
      </c>
      <c r="K1063">
        <v>64.499027438978487</v>
      </c>
      <c r="L1063">
        <v>4.3356990053911254E-4</v>
      </c>
      <c r="M1063">
        <v>0</v>
      </c>
      <c r="N1063">
        <v>-9.7228053030556059E-4</v>
      </c>
      <c r="O1063">
        <v>1.5375493718511161E-3</v>
      </c>
      <c r="P1063">
        <v>-3.1873684656005146E-3</v>
      </c>
      <c r="Q1063">
        <v>5.8771958018980341E-3</v>
      </c>
      <c r="R1063">
        <v>-2.4559969936278811E-3</v>
      </c>
      <c r="S1063">
        <v>1.0080012398986293E-4</v>
      </c>
      <c r="T1063">
        <v>269.90019867059891</v>
      </c>
      <c r="U1063">
        <v>63.690473304090062</v>
      </c>
      <c r="V1063">
        <v>284.02868331493903</v>
      </c>
      <c r="W1063">
        <v>67.465622525554409</v>
      </c>
      <c r="X1063">
        <v>488.96375676460076</v>
      </c>
      <c r="Y1063">
        <v>397.41975368687656</v>
      </c>
      <c r="Z1063">
        <v>11.302553825155044</v>
      </c>
      <c r="AA1063" s="12">
        <v>26.966814003334388</v>
      </c>
      <c r="AB1063" s="12">
        <v>8.0168140033343924</v>
      </c>
      <c r="AC1063" s="12">
        <v>0.88861635417217599</v>
      </c>
      <c r="AD1063" s="12">
        <v>-384.03109045733055</v>
      </c>
      <c r="AE1063">
        <v>7.8455014334625428E-2</v>
      </c>
      <c r="AF1063">
        <v>0</v>
      </c>
      <c r="AG1063">
        <v>39.046545294754743</v>
      </c>
      <c r="AH1063">
        <v>-7.3546611151861496</v>
      </c>
      <c r="AI1063">
        <v>-5.6695535185968771</v>
      </c>
      <c r="AJ1063">
        <v>-2.5611033422599379</v>
      </c>
      <c r="AK1063">
        <v>18.10643083837817</v>
      </c>
      <c r="AL1063">
        <v>0</v>
      </c>
      <c r="AM1063">
        <v>0</v>
      </c>
      <c r="AN1063">
        <v>3.7607655623853358</v>
      </c>
      <c r="AO1063">
        <f t="shared" si="165"/>
        <v>10.86086857580214</v>
      </c>
      <c r="AP1063">
        <f t="shared" si="166"/>
        <v>0.65165211454812844</v>
      </c>
      <c r="AQ1063">
        <f t="shared" si="167"/>
        <v>0</v>
      </c>
      <c r="AR1063">
        <f t="shared" si="168"/>
        <v>0.64964762198089376</v>
      </c>
      <c r="AS1063" s="9">
        <f t="shared" si="169"/>
        <v>47.837408793489054</v>
      </c>
      <c r="AT1063" s="9">
        <f t="shared" si="170"/>
        <v>20.555937798286692</v>
      </c>
      <c r="AU1063" s="9">
        <f t="shared" si="171"/>
        <v>7.365333099956322</v>
      </c>
      <c r="AV1063">
        <f t="shared" si="172"/>
        <v>0</v>
      </c>
      <c r="AW1063">
        <f t="shared" si="173"/>
        <v>12.222577572646832</v>
      </c>
      <c r="AX1063">
        <v>10.894379866534685</v>
      </c>
      <c r="AZ1063">
        <f t="shared" si="174"/>
        <v>113.39107037193753</v>
      </c>
    </row>
    <row r="1064" spans="1:52" x14ac:dyDescent="0.3">
      <c r="A1064">
        <v>265.5</v>
      </c>
      <c r="B1064" s="12">
        <v>6806.9778654183447</v>
      </c>
      <c r="C1064" s="9">
        <v>0</v>
      </c>
      <c r="D1064" s="9">
        <v>1.0939838987637127</v>
      </c>
      <c r="E1064" s="9">
        <v>1.0437649009649255</v>
      </c>
      <c r="F1064" s="9">
        <v>3.5897415647588526</v>
      </c>
      <c r="G1064" s="12">
        <v>3.3352945865758841</v>
      </c>
      <c r="H1064" s="12">
        <v>406.44803883266366</v>
      </c>
      <c r="I1064" s="12">
        <v>24.386882329959818</v>
      </c>
      <c r="J1064">
        <v>293.92550085740436</v>
      </c>
      <c r="K1064">
        <v>64.47873869818585</v>
      </c>
      <c r="L1064">
        <v>4.0980406691079949E-4</v>
      </c>
      <c r="M1064">
        <v>0</v>
      </c>
      <c r="N1064">
        <v>-9.7011135286100968E-4</v>
      </c>
      <c r="O1064">
        <v>1.5345727293021192E-3</v>
      </c>
      <c r="P1064">
        <v>-3.184671554793113E-3</v>
      </c>
      <c r="Q1064">
        <v>5.8771958018980341E-3</v>
      </c>
      <c r="R1064">
        <v>-2.958936626803443E-3</v>
      </c>
      <c r="S1064">
        <v>1.0074961090139248E-4</v>
      </c>
      <c r="T1064">
        <v>304.90897076431145</v>
      </c>
      <c r="U1064">
        <v>67.374084166051546</v>
      </c>
      <c r="V1064">
        <v>287.88209804950179</v>
      </c>
      <c r="W1064">
        <v>67.844783131411532</v>
      </c>
      <c r="X1064">
        <v>487.24848293921218</v>
      </c>
      <c r="Y1064">
        <v>396.71034077755178</v>
      </c>
      <c r="Z1064">
        <v>11.305992064947111</v>
      </c>
      <c r="AA1064" s="12">
        <v>26.978960776653274</v>
      </c>
      <c r="AB1064" s="12">
        <v>8.0289607766532729</v>
      </c>
      <c r="AC1064" s="12">
        <v>0.88331335574898839</v>
      </c>
      <c r="AD1064" s="12">
        <v>-385.63404533420868</v>
      </c>
      <c r="AE1064">
        <v>7.7959803367631419E-2</v>
      </c>
      <c r="AF1064">
        <v>0</v>
      </c>
      <c r="AG1064">
        <v>38.804566009011964</v>
      </c>
      <c r="AH1064">
        <v>-8.2975237000600508</v>
      </c>
      <c r="AI1064">
        <v>-5.4414121364024997</v>
      </c>
      <c r="AJ1064">
        <v>-2.5717934483338381</v>
      </c>
      <c r="AK1064">
        <v>18.1145865927428</v>
      </c>
      <c r="AL1064">
        <v>0</v>
      </c>
      <c r="AM1064">
        <v>0</v>
      </c>
      <c r="AN1064">
        <v>3.7383224307080143</v>
      </c>
      <c r="AO1064">
        <f t="shared" si="165"/>
        <v>11.131183933387653</v>
      </c>
      <c r="AP1064">
        <f t="shared" si="166"/>
        <v>0.66787103600325914</v>
      </c>
      <c r="AQ1064">
        <f t="shared" si="167"/>
        <v>0</v>
      </c>
      <c r="AR1064">
        <f t="shared" si="168"/>
        <v>0.66584249349674995</v>
      </c>
      <c r="AS1064" s="9">
        <f t="shared" si="169"/>
        <v>47.050371422012233</v>
      </c>
      <c r="AT1064" s="9">
        <f t="shared" si="170"/>
        <v>20.947494037265084</v>
      </c>
      <c r="AU1064" s="9">
        <f t="shared" si="171"/>
        <v>7.5509446334608539</v>
      </c>
      <c r="AV1064">
        <f t="shared" si="172"/>
        <v>0</v>
      </c>
      <c r="AW1064">
        <f t="shared" si="173"/>
        <v>12.023601592818252</v>
      </c>
      <c r="AX1064">
        <v>11.165095977117495</v>
      </c>
      <c r="AZ1064">
        <f t="shared" si="174"/>
        <v>108.82824272804999</v>
      </c>
    </row>
    <row r="1065" spans="1:52" x14ac:dyDescent="0.3">
      <c r="A1065">
        <v>265.75</v>
      </c>
      <c r="B1065" s="12">
        <v>6808.372989693401</v>
      </c>
      <c r="C1065" s="9">
        <v>0</v>
      </c>
      <c r="D1065" s="9">
        <v>1.0927704536254752</v>
      </c>
      <c r="E1065" s="9">
        <v>1.0453344622452956</v>
      </c>
      <c r="F1065" s="9">
        <v>3.5898870015483055</v>
      </c>
      <c r="G1065" s="12">
        <v>3.9100182181136915</v>
      </c>
      <c r="H1065" s="12">
        <v>407.05171624819059</v>
      </c>
      <c r="I1065" s="12">
        <v>24.423102974891435</v>
      </c>
      <c r="J1065">
        <v>293.55487524636948</v>
      </c>
      <c r="K1065">
        <v>64.442563085528946</v>
      </c>
      <c r="L1065">
        <v>3.860495772622229E-4</v>
      </c>
      <c r="M1065">
        <v>0</v>
      </c>
      <c r="N1065">
        <v>-9.6778312749340011E-4</v>
      </c>
      <c r="O1065">
        <v>1.530943405541598E-3</v>
      </c>
      <c r="P1065">
        <v>-3.1799121685939105E-3</v>
      </c>
      <c r="Q1065">
        <v>5.8771958018980341E-3</v>
      </c>
      <c r="R1065">
        <v>-3.4634835318886293E-3</v>
      </c>
      <c r="S1065">
        <v>1.0064597003811062E-4</v>
      </c>
      <c r="T1065">
        <v>269.36507150750333</v>
      </c>
      <c r="U1065">
        <v>63.620593037796368</v>
      </c>
      <c r="V1065">
        <v>283.59518713985784</v>
      </c>
      <c r="W1065">
        <v>67.409452903749241</v>
      </c>
      <c r="X1065">
        <v>485.33136006939179</v>
      </c>
      <c r="Y1065">
        <v>395.81631743300284</v>
      </c>
      <c r="Z1065">
        <v>11.309408248812899</v>
      </c>
      <c r="AA1065" s="12">
        <v>26.991034324963806</v>
      </c>
      <c r="AB1065" s="12">
        <v>8.0410343249638085</v>
      </c>
      <c r="AC1065" s="12">
        <v>0.87798843314215191</v>
      </c>
      <c r="AD1065" s="12">
        <v>-387.22837200671756</v>
      </c>
      <c r="AE1065">
        <v>7.746312435799263E-2</v>
      </c>
      <c r="AF1065">
        <v>0</v>
      </c>
      <c r="AG1065">
        <v>38.552032429570581</v>
      </c>
      <c r="AH1065">
        <v>-7.3205068105204276</v>
      </c>
      <c r="AI1065">
        <v>-5.6110565146572497</v>
      </c>
      <c r="AJ1065">
        <v>-2.5824260129128001</v>
      </c>
      <c r="AK1065">
        <v>18.122693181360628</v>
      </c>
      <c r="AL1065">
        <v>0</v>
      </c>
      <c r="AM1065">
        <v>0</v>
      </c>
      <c r="AN1065">
        <v>3.7157865124029614</v>
      </c>
      <c r="AO1065">
        <f t="shared" si="165"/>
        <v>11.00213335102301</v>
      </c>
      <c r="AP1065">
        <f t="shared" si="166"/>
        <v>0.66012800106138059</v>
      </c>
      <c r="AQ1065">
        <f t="shared" si="167"/>
        <v>0</v>
      </c>
      <c r="AR1065">
        <f t="shared" si="168"/>
        <v>0.65814843043499904</v>
      </c>
      <c r="AS1065" s="9">
        <f t="shared" si="169"/>
        <v>47.252439082746484</v>
      </c>
      <c r="AT1065" s="9">
        <f t="shared" si="170"/>
        <v>20.39484840653429</v>
      </c>
      <c r="AU1065" s="9">
        <f t="shared" si="171"/>
        <v>7.4656570604759471</v>
      </c>
      <c r="AV1065">
        <f t="shared" si="172"/>
        <v>0</v>
      </c>
      <c r="AW1065">
        <f t="shared" si="173"/>
        <v>12.077301298084052</v>
      </c>
      <c r="AX1065">
        <v>11.035225430259334</v>
      </c>
      <c r="AZ1065">
        <f t="shared" si="174"/>
        <v>112.22113029314499</v>
      </c>
    </row>
    <row r="1066" spans="1:52" x14ac:dyDescent="0.3">
      <c r="A1066">
        <v>266</v>
      </c>
      <c r="B1066" s="12">
        <v>6809.6886315359789</v>
      </c>
      <c r="C1066" s="9">
        <v>0</v>
      </c>
      <c r="D1066" s="9">
        <v>1.0915462616696461</v>
      </c>
      <c r="E1066" s="9">
        <v>1.0468944652947085</v>
      </c>
      <c r="F1066" s="9">
        <v>3.5900241409782483</v>
      </c>
      <c r="G1066" s="12">
        <v>4.4900754798843252</v>
      </c>
      <c r="H1066" s="12">
        <v>407.65171742104167</v>
      </c>
      <c r="I1066" s="12">
        <v>24.459103045262502</v>
      </c>
      <c r="J1066">
        <v>293.30632780840654</v>
      </c>
      <c r="K1066">
        <v>64.418944894924493</v>
      </c>
      <c r="L1066">
        <v>3.6231100205544829E-4</v>
      </c>
      <c r="M1066">
        <v>0</v>
      </c>
      <c r="N1066">
        <v>-9.6545065533115281E-4</v>
      </c>
      <c r="O1066">
        <v>1.5279904439790646E-3</v>
      </c>
      <c r="P1066">
        <v>-3.1767438299463431E-3</v>
      </c>
      <c r="Q1066">
        <v>5.8771958018980341E-3</v>
      </c>
      <c r="R1066">
        <v>-3.9731820780539761E-3</v>
      </c>
      <c r="S1066">
        <v>1.0058179486085153E-4</v>
      </c>
      <c r="T1066">
        <v>304.47554262110549</v>
      </c>
      <c r="U1066">
        <v>67.321437108031489</v>
      </c>
      <c r="V1066">
        <v>287.45367173093001</v>
      </c>
      <c r="W1066">
        <v>67.789676844504754</v>
      </c>
      <c r="X1066">
        <v>483.64334002598667</v>
      </c>
      <c r="Y1066">
        <v>395.09711388399677</v>
      </c>
      <c r="Z1066">
        <v>11.312802318161967</v>
      </c>
      <c r="AA1066" s="12">
        <v>27.00303434842083</v>
      </c>
      <c r="AB1066" s="12">
        <v>8.0530343484208338</v>
      </c>
      <c r="AC1066" s="12">
        <v>0.87264170579461586</v>
      </c>
      <c r="AD1066" s="12">
        <v>-388.81401273161492</v>
      </c>
      <c r="AE1066">
        <v>7.6964986809024305E-2</v>
      </c>
      <c r="AF1066">
        <v>0</v>
      </c>
      <c r="AG1066">
        <v>38.319762429099221</v>
      </c>
      <c r="AH1066">
        <v>-8.2637393275172109</v>
      </c>
      <c r="AI1066">
        <v>-5.3821721076533375</v>
      </c>
      <c r="AJ1066">
        <v>-2.5930006509071406</v>
      </c>
      <c r="AK1066">
        <v>18.130750402905473</v>
      </c>
      <c r="AL1066">
        <v>0</v>
      </c>
      <c r="AM1066">
        <v>0</v>
      </c>
      <c r="AN1066">
        <v>3.6931583129717125</v>
      </c>
      <c r="AO1066">
        <f t="shared" si="165"/>
        <v>11.272068631266681</v>
      </c>
      <c r="AP1066">
        <f t="shared" si="166"/>
        <v>0.67632411787600077</v>
      </c>
      <c r="AQ1066">
        <f t="shared" si="167"/>
        <v>0</v>
      </c>
      <c r="AR1066">
        <f t="shared" si="168"/>
        <v>0.67432196661736665</v>
      </c>
      <c r="AS1066" s="9">
        <f t="shared" si="169"/>
        <v>46.477955158576073</v>
      </c>
      <c r="AT1066" s="9">
        <f t="shared" si="170"/>
        <v>20.78941233658314</v>
      </c>
      <c r="AU1066" s="9">
        <f t="shared" si="171"/>
        <v>7.6511210485364689</v>
      </c>
      <c r="AV1066">
        <f t="shared" si="172"/>
        <v>0</v>
      </c>
      <c r="AW1066">
        <f t="shared" si="173"/>
        <v>11.881318703736508</v>
      </c>
      <c r="AX1066">
        <v>11.305536896449723</v>
      </c>
      <c r="AZ1066">
        <f t="shared" si="174"/>
        <v>107.64344215306676</v>
      </c>
    </row>
    <row r="1067" spans="1:52" x14ac:dyDescent="0.3">
      <c r="A1067">
        <v>266.25</v>
      </c>
      <c r="B1067" s="12">
        <v>6810.9247488161327</v>
      </c>
      <c r="C1067" s="9">
        <v>0</v>
      </c>
      <c r="D1067" s="9">
        <v>1.0903113538222771</v>
      </c>
      <c r="E1067" s="9">
        <v>1.0484448713482402</v>
      </c>
      <c r="F1067" s="9">
        <v>3.5901529806990782</v>
      </c>
      <c r="G1067" s="12">
        <v>5.0754474330105381</v>
      </c>
      <c r="H1067" s="12">
        <v>408.24802744163082</v>
      </c>
      <c r="I1067" s="12">
        <v>24.494881646497848</v>
      </c>
      <c r="J1067">
        <v>292.90180611615864</v>
      </c>
      <c r="K1067">
        <v>64.379366488943162</v>
      </c>
      <c r="L1067">
        <v>3.3859317977695037E-4</v>
      </c>
      <c r="M1067">
        <v>0</v>
      </c>
      <c r="N1067">
        <v>-9.6297588910429326E-4</v>
      </c>
      <c r="O1067">
        <v>1.5243874018509142E-3</v>
      </c>
      <c r="P1067">
        <v>-3.1714966298763228E-3</v>
      </c>
      <c r="Q1067">
        <v>5.8771958018980341E-3</v>
      </c>
      <c r="R1067">
        <v>-4.4835873333099524E-3</v>
      </c>
      <c r="S1067">
        <v>1.0046436157348721E-4</v>
      </c>
      <c r="T1067">
        <v>268.815471185425</v>
      </c>
      <c r="U1067">
        <v>63.549174952623389</v>
      </c>
      <c r="V1067">
        <v>283.16668093398067</v>
      </c>
      <c r="W1067">
        <v>67.353766552459433</v>
      </c>
      <c r="X1067">
        <v>481.75477494023687</v>
      </c>
      <c r="Y1067">
        <v>394.19385674082292</v>
      </c>
      <c r="Z1067">
        <v>11.316174214841753</v>
      </c>
      <c r="AA1067" s="12">
        <v>27.014960548832615</v>
      </c>
      <c r="AB1067" s="12">
        <v>8.0649605488326159</v>
      </c>
      <c r="AC1067" s="12">
        <v>0.86727329394479891</v>
      </c>
      <c r="AD1067" s="12">
        <v>-390.39090973747716</v>
      </c>
      <c r="AE1067">
        <v>7.646540024901749E-2</v>
      </c>
      <c r="AF1067">
        <v>0</v>
      </c>
      <c r="AG1067">
        <v>38.077293577402671</v>
      </c>
      <c r="AH1067">
        <v>-7.2862751617333936</v>
      </c>
      <c r="AI1067">
        <v>-5.5513587903421122</v>
      </c>
      <c r="AJ1067">
        <v>-2.6035169770392357</v>
      </c>
      <c r="AK1067">
        <v>18.138758057161326</v>
      </c>
      <c r="AL1067">
        <v>0</v>
      </c>
      <c r="AM1067">
        <v>0</v>
      </c>
      <c r="AN1067">
        <v>3.6704383412823538</v>
      </c>
      <c r="AO1067">
        <f t="shared" si="165"/>
        <v>11.142262820911295</v>
      </c>
      <c r="AP1067">
        <f t="shared" si="166"/>
        <v>0.66853576925467773</v>
      </c>
      <c r="AQ1067">
        <f t="shared" si="167"/>
        <v>0</v>
      </c>
      <c r="AR1067">
        <f t="shared" si="168"/>
        <v>0.66658227127458625</v>
      </c>
      <c r="AS1067" s="9">
        <f t="shared" si="169"/>
        <v>46.693663129397905</v>
      </c>
      <c r="AT1067" s="9">
        <f t="shared" si="170"/>
        <v>20.239665326285564</v>
      </c>
      <c r="AU1067" s="9">
        <f t="shared" si="171"/>
        <v>7.5652672337391804</v>
      </c>
      <c r="AV1067">
        <f t="shared" si="172"/>
        <v>0</v>
      </c>
      <c r="AW1067">
        <f t="shared" si="173"/>
        <v>11.938379666942421</v>
      </c>
      <c r="AX1067">
        <v>11.17491653651744</v>
      </c>
      <c r="AZ1067">
        <f t="shared" si="174"/>
        <v>111.02717580684225</v>
      </c>
    </row>
    <row r="1068" spans="1:52" x14ac:dyDescent="0.3">
      <c r="A1068">
        <v>266.5</v>
      </c>
      <c r="B1068" s="12">
        <v>6812.0813019455818</v>
      </c>
      <c r="C1068" s="9">
        <v>0</v>
      </c>
      <c r="D1068" s="9">
        <v>1.0890657612668131</v>
      </c>
      <c r="E1068" s="9">
        <v>1.0499856418573179</v>
      </c>
      <c r="F1068" s="9">
        <v>3.5902735185036088</v>
      </c>
      <c r="G1068" s="12">
        <v>5.6661149851166499</v>
      </c>
      <c r="H1068" s="12">
        <v>408.84063148358376</v>
      </c>
      <c r="I1068" s="12">
        <v>24.530437889015026</v>
      </c>
      <c r="J1068">
        <v>292.6193794747428</v>
      </c>
      <c r="K1068">
        <v>64.352371701701657</v>
      </c>
      <c r="L1068">
        <v>3.1490073375849061E-4</v>
      </c>
      <c r="M1068">
        <v>0</v>
      </c>
      <c r="N1068">
        <v>-9.6047691354385172E-4</v>
      </c>
      <c r="O1068">
        <v>1.5214579077512344E-3</v>
      </c>
      <c r="P1068">
        <v>-3.1678464068147826E-3</v>
      </c>
      <c r="Q1068">
        <v>5.8771958018980341E-3</v>
      </c>
      <c r="R1068">
        <v>-4.9994469512401668E-3</v>
      </c>
      <c r="S1068">
        <v>1.0038641258439327E-4</v>
      </c>
      <c r="T1068">
        <v>304.02841652531163</v>
      </c>
      <c r="U1068">
        <v>67.267649991860935</v>
      </c>
      <c r="V1068">
        <v>287.02869171300415</v>
      </c>
      <c r="W1068">
        <v>67.734884879795345</v>
      </c>
      <c r="X1068">
        <v>480.09357751471543</v>
      </c>
      <c r="Y1068">
        <v>393.46499680617194</v>
      </c>
      <c r="Z1068">
        <v>11.319523881138343</v>
      </c>
      <c r="AA1068" s="12">
        <v>27.026812629671674</v>
      </c>
      <c r="AB1068" s="12">
        <v>8.0768126296716751</v>
      </c>
      <c r="AC1068" s="12">
        <v>0.8618833186163849</v>
      </c>
      <c r="AD1068" s="12">
        <v>-391.95900588226067</v>
      </c>
      <c r="AE1068">
        <v>7.5964374231070497E-2</v>
      </c>
      <c r="AF1068">
        <v>0</v>
      </c>
      <c r="AG1068">
        <v>37.854849261670495</v>
      </c>
      <c r="AH1068">
        <v>-8.2299161046363345</v>
      </c>
      <c r="AI1068">
        <v>-5.3218152546583894</v>
      </c>
      <c r="AJ1068">
        <v>-2.6139746102287971</v>
      </c>
      <c r="AK1068">
        <v>18.146715945029605</v>
      </c>
      <c r="AL1068">
        <v>0</v>
      </c>
      <c r="AM1068">
        <v>0</v>
      </c>
      <c r="AN1068">
        <v>3.6476271095263395</v>
      </c>
      <c r="AO1068">
        <f t="shared" si="165"/>
        <v>11.411708213970867</v>
      </c>
      <c r="AP1068">
        <f t="shared" si="166"/>
        <v>0.68470249283825202</v>
      </c>
      <c r="AQ1068">
        <f t="shared" si="167"/>
        <v>0</v>
      </c>
      <c r="AR1068">
        <f t="shared" si="168"/>
        <v>0.68272787530885604</v>
      </c>
      <c r="AS1068" s="9">
        <f t="shared" si="169"/>
        <v>45.931969167637511</v>
      </c>
      <c r="AT1068" s="9">
        <f t="shared" si="170"/>
        <v>20.637390995438547</v>
      </c>
      <c r="AU1068" s="9">
        <f t="shared" si="171"/>
        <v>7.7505062191575487</v>
      </c>
      <c r="AV1068">
        <f t="shared" si="172"/>
        <v>0</v>
      </c>
      <c r="AW1068">
        <f t="shared" si="173"/>
        <v>11.745464278547956</v>
      </c>
      <c r="AX1068">
        <v>11.444713690815451</v>
      </c>
      <c r="AZ1068">
        <f t="shared" si="174"/>
        <v>106.43630509316779</v>
      </c>
    </row>
    <row r="1069" spans="1:52" x14ac:dyDescent="0.3">
      <c r="A1069">
        <v>266.75</v>
      </c>
      <c r="B1069" s="12">
        <v>6813.1582538798912</v>
      </c>
      <c r="C1069" s="9">
        <v>0</v>
      </c>
      <c r="D1069" s="9">
        <v>1.0878095154429379</v>
      </c>
      <c r="E1069" s="9">
        <v>1.0515167384911284</v>
      </c>
      <c r="F1069" s="9">
        <v>3.5903857523270641</v>
      </c>
      <c r="G1069" s="12">
        <v>6.2620588914076905</v>
      </c>
      <c r="H1069" s="12">
        <v>409.42951480428013</v>
      </c>
      <c r="I1069" s="12">
        <v>24.565770888256807</v>
      </c>
      <c r="J1069">
        <v>292.1805985492212</v>
      </c>
      <c r="K1069">
        <v>64.309333857751199</v>
      </c>
      <c r="L1069">
        <v>2.9123857617062492E-4</v>
      </c>
      <c r="M1069">
        <v>0</v>
      </c>
      <c r="N1069">
        <v>-9.5785427199750574E-4</v>
      </c>
      <c r="O1069">
        <v>1.5178025251556052E-3</v>
      </c>
      <c r="P1069">
        <v>-3.1620990453674223E-3</v>
      </c>
      <c r="Q1069">
        <v>5.8771958018980341E-3</v>
      </c>
      <c r="R1069">
        <v>-5.5150760415425834E-3</v>
      </c>
      <c r="S1069">
        <v>1.0025506938260564E-4</v>
      </c>
      <c r="T1069">
        <v>268.24966643845971</v>
      </c>
      <c r="U1069">
        <v>63.476088656497211</v>
      </c>
      <c r="V1069">
        <v>282.73990990931429</v>
      </c>
      <c r="W1069">
        <v>67.298221050112261</v>
      </c>
      <c r="X1069">
        <v>478.2331212442781</v>
      </c>
      <c r="Y1069">
        <v>392.55262714055402</v>
      </c>
      <c r="Z1069">
        <v>11.322851259775128</v>
      </c>
      <c r="AA1069" s="12">
        <v>27.038590296085598</v>
      </c>
      <c r="AB1069" s="12">
        <v>8.0885902960856022</v>
      </c>
      <c r="AC1069" s="12">
        <v>0.85647190162077724</v>
      </c>
      <c r="AD1069" s="12">
        <v>-393.51824392059058</v>
      </c>
      <c r="AE1069">
        <v>7.546191833289817E-2</v>
      </c>
      <c r="AF1069">
        <v>0</v>
      </c>
      <c r="AG1069">
        <v>37.622565740837089</v>
      </c>
      <c r="AH1069">
        <v>-7.2519229416460096</v>
      </c>
      <c r="AI1069">
        <v>-5.4906358615619864</v>
      </c>
      <c r="AJ1069">
        <v>-2.6243731687064189</v>
      </c>
      <c r="AK1069">
        <v>18.154623868536433</v>
      </c>
      <c r="AL1069">
        <v>0</v>
      </c>
      <c r="AM1069">
        <v>0</v>
      </c>
      <c r="AN1069">
        <v>3.6247251332288779</v>
      </c>
      <c r="AO1069">
        <f t="shared" si="165"/>
        <v>11.281029097728167</v>
      </c>
      <c r="AP1069">
        <f t="shared" si="166"/>
        <v>0.67686174586368997</v>
      </c>
      <c r="AQ1069">
        <f t="shared" si="167"/>
        <v>0</v>
      </c>
      <c r="AR1069">
        <f t="shared" si="168"/>
        <v>0.67493546524017434</v>
      </c>
      <c r="AS1069" s="9">
        <f t="shared" si="169"/>
        <v>46.161622545706969</v>
      </c>
      <c r="AT1069" s="9">
        <f t="shared" si="170"/>
        <v>20.090640344984941</v>
      </c>
      <c r="AU1069" s="9">
        <f t="shared" si="171"/>
        <v>7.6640048718462745</v>
      </c>
      <c r="AV1069">
        <f t="shared" si="172"/>
        <v>0</v>
      </c>
      <c r="AW1069">
        <f t="shared" si="173"/>
        <v>11.805972816838919</v>
      </c>
      <c r="AX1069">
        <v>11.31322540223935</v>
      </c>
      <c r="AZ1069">
        <f t="shared" si="174"/>
        <v>109.81271723123973</v>
      </c>
    </row>
    <row r="1070" spans="1:52" x14ac:dyDescent="0.3">
      <c r="A1070">
        <v>267</v>
      </c>
      <c r="B1070" s="12">
        <v>6814.1555701205134</v>
      </c>
      <c r="C1070" s="9">
        <v>0</v>
      </c>
      <c r="D1070" s="9">
        <v>1.0865426480454146</v>
      </c>
      <c r="E1070" s="9">
        <v>1.0530381231380097</v>
      </c>
      <c r="F1070" s="9">
        <v>3.5904896802470718</v>
      </c>
      <c r="G1070" s="12">
        <v>6.8632597557563031</v>
      </c>
      <c r="H1070" s="12">
        <v>410.01466274538831</v>
      </c>
      <c r="I1070" s="12">
        <v>24.600879764723299</v>
      </c>
      <c r="J1070">
        <v>291.86398893070788</v>
      </c>
      <c r="K1070">
        <v>64.278915675101871</v>
      </c>
      <c r="L1070">
        <v>2.6761138591213646E-4</v>
      </c>
      <c r="M1070">
        <v>0</v>
      </c>
      <c r="N1070">
        <v>-9.5518556407141512E-4</v>
      </c>
      <c r="O1070">
        <v>1.5147651270508477E-3</v>
      </c>
      <c r="P1070">
        <v>-3.1579559696319533E-3</v>
      </c>
      <c r="Q1070">
        <v>5.8771958018980341E-3</v>
      </c>
      <c r="R1070">
        <v>-6.0364669020115157E-3</v>
      </c>
      <c r="S1070">
        <v>1.001632475684331E-4</v>
      </c>
      <c r="T1070">
        <v>303.56473477611451</v>
      </c>
      <c r="U1070">
        <v>67.212491800877956</v>
      </c>
      <c r="V1070">
        <v>286.60391256602441</v>
      </c>
      <c r="W1070">
        <v>67.680070207637812</v>
      </c>
      <c r="X1070">
        <v>476.59832276507115</v>
      </c>
      <c r="Y1070">
        <v>391.81426418544629</v>
      </c>
      <c r="Z1070">
        <v>11.326156293914268</v>
      </c>
      <c r="AA1070" s="12">
        <v>27.050293254907764</v>
      </c>
      <c r="AB1070" s="12">
        <v>8.1002932549077666</v>
      </c>
      <c r="AC1070" s="12">
        <v>0.85103916554779757</v>
      </c>
      <c r="AD1070" s="12">
        <v>-395.06856722707818</v>
      </c>
      <c r="AE1070">
        <v>7.4958042156636484E-2</v>
      </c>
      <c r="AF1070">
        <v>0</v>
      </c>
      <c r="AG1070">
        <v>37.410056957709308</v>
      </c>
      <c r="AH1070">
        <v>-8.1959807734102004</v>
      </c>
      <c r="AI1070">
        <v>-5.2605175809710945</v>
      </c>
      <c r="AJ1070">
        <v>-2.6347122748373848</v>
      </c>
      <c r="AK1070">
        <v>18.162481630839824</v>
      </c>
      <c r="AL1070">
        <v>0</v>
      </c>
      <c r="AM1070">
        <v>0</v>
      </c>
      <c r="AN1070">
        <v>3.6017329312095665</v>
      </c>
      <c r="AO1070">
        <f t="shared" si="165"/>
        <v>11.549874950510477</v>
      </c>
      <c r="AP1070">
        <f t="shared" si="166"/>
        <v>0.6929924970306286</v>
      </c>
      <c r="AQ1070">
        <f t="shared" si="167"/>
        <v>0</v>
      </c>
      <c r="AR1070">
        <f t="shared" si="168"/>
        <v>0.69104654715775493</v>
      </c>
      <c r="AS1070" s="9">
        <f t="shared" si="169"/>
        <v>45.4129612541863</v>
      </c>
      <c r="AT1070" s="9">
        <f t="shared" si="170"/>
        <v>20.491664548254512</v>
      </c>
      <c r="AU1070" s="9">
        <f t="shared" si="171"/>
        <v>7.8489413318788186</v>
      </c>
      <c r="AV1070">
        <f t="shared" si="172"/>
        <v>0</v>
      </c>
      <c r="AW1070">
        <f t="shared" si="173"/>
        <v>11.616199499442544</v>
      </c>
      <c r="AX1070">
        <v>11.582398776559668</v>
      </c>
      <c r="AZ1070">
        <f t="shared" si="174"/>
        <v>105.21035161942189</v>
      </c>
    </row>
    <row r="1071" spans="1:52" x14ac:dyDescent="0.3">
      <c r="A1071">
        <v>267.25</v>
      </c>
      <c r="B1071" s="12">
        <v>6815.0732187167023</v>
      </c>
      <c r="C1071" s="9">
        <v>0</v>
      </c>
      <c r="D1071" s="9">
        <v>1.0852651910229143</v>
      </c>
      <c r="E1071" s="9">
        <v>1.0545497579068404</v>
      </c>
      <c r="F1071" s="9">
        <v>3.5905853004836668</v>
      </c>
      <c r="G1071" s="12">
        <v>7.469698031795815</v>
      </c>
      <c r="H1071" s="12">
        <v>410.59606073340018</v>
      </c>
      <c r="I1071" s="12">
        <v>24.635763644004008</v>
      </c>
      <c r="J1071">
        <v>291.39061860329213</v>
      </c>
      <c r="K1071">
        <v>64.2323626959477</v>
      </c>
      <c r="L1071">
        <v>2.4402413157352469E-4</v>
      </c>
      <c r="M1071">
        <v>0</v>
      </c>
      <c r="N1071">
        <v>-9.5241361220364178E-4</v>
      </c>
      <c r="O1071">
        <v>1.5110729880379464E-3</v>
      </c>
      <c r="P1071">
        <v>-3.1516955794574967E-3</v>
      </c>
      <c r="Q1071">
        <v>5.8771958018980341E-3</v>
      </c>
      <c r="R1071">
        <v>-6.5566508790424784E-3</v>
      </c>
      <c r="S1071">
        <v>1.0001789153395343E-4</v>
      </c>
      <c r="T1071">
        <v>267.66615079837163</v>
      </c>
      <c r="U1071">
        <v>63.401221048284356</v>
      </c>
      <c r="V1071">
        <v>282.31182778132199</v>
      </c>
      <c r="W1071">
        <v>67.242494926464985</v>
      </c>
      <c r="X1071">
        <v>474.76553398050925</v>
      </c>
      <c r="Y1071">
        <v>390.89292512014231</v>
      </c>
      <c r="Z1071">
        <v>11.329438927156898</v>
      </c>
      <c r="AA1071" s="12">
        <v>27.061921214668004</v>
      </c>
      <c r="AB1071" s="12">
        <v>8.1119212146680031</v>
      </c>
      <c r="AC1071" s="12">
        <v>0.84558523376439476</v>
      </c>
      <c r="AD1071" s="12">
        <v>-396.60991929845318</v>
      </c>
      <c r="AE1071">
        <v>7.4452755328660025E-2</v>
      </c>
      <c r="AF1071">
        <v>0</v>
      </c>
      <c r="AG1071">
        <v>37.188071657159938</v>
      </c>
      <c r="AH1071">
        <v>-7.2174133546269585</v>
      </c>
      <c r="AI1071">
        <v>-5.4290548669410157</v>
      </c>
      <c r="AJ1071">
        <v>-2.6449915518013847</v>
      </c>
      <c r="AK1071">
        <v>18.170289036236849</v>
      </c>
      <c r="AL1071">
        <v>0</v>
      </c>
      <c r="AM1071">
        <v>0</v>
      </c>
      <c r="AN1071">
        <v>3.5786510255769297</v>
      </c>
      <c r="AO1071">
        <f t="shared" si="165"/>
        <v>11.418214178452953</v>
      </c>
      <c r="AP1071">
        <f t="shared" si="166"/>
        <v>0.68509285070717718</v>
      </c>
      <c r="AQ1071">
        <f t="shared" si="167"/>
        <v>0</v>
      </c>
      <c r="AR1071">
        <f t="shared" si="168"/>
        <v>0.68319491994832215</v>
      </c>
      <c r="AS1071" s="9">
        <f t="shared" si="169"/>
        <v>45.656835248743988</v>
      </c>
      <c r="AT1071" s="9">
        <f t="shared" si="170"/>
        <v>19.948022891736258</v>
      </c>
      <c r="AU1071" s="9">
        <f t="shared" si="171"/>
        <v>7.7617176115187823</v>
      </c>
      <c r="AV1071">
        <f t="shared" si="172"/>
        <v>0</v>
      </c>
      <c r="AW1071">
        <f t="shared" si="173"/>
        <v>11.680233886093168</v>
      </c>
      <c r="AX1071">
        <v>11.449934232668403</v>
      </c>
      <c r="AZ1071">
        <f t="shared" si="174"/>
        <v>108.58109733882031</v>
      </c>
    </row>
    <row r="1072" spans="1:52" x14ac:dyDescent="0.3">
      <c r="A1072">
        <v>267.5</v>
      </c>
      <c r="B1072" s="12">
        <v>6815.911170267269</v>
      </c>
      <c r="C1072" s="9">
        <v>0</v>
      </c>
      <c r="D1072" s="9">
        <v>1.0839771765768365</v>
      </c>
      <c r="E1072" s="9">
        <v>1.0560516051284243</v>
      </c>
      <c r="F1072" s="9">
        <v>3.5906726113992882</v>
      </c>
      <c r="G1072" s="12">
        <v>8.0813540240206976</v>
      </c>
      <c r="H1072" s="12">
        <v>411.1736942801632</v>
      </c>
      <c r="I1072" s="12">
        <v>24.670421656809793</v>
      </c>
      <c r="J1072">
        <v>291.03955032114561</v>
      </c>
      <c r="K1072">
        <v>64.198474705270144</v>
      </c>
      <c r="L1072">
        <v>2.2048155476493854E-4</v>
      </c>
      <c r="M1072">
        <v>0</v>
      </c>
      <c r="N1072">
        <v>-9.4957175624616602E-4</v>
      </c>
      <c r="O1072">
        <v>1.5080361603229387E-3</v>
      </c>
      <c r="P1072">
        <v>-3.1470481277102416E-3</v>
      </c>
      <c r="Q1072">
        <v>5.8771958018980341E-3</v>
      </c>
      <c r="R1072">
        <v>-7.0829097506461139E-3</v>
      </c>
      <c r="S1072">
        <v>9.9912110909219405E-5</v>
      </c>
      <c r="T1072">
        <v>303.08178711741186</v>
      </c>
      <c r="U1072">
        <v>67.155740002861648</v>
      </c>
      <c r="V1072">
        <v>286.17629052102183</v>
      </c>
      <c r="W1072">
        <v>67.624915735656884</v>
      </c>
      <c r="X1072">
        <v>473.15671813512296</v>
      </c>
      <c r="Y1072">
        <v>390.1452314473724</v>
      </c>
      <c r="Z1072">
        <v>11.332699103540882</v>
      </c>
      <c r="AA1072" s="12">
        <v>27.073473885603264</v>
      </c>
      <c r="AB1072" s="12">
        <v>8.1234738856032642</v>
      </c>
      <c r="AC1072" s="12">
        <v>0.84011023041193134</v>
      </c>
      <c r="AD1072" s="12">
        <v>-398.14224380992619</v>
      </c>
      <c r="AE1072">
        <v>7.3946067499394807E-2</v>
      </c>
      <c r="AF1072">
        <v>0</v>
      </c>
      <c r="AG1072">
        <v>36.985601421421805</v>
      </c>
      <c r="AH1072">
        <v>-8.1618647305724412</v>
      </c>
      <c r="AI1072">
        <v>-5.1984470463175283</v>
      </c>
      <c r="AJ1072">
        <v>-2.6552106239683981</v>
      </c>
      <c r="AK1072">
        <v>18.178045890170797</v>
      </c>
      <c r="AL1072">
        <v>0</v>
      </c>
      <c r="AM1072">
        <v>0</v>
      </c>
      <c r="AN1072">
        <v>3.555479941716932</v>
      </c>
      <c r="AO1072">
        <f t="shared" si="165"/>
        <v>11.686350713283611</v>
      </c>
      <c r="AP1072">
        <f t="shared" si="166"/>
        <v>0.70118104279701665</v>
      </c>
      <c r="AQ1072">
        <f t="shared" si="167"/>
        <v>0</v>
      </c>
      <c r="AR1072">
        <f t="shared" si="168"/>
        <v>0.69926487987282715</v>
      </c>
      <c r="AS1072" s="9">
        <f t="shared" si="169"/>
        <v>44.921455875773731</v>
      </c>
      <c r="AT1072" s="9">
        <f t="shared" si="170"/>
        <v>20.352464006514126</v>
      </c>
      <c r="AU1072" s="9">
        <f t="shared" si="171"/>
        <v>7.9462737751256114</v>
      </c>
      <c r="AV1072">
        <f t="shared" si="172"/>
        <v>0</v>
      </c>
      <c r="AW1072">
        <f t="shared" si="173"/>
        <v>11.493678644138711</v>
      </c>
      <c r="AX1072">
        <v>11.718374274884392</v>
      </c>
      <c r="AZ1072">
        <f t="shared" si="174"/>
        <v>103.96894092635057</v>
      </c>
    </row>
    <row r="1073" spans="1:52" x14ac:dyDescent="0.3">
      <c r="A1073">
        <v>267.75</v>
      </c>
      <c r="B1073" s="12">
        <v>6816.6693979222109</v>
      </c>
      <c r="C1073" s="9">
        <v>0</v>
      </c>
      <c r="D1073" s="9">
        <v>1.0826786371601254</v>
      </c>
      <c r="E1073" s="9">
        <v>1.0575436273568586</v>
      </c>
      <c r="F1073" s="9">
        <v>3.5907516114987814</v>
      </c>
      <c r="G1073" s="12">
        <v>8.6982078888934495</v>
      </c>
      <c r="H1073" s="12">
        <v>411.74754898340711</v>
      </c>
      <c r="I1073" s="12">
        <v>24.704852939004425</v>
      </c>
      <c r="J1073">
        <v>290.53130990240913</v>
      </c>
      <c r="K1073">
        <v>64.148353077379056</v>
      </c>
      <c r="L1073">
        <v>1.9698866128705947E-4</v>
      </c>
      <c r="M1073">
        <v>0</v>
      </c>
      <c r="N1073">
        <v>-9.4664910114494012E-4</v>
      </c>
      <c r="O1073">
        <v>1.5043509771990465E-3</v>
      </c>
      <c r="P1073">
        <v>-3.1402614860156887E-3</v>
      </c>
      <c r="Q1073">
        <v>5.8771958018980341E-3</v>
      </c>
      <c r="R1073">
        <v>-7.6069442239834525E-3</v>
      </c>
      <c r="S1073">
        <v>9.9752659415324919E-5</v>
      </c>
      <c r="T1073">
        <v>267.06361472150928</v>
      </c>
      <c r="U1073">
        <v>63.324475427831942</v>
      </c>
      <c r="V1073">
        <v>281.87958957264374</v>
      </c>
      <c r="W1073">
        <v>67.18628692366201</v>
      </c>
      <c r="X1073">
        <v>471.35116301834836</v>
      </c>
      <c r="Y1073">
        <v>389.2150948360237</v>
      </c>
      <c r="Z1073">
        <v>11.335936767543302</v>
      </c>
      <c r="AA1073" s="12">
        <v>27.084950979668136</v>
      </c>
      <c r="AB1073" s="12">
        <v>8.1349509796681421</v>
      </c>
      <c r="AC1073" s="12">
        <v>0.83461428039791707</v>
      </c>
      <c r="AD1073" s="12">
        <v>-399.66548503790619</v>
      </c>
      <c r="AE1073">
        <v>7.3437988343117766E-2</v>
      </c>
      <c r="AF1073">
        <v>0</v>
      </c>
      <c r="AG1073">
        <v>36.774016031223987</v>
      </c>
      <c r="AH1073">
        <v>-7.1827151925760555</v>
      </c>
      <c r="AI1073">
        <v>-5.3667752631689982</v>
      </c>
      <c r="AJ1073">
        <v>-2.6653691197177971</v>
      </c>
      <c r="AK1073">
        <v>18.185751999238242</v>
      </c>
      <c r="AL1073">
        <v>0</v>
      </c>
      <c r="AM1073">
        <v>0</v>
      </c>
      <c r="AN1073">
        <v>3.5322202082579963</v>
      </c>
      <c r="AO1073">
        <f t="shared" si="165"/>
        <v>11.553609726807769</v>
      </c>
      <c r="AP1073">
        <f t="shared" si="166"/>
        <v>0.69321658360846616</v>
      </c>
      <c r="AQ1073">
        <f t="shared" si="167"/>
        <v>0</v>
      </c>
      <c r="AR1073">
        <f t="shared" si="168"/>
        <v>0.69134811718106159</v>
      </c>
      <c r="AS1073" s="9">
        <f t="shared" si="169"/>
        <v>45.179790078214516</v>
      </c>
      <c r="AT1073" s="9">
        <f t="shared" si="170"/>
        <v>19.812057565005642</v>
      </c>
      <c r="AU1073" s="9">
        <f t="shared" si="171"/>
        <v>7.8582593579979667</v>
      </c>
      <c r="AV1073">
        <f t="shared" si="172"/>
        <v>0</v>
      </c>
      <c r="AW1073">
        <f t="shared" si="173"/>
        <v>11.561307636889115</v>
      </c>
      <c r="AX1073">
        <v>11.584834997193832</v>
      </c>
      <c r="AZ1073">
        <f t="shared" si="174"/>
        <v>107.33550526337996</v>
      </c>
    </row>
    <row r="1074" spans="1:52" x14ac:dyDescent="0.3">
      <c r="A1074">
        <v>268</v>
      </c>
      <c r="B1074" s="12">
        <v>6817.3478773841944</v>
      </c>
      <c r="C1074" s="9">
        <v>0</v>
      </c>
      <c r="D1074" s="9">
        <v>1.0813696054760675</v>
      </c>
      <c r="E1074" s="9">
        <v>1.059025787370903</v>
      </c>
      <c r="F1074" s="9">
        <v>3.5908222994293868</v>
      </c>
      <c r="G1074" s="12">
        <v>9.3202396359594104</v>
      </c>
      <c r="H1074" s="12">
        <v>412.31761052727035</v>
      </c>
      <c r="I1074" s="12">
        <v>24.73905663163622</v>
      </c>
      <c r="J1074">
        <v>290.14554864593896</v>
      </c>
      <c r="K1074">
        <v>64.110950249965526</v>
      </c>
      <c r="L1074">
        <v>1.7355025194311941E-4</v>
      </c>
      <c r="M1074">
        <v>0</v>
      </c>
      <c r="N1074">
        <v>-9.4363051399549123E-4</v>
      </c>
      <c r="O1074">
        <v>1.501320741778106E-3</v>
      </c>
      <c r="P1074">
        <v>-3.1350977040019534E-3</v>
      </c>
      <c r="Q1074">
        <v>5.8771958018980341E-3</v>
      </c>
      <c r="R1074">
        <v>-8.1373734055532748E-3</v>
      </c>
      <c r="S1074">
        <v>9.9632851630040303E-5</v>
      </c>
      <c r="T1074">
        <v>302.57701280032109</v>
      </c>
      <c r="U1074">
        <v>67.09718261370756</v>
      </c>
      <c r="V1074">
        <v>285.74297697987549</v>
      </c>
      <c r="W1074">
        <v>67.569123658919068</v>
      </c>
      <c r="X1074">
        <v>469.76792072871194</v>
      </c>
      <c r="Y1074">
        <v>388.458267125769</v>
      </c>
      <c r="Z1074">
        <v>11.339151864078103</v>
      </c>
      <c r="AA1074" s="12">
        <v>27.096352210545405</v>
      </c>
      <c r="AB1074" s="12">
        <v>8.1463522105454071</v>
      </c>
      <c r="AC1074" s="12">
        <v>0.82909750939471649</v>
      </c>
      <c r="AD1074" s="12">
        <v>-401.17958735273959</v>
      </c>
      <c r="AE1074">
        <v>7.2928527557787337E-2</v>
      </c>
      <c r="AF1074">
        <v>0</v>
      </c>
      <c r="AG1074">
        <v>36.581677696997687</v>
      </c>
      <c r="AH1074">
        <v>-8.1275040053981087</v>
      </c>
      <c r="AI1074">
        <v>-5.1357645072946756</v>
      </c>
      <c r="AJ1074">
        <v>-2.6754666680554209</v>
      </c>
      <c r="AK1074">
        <v>18.193407171196121</v>
      </c>
      <c r="AL1074">
        <v>0</v>
      </c>
      <c r="AM1074">
        <v>0</v>
      </c>
      <c r="AN1074">
        <v>3.5088723570655311</v>
      </c>
      <c r="AO1074">
        <f t="shared" si="165"/>
        <v>11.820926808545698</v>
      </c>
      <c r="AP1074">
        <f t="shared" si="166"/>
        <v>0.70925560851274183</v>
      </c>
      <c r="AQ1074">
        <f t="shared" si="167"/>
        <v>0</v>
      </c>
      <c r="AR1074">
        <f t="shared" si="168"/>
        <v>0.70737033146890338</v>
      </c>
      <c r="AS1074" s="9">
        <f t="shared" si="169"/>
        <v>44.457944631729049</v>
      </c>
      <c r="AT1074" s="9">
        <f t="shared" si="170"/>
        <v>20.220013628663907</v>
      </c>
      <c r="AU1074" s="9">
        <f t="shared" si="171"/>
        <v>8.0423570553751063</v>
      </c>
      <c r="AV1074">
        <f t="shared" si="172"/>
        <v>0</v>
      </c>
      <c r="AW1074">
        <f t="shared" si="173"/>
        <v>11.378046653153852</v>
      </c>
      <c r="AX1074">
        <v>11.85243183633329</v>
      </c>
      <c r="AZ1074">
        <f t="shared" si="174"/>
        <v>102.7152901458935</v>
      </c>
    </row>
    <row r="1075" spans="1:52" x14ac:dyDescent="0.3">
      <c r="A1075">
        <v>268.25</v>
      </c>
      <c r="B1075" s="12">
        <v>6817.9465869098904</v>
      </c>
      <c r="C1075" s="9">
        <v>0</v>
      </c>
      <c r="D1075" s="9">
        <v>1.0800501144770887</v>
      </c>
      <c r="E1075" s="9">
        <v>1.0604980481753417</v>
      </c>
      <c r="F1075" s="9">
        <v>3.5908846739807454</v>
      </c>
      <c r="G1075" s="12">
        <v>9.9474291289668599</v>
      </c>
      <c r="H1075" s="12">
        <v>412.88386468282374</v>
      </c>
      <c r="I1075" s="12">
        <v>24.773031880969423</v>
      </c>
      <c r="J1075">
        <v>289.60220713385672</v>
      </c>
      <c r="K1075">
        <v>64.057208677743461</v>
      </c>
      <c r="L1075">
        <v>1.5017135164447273E-4</v>
      </c>
      <c r="M1075">
        <v>0</v>
      </c>
      <c r="N1075">
        <v>-9.4055580962031039E-4</v>
      </c>
      <c r="O1075">
        <v>1.4976484616850449E-3</v>
      </c>
      <c r="P1075">
        <v>-3.1277711778982631E-3</v>
      </c>
      <c r="Q1075">
        <v>5.8771958018980341E-3</v>
      </c>
      <c r="R1075">
        <v>-8.6645172286407435E-3</v>
      </c>
      <c r="S1075">
        <v>9.9459242437925947E-5</v>
      </c>
      <c r="T1075">
        <v>266.44091917456564</v>
      </c>
      <c r="U1075">
        <v>63.245770412922468</v>
      </c>
      <c r="V1075">
        <v>281.44054231396956</v>
      </c>
      <c r="W1075">
        <v>67.129315040112203</v>
      </c>
      <c r="X1075">
        <v>467.98917285347773</v>
      </c>
      <c r="Y1075">
        <v>387.51953278348623</v>
      </c>
      <c r="Z1075">
        <v>11.342344338499675</v>
      </c>
      <c r="AA1075" s="12">
        <v>27.107677293656469</v>
      </c>
      <c r="AB1075" s="12">
        <v>8.1576772936564748</v>
      </c>
      <c r="AC1075" s="12">
        <v>0.82356004383696602</v>
      </c>
      <c r="AD1075" s="12">
        <v>-402.68449535022222</v>
      </c>
      <c r="AE1075">
        <v>7.2417694864838289E-2</v>
      </c>
      <c r="AF1075">
        <v>0</v>
      </c>
      <c r="AG1075">
        <v>36.380582493380707</v>
      </c>
      <c r="AH1075">
        <v>-7.1478020443012769</v>
      </c>
      <c r="AI1075">
        <v>-5.3039495234758336</v>
      </c>
      <c r="AJ1075">
        <v>-2.6855028994906327</v>
      </c>
      <c r="AK1075">
        <v>18.201011214968737</v>
      </c>
      <c r="AL1075">
        <v>0</v>
      </c>
      <c r="AM1075">
        <v>0</v>
      </c>
      <c r="AN1075">
        <v>3.4854369232310018</v>
      </c>
      <c r="AO1075">
        <f t="shared" si="165"/>
        <v>11.687016779279361</v>
      </c>
      <c r="AP1075">
        <f t="shared" si="166"/>
        <v>0.70122100675676158</v>
      </c>
      <c r="AQ1075">
        <f t="shared" si="167"/>
        <v>0</v>
      </c>
      <c r="AR1075">
        <f t="shared" si="168"/>
        <v>0.6993830956220265</v>
      </c>
      <c r="AS1075" s="9">
        <f t="shared" si="169"/>
        <v>44.730942397725187</v>
      </c>
      <c r="AT1075" s="9">
        <f t="shared" si="170"/>
        <v>19.682981967498783</v>
      </c>
      <c r="AU1075" s="9">
        <f t="shared" si="171"/>
        <v>7.9534901160245974</v>
      </c>
      <c r="AV1075">
        <f t="shared" si="172"/>
        <v>0</v>
      </c>
      <c r="AW1075">
        <f t="shared" si="173"/>
        <v>11.449329331337191</v>
      </c>
      <c r="AX1075">
        <v>11.717729129070099</v>
      </c>
      <c r="AZ1075">
        <f t="shared" si="174"/>
        <v>106.07899046951667</v>
      </c>
    </row>
    <row r="1076" spans="1:52" x14ac:dyDescent="0.3">
      <c r="A1076">
        <v>268.5</v>
      </c>
      <c r="B1076" s="12">
        <v>6818.4655073111826</v>
      </c>
      <c r="C1076" s="9">
        <v>0</v>
      </c>
      <c r="D1076" s="9">
        <v>1.0787201973635403</v>
      </c>
      <c r="E1076" s="9">
        <v>1.0619603730023295</v>
      </c>
      <c r="F1076" s="9">
        <v>3.5909387340848973</v>
      </c>
      <c r="G1076" s="12">
        <v>10.579756086993967</v>
      </c>
      <c r="H1076" s="12">
        <v>413.44629730858821</v>
      </c>
      <c r="I1076" s="12">
        <v>24.806777838515295</v>
      </c>
      <c r="J1076">
        <v>289.1815572759084</v>
      </c>
      <c r="K1076">
        <v>64.016247185822692</v>
      </c>
      <c r="L1076">
        <v>1.2685681615257034E-4</v>
      </c>
      <c r="M1076">
        <v>0</v>
      </c>
      <c r="N1076">
        <v>-9.3735669480980765E-4</v>
      </c>
      <c r="O1076">
        <v>1.4946305810475745E-3</v>
      </c>
      <c r="P1076">
        <v>-3.1220785868578882E-3</v>
      </c>
      <c r="Q1076">
        <v>5.8771958018980341E-3</v>
      </c>
      <c r="R1076">
        <v>-9.1983830355715415E-3</v>
      </c>
      <c r="S1076">
        <v>9.9325355864587962E-5</v>
      </c>
      <c r="T1076">
        <v>302.04799420755057</v>
      </c>
      <c r="U1076">
        <v>67.036619155373103</v>
      </c>
      <c r="V1076">
        <v>285.30131042125379</v>
      </c>
      <c r="W1076">
        <v>67.512414649787161</v>
      </c>
      <c r="X1076">
        <v>466.43110216015202</v>
      </c>
      <c r="Y1076">
        <v>386.7537901191842</v>
      </c>
      <c r="Z1076">
        <v>11.345514136597185</v>
      </c>
      <c r="AA1076" s="12">
        <v>27.118925946171764</v>
      </c>
      <c r="AB1076" s="12">
        <v>8.1689259461717647</v>
      </c>
      <c r="AC1076" s="12">
        <v>0.81800201091188507</v>
      </c>
      <c r="AD1076" s="12">
        <v>-404.18015430249824</v>
      </c>
      <c r="AE1076">
        <v>7.1905500009011636E-2</v>
      </c>
      <c r="AF1076">
        <v>0</v>
      </c>
      <c r="AG1076">
        <v>36.198460153800866</v>
      </c>
      <c r="AH1076">
        <v>-8.0928390122337497</v>
      </c>
      <c r="AI1076">
        <v>-5.0726239848965209</v>
      </c>
      <c r="AJ1076">
        <v>-2.6954774490433611</v>
      </c>
      <c r="AK1076">
        <v>18.208563940654759</v>
      </c>
      <c r="AL1076">
        <v>0</v>
      </c>
      <c r="AM1076">
        <v>0</v>
      </c>
      <c r="AN1076">
        <v>3.4619144450309234</v>
      </c>
      <c r="AO1076">
        <f t="shared" si="165"/>
        <v>11.953403743677207</v>
      </c>
      <c r="AP1076">
        <f t="shared" si="166"/>
        <v>0.71720422462063238</v>
      </c>
      <c r="AQ1076">
        <f t="shared" si="167"/>
        <v>0</v>
      </c>
      <c r="AR1076">
        <f t="shared" si="168"/>
        <v>0.71535090666464174</v>
      </c>
      <c r="AS1076" s="9">
        <f t="shared" si="169"/>
        <v>44.022886251802589</v>
      </c>
      <c r="AT1076" s="9">
        <f t="shared" si="170"/>
        <v>20.09453046193104</v>
      </c>
      <c r="AU1076" s="9">
        <f t="shared" si="171"/>
        <v>8.1370506692606082</v>
      </c>
      <c r="AV1076">
        <f t="shared" si="172"/>
        <v>0</v>
      </c>
      <c r="AW1076">
        <f t="shared" si="173"/>
        <v>11.269439128496769</v>
      </c>
      <c r="AX1076">
        <v>11.984372401977584</v>
      </c>
      <c r="AZ1076">
        <f t="shared" si="174"/>
        <v>101.45247969793041</v>
      </c>
    </row>
    <row r="1077" spans="1:52" x14ac:dyDescent="0.3">
      <c r="A1077">
        <v>268.75</v>
      </c>
      <c r="B1077" s="12">
        <v>6818.9046219562288</v>
      </c>
      <c r="C1077" s="9">
        <v>0</v>
      </c>
      <c r="D1077" s="9">
        <v>1.0773798875824776</v>
      </c>
      <c r="E1077" s="9">
        <v>1.0634127253127406</v>
      </c>
      <c r="F1077" s="9">
        <v>3.5909844788162797</v>
      </c>
      <c r="G1077" s="12">
        <v>11.217200085583301</v>
      </c>
      <c r="H1077" s="12">
        <v>414.00489435105402</v>
      </c>
      <c r="I1077" s="12">
        <v>24.840293661063242</v>
      </c>
      <c r="J1077">
        <v>288.60293515080554</v>
      </c>
      <c r="K1077">
        <v>63.958836755255163</v>
      </c>
      <c r="L1077">
        <v>1.036116740236711E-4</v>
      </c>
      <c r="M1077">
        <v>0</v>
      </c>
      <c r="N1077">
        <v>-9.3412872090123378E-4</v>
      </c>
      <c r="O1077">
        <v>1.4909768606796267E-3</v>
      </c>
      <c r="P1077">
        <v>-3.11419809717798E-3</v>
      </c>
      <c r="Q1077">
        <v>5.8771958018980341E-3</v>
      </c>
      <c r="R1077">
        <v>-9.7278569061660918E-3</v>
      </c>
      <c r="S1077">
        <v>9.9137547751352478E-5</v>
      </c>
      <c r="T1077">
        <v>265.79706832131438</v>
      </c>
      <c r="U1077">
        <v>63.165038511077171</v>
      </c>
      <c r="V1077">
        <v>280.99221461396957</v>
      </c>
      <c r="W1077">
        <v>67.071315462109908</v>
      </c>
      <c r="X1077">
        <v>464.67874238108237</v>
      </c>
      <c r="Y1077">
        <v>385.8066857635668</v>
      </c>
      <c r="Z1077">
        <v>11.348661204599876</v>
      </c>
      <c r="AA1077" s="12">
        <v>27.130097887021083</v>
      </c>
      <c r="AB1077" s="12">
        <v>8.1800978870210823</v>
      </c>
      <c r="AC1077" s="12">
        <v>0.81242353856185978</v>
      </c>
      <c r="AD1077" s="12">
        <v>-405.66650933141221</v>
      </c>
      <c r="AE1077">
        <v>7.1391952758141697E-2</v>
      </c>
      <c r="AF1077">
        <v>0</v>
      </c>
      <c r="AG1077">
        <v>36.007933466997976</v>
      </c>
      <c r="AH1077">
        <v>-7.1126514940286834</v>
      </c>
      <c r="AI1077">
        <v>-5.2407235574798614</v>
      </c>
      <c r="AJ1077">
        <v>-2.7053899507311887</v>
      </c>
      <c r="AK1077">
        <v>18.216065159534143</v>
      </c>
      <c r="AL1077">
        <v>0</v>
      </c>
      <c r="AM1077">
        <v>0</v>
      </c>
      <c r="AN1077">
        <v>3.4383054639377968</v>
      </c>
      <c r="AO1077">
        <f t="shared" si="165"/>
        <v>11.818245394343696</v>
      </c>
      <c r="AP1077">
        <f t="shared" si="166"/>
        <v>0.70909472366062176</v>
      </c>
      <c r="AQ1077">
        <f t="shared" si="167"/>
        <v>0</v>
      </c>
      <c r="AR1077">
        <f t="shared" si="168"/>
        <v>0.70728843018592069</v>
      </c>
      <c r="AS1077" s="9">
        <f t="shared" si="169"/>
        <v>44.310713909941377</v>
      </c>
      <c r="AT1077" s="9">
        <f t="shared" si="170"/>
        <v>19.561025831095801</v>
      </c>
      <c r="AU1077" s="9">
        <f t="shared" si="171"/>
        <v>8.0472757807937683</v>
      </c>
      <c r="AV1077">
        <f t="shared" si="172"/>
        <v>0</v>
      </c>
      <c r="AW1077">
        <f t="shared" si="173"/>
        <v>11.344424688249269</v>
      </c>
      <c r="AX1077">
        <v>11.848427168323241</v>
      </c>
      <c r="AZ1077">
        <f t="shared" si="174"/>
        <v>104.81447114959724</v>
      </c>
    </row>
    <row r="1078" spans="1:52" x14ac:dyDescent="0.3">
      <c r="A1078">
        <v>269</v>
      </c>
      <c r="B1078" s="12">
        <v>6819.2639167703719</v>
      </c>
      <c r="C1078" s="9">
        <v>0</v>
      </c>
      <c r="D1078" s="9">
        <v>1.0760292188264251</v>
      </c>
      <c r="E1078" s="9">
        <v>1.0648550687975027</v>
      </c>
      <c r="F1078" s="9">
        <v>3.5910219073917276</v>
      </c>
      <c r="G1078" s="12">
        <v>11.859740557881452</v>
      </c>
      <c r="H1078" s="12">
        <v>414.55964184519331</v>
      </c>
      <c r="I1078" s="12">
        <v>24.873578510711599</v>
      </c>
      <c r="J1078">
        <v>288.14724294885889</v>
      </c>
      <c r="K1078">
        <v>63.914274244676051</v>
      </c>
      <c r="L1078">
        <v>8.0440828286018504E-5</v>
      </c>
      <c r="M1078">
        <v>0</v>
      </c>
      <c r="N1078">
        <v>-9.3074489425246055E-4</v>
      </c>
      <c r="O1078">
        <v>1.4879767957661917E-3</v>
      </c>
      <c r="P1078">
        <v>-3.1079636767701964E-3</v>
      </c>
      <c r="Q1078">
        <v>5.8771958018980341E-3</v>
      </c>
      <c r="R1078">
        <v>-1.0264388193773559E-2</v>
      </c>
      <c r="S1078">
        <v>9.8989548587817382E-5</v>
      </c>
      <c r="T1078">
        <v>301.49244866158205</v>
      </c>
      <c r="U1078">
        <v>66.973861246641377</v>
      </c>
      <c r="V1078">
        <v>284.8488064072223</v>
      </c>
      <c r="W1078">
        <v>67.454526852359152</v>
      </c>
      <c r="X1078">
        <v>463.1454483362653</v>
      </c>
      <c r="Y1078">
        <v>385.03227033218701</v>
      </c>
      <c r="Z1078">
        <v>11.351785489174173</v>
      </c>
      <c r="AA1078" s="12">
        <v>27.141192836903866</v>
      </c>
      <c r="AB1078" s="12">
        <v>8.1911928369038662</v>
      </c>
      <c r="AC1078" s="12">
        <v>0.80682475547604682</v>
      </c>
      <c r="AD1078" s="12">
        <v>-407.14350603788881</v>
      </c>
      <c r="AE1078">
        <v>7.0877062902988008E-2</v>
      </c>
      <c r="AF1078">
        <v>0</v>
      </c>
      <c r="AG1078">
        <v>35.836101161008877</v>
      </c>
      <c r="AH1078">
        <v>-8.0578142587670882</v>
      </c>
      <c r="AI1078">
        <v>-5.0091731962482351</v>
      </c>
      <c r="AJ1078">
        <v>-2.7152400417666809</v>
      </c>
      <c r="AK1078">
        <v>18.223514684075049</v>
      </c>
      <c r="AL1078">
        <v>0</v>
      </c>
      <c r="AM1078">
        <v>0</v>
      </c>
      <c r="AN1078">
        <v>3.414610524584575</v>
      </c>
      <c r="AO1078">
        <f t="shared" si="165"/>
        <v>12.083590903782893</v>
      </c>
      <c r="AP1078">
        <f t="shared" si="166"/>
        <v>0.72501545422697355</v>
      </c>
      <c r="AQ1078">
        <f t="shared" si="167"/>
        <v>0</v>
      </c>
      <c r="AR1078">
        <f t="shared" si="168"/>
        <v>0.72319513784797929</v>
      </c>
      <c r="AS1078" s="9">
        <f t="shared" si="169"/>
        <v>43.616704418125465</v>
      </c>
      <c r="AT1078" s="9">
        <f t="shared" si="170"/>
        <v>19.976223178316232</v>
      </c>
      <c r="AU1078" s="9">
        <f t="shared" si="171"/>
        <v>8.2302199127207807</v>
      </c>
      <c r="AV1078">
        <f t="shared" si="172"/>
        <v>0</v>
      </c>
      <c r="AW1078">
        <f t="shared" si="173"/>
        <v>11.167981781247441</v>
      </c>
      <c r="AX1078">
        <v>12.114005873806994</v>
      </c>
      <c r="AZ1078">
        <f t="shared" si="174"/>
        <v>100.18346392496471</v>
      </c>
    </row>
    <row r="1079" spans="1:52" x14ac:dyDescent="0.3">
      <c r="A1079">
        <v>269.25</v>
      </c>
      <c r="B1079" s="12">
        <v>6819.5433802369243</v>
      </c>
      <c r="C1079" s="9">
        <v>0</v>
      </c>
      <c r="D1079" s="9">
        <v>1.0746682250321415</v>
      </c>
      <c r="E1079" s="9">
        <v>1.0662873673789255</v>
      </c>
      <c r="F1079" s="9">
        <v>3.591051019170469</v>
      </c>
      <c r="G1079" s="12">
        <v>12.507356795785114</v>
      </c>
      <c r="H1079" s="12">
        <v>415.11052591497139</v>
      </c>
      <c r="I1079" s="12">
        <v>24.906631554898283</v>
      </c>
      <c r="J1079">
        <v>287.53321559811462</v>
      </c>
      <c r="K1079">
        <v>63.853148727043276</v>
      </c>
      <c r="L1079">
        <v>5.7349297546677194E-5</v>
      </c>
      <c r="M1079">
        <v>0</v>
      </c>
      <c r="N1079">
        <v>-9.2736261752438649E-4</v>
      </c>
      <c r="O1079">
        <v>1.4843469566216808E-3</v>
      </c>
      <c r="P1079">
        <v>-3.0995146818671364E-3</v>
      </c>
      <c r="Q1079">
        <v>5.8771958018980341E-3</v>
      </c>
      <c r="R1079">
        <v>-1.0795373224422124E-2</v>
      </c>
      <c r="S1079">
        <v>9.8787522519501884E-5</v>
      </c>
      <c r="T1079">
        <v>265.13118723167617</v>
      </c>
      <c r="U1079">
        <v>63.082225088994448</v>
      </c>
      <c r="V1079">
        <v>280.53230461862842</v>
      </c>
      <c r="W1079">
        <v>67.012041328449698</v>
      </c>
      <c r="X1079">
        <v>461.41906468637563</v>
      </c>
      <c r="Y1079">
        <v>384.07705221256822</v>
      </c>
      <c r="Z1079">
        <v>11.354886937423617</v>
      </c>
      <c r="AA1079" s="12">
        <v>27.15221051829943</v>
      </c>
      <c r="AB1079" s="12">
        <v>8.2022105182994274</v>
      </c>
      <c r="AC1079" s="12">
        <v>0.80120579108520618</v>
      </c>
      <c r="AD1079" s="12">
        <v>-408.61109051132649</v>
      </c>
      <c r="AE1079">
        <v>7.0360840257050139E-2</v>
      </c>
      <c r="AF1079">
        <v>0</v>
      </c>
      <c r="AG1079">
        <v>35.656208509379034</v>
      </c>
      <c r="AH1079">
        <v>-7.0772444670623811</v>
      </c>
      <c r="AI1079">
        <v>-5.177237379696991</v>
      </c>
      <c r="AJ1079">
        <v>-2.725027362620037</v>
      </c>
      <c r="AK1079">
        <v>18.230912327940704</v>
      </c>
      <c r="AL1079">
        <v>0</v>
      </c>
      <c r="AM1079">
        <v>0</v>
      </c>
      <c r="AN1079">
        <v>3.3908301747427929</v>
      </c>
      <c r="AO1079">
        <f t="shared" si="165"/>
        <v>11.947114226157712</v>
      </c>
      <c r="AP1079">
        <f t="shared" si="166"/>
        <v>0.71682685356946274</v>
      </c>
      <c r="AQ1079">
        <f t="shared" si="167"/>
        <v>0</v>
      </c>
      <c r="AR1079">
        <f t="shared" si="168"/>
        <v>0.71505320681792217</v>
      </c>
      <c r="AS1079" s="9">
        <f t="shared" si="169"/>
        <v>43.919490178438913</v>
      </c>
      <c r="AT1079" s="9">
        <f t="shared" si="170"/>
        <v>19.446409517682977</v>
      </c>
      <c r="AU1079" s="9">
        <f t="shared" si="171"/>
        <v>8.1394878759903637</v>
      </c>
      <c r="AV1079">
        <f t="shared" si="172"/>
        <v>0</v>
      </c>
      <c r="AW1079">
        <f t="shared" si="173"/>
        <v>11.246709256141692</v>
      </c>
      <c r="AX1079">
        <v>11.976748329096438</v>
      </c>
      <c r="AZ1079">
        <f t="shared" si="174"/>
        <v>103.5447475939398</v>
      </c>
    </row>
    <row r="1080" spans="1:52" x14ac:dyDescent="0.3">
      <c r="A1080">
        <v>269.5</v>
      </c>
      <c r="B1080" s="12">
        <v>6819.7430033978044</v>
      </c>
      <c r="C1080" s="9">
        <v>0</v>
      </c>
      <c r="D1080" s="9">
        <v>1.073296940379368</v>
      </c>
      <c r="E1080" s="9">
        <v>1.0677095852120226</v>
      </c>
      <c r="F1080" s="9">
        <v>3.5910718136541213</v>
      </c>
      <c r="G1080" s="12">
        <v>13.160027951094378</v>
      </c>
      <c r="H1080" s="12">
        <v>415.65753277385488</v>
      </c>
      <c r="I1080" s="12">
        <v>24.939451966431292</v>
      </c>
      <c r="J1080">
        <v>287.04237266382108</v>
      </c>
      <c r="K1080">
        <v>63.804944630566524</v>
      </c>
      <c r="L1080">
        <v>3.4342020854871159E-5</v>
      </c>
      <c r="M1080">
        <v>0</v>
      </c>
      <c r="N1080">
        <v>-9.2378957369036231E-4</v>
      </c>
      <c r="O1080">
        <v>1.4813698249398479E-3</v>
      </c>
      <c r="P1080">
        <v>-3.0927248542911442E-3</v>
      </c>
      <c r="Q1080">
        <v>5.8771958018980341E-3</v>
      </c>
      <c r="R1080">
        <v>-1.1333759846506888E-2</v>
      </c>
      <c r="S1080">
        <v>9.8625395967836955E-5</v>
      </c>
      <c r="T1080">
        <v>300.90821869785071</v>
      </c>
      <c r="U1080">
        <v>66.908732892052626</v>
      </c>
      <c r="V1080">
        <v>284.38314591080331</v>
      </c>
      <c r="W1080">
        <v>67.395214704278544</v>
      </c>
      <c r="X1080">
        <v>459.91015925564733</v>
      </c>
      <c r="Y1080">
        <v>383.29423006332831</v>
      </c>
      <c r="Z1080">
        <v>11.357965496889861</v>
      </c>
      <c r="AA1080" s="12">
        <v>27.163150655477097</v>
      </c>
      <c r="AB1080" s="12">
        <v>8.2131506554770972</v>
      </c>
      <c r="AC1080" s="12">
        <v>0.79556677556015076</v>
      </c>
      <c r="AD1080" s="12">
        <v>-410.06920898202964</v>
      </c>
      <c r="AE1080">
        <v>6.9843294656354971E-2</v>
      </c>
      <c r="AF1080">
        <v>0</v>
      </c>
      <c r="AG1080">
        <v>35.494729368938316</v>
      </c>
      <c r="AH1080">
        <v>-8.0223780182896487</v>
      </c>
      <c r="AI1080">
        <v>-4.94555420762625</v>
      </c>
      <c r="AJ1080">
        <v>-2.7347515547011563</v>
      </c>
      <c r="AK1080">
        <v>18.23825790599621</v>
      </c>
      <c r="AL1080">
        <v>0</v>
      </c>
      <c r="AM1080">
        <v>0</v>
      </c>
      <c r="AN1080">
        <v>3.3669649653160088</v>
      </c>
      <c r="AO1080">
        <f t="shared" si="165"/>
        <v>12.211306152858834</v>
      </c>
      <c r="AP1080">
        <f t="shared" si="166"/>
        <v>0.73267836917152995</v>
      </c>
      <c r="AQ1080">
        <f t="shared" si="167"/>
        <v>0</v>
      </c>
      <c r="AR1080">
        <f t="shared" si="168"/>
        <v>0.73089206151810049</v>
      </c>
      <c r="AS1080" s="9">
        <f t="shared" si="169"/>
        <v>43.239785023738165</v>
      </c>
      <c r="AT1080" s="9">
        <f t="shared" si="170"/>
        <v>19.865290699923609</v>
      </c>
      <c r="AU1080" s="9">
        <f t="shared" si="171"/>
        <v>8.3217356373677696</v>
      </c>
      <c r="AV1080">
        <f t="shared" si="172"/>
        <v>0</v>
      </c>
      <c r="AW1080">
        <f t="shared" si="173"/>
        <v>11.073789737600983</v>
      </c>
      <c r="AX1080">
        <v>12.241150709651412</v>
      </c>
      <c r="AZ1080">
        <f t="shared" si="174"/>
        <v>98.911084152525007</v>
      </c>
    </row>
    <row r="1081" spans="1:52" x14ac:dyDescent="0.3">
      <c r="A1081">
        <v>269.75</v>
      </c>
      <c r="B1081" s="12">
        <v>6819.8627798540238</v>
      </c>
      <c r="C1081" s="9">
        <v>0</v>
      </c>
      <c r="D1081" s="9">
        <v>1.0719153992895714</v>
      </c>
      <c r="E1081" s="9">
        <v>1.0691216866858249</v>
      </c>
      <c r="F1081" s="9">
        <v>3.5910842904867084</v>
      </c>
      <c r="G1081" s="12">
        <v>13.81773303667083</v>
      </c>
      <c r="H1081" s="12">
        <v>416.20064872531719</v>
      </c>
      <c r="I1081" s="12">
        <v>24.972038923519033</v>
      </c>
      <c r="J1081">
        <v>286.39287394213949</v>
      </c>
      <c r="K1081">
        <v>63.740060812822094</v>
      </c>
      <c r="L1081">
        <v>1.1423995118170507E-5</v>
      </c>
      <c r="M1081">
        <v>0</v>
      </c>
      <c r="N1081">
        <v>-9.2025177478256164E-4</v>
      </c>
      <c r="O1081">
        <v>1.4777688094347952E-3</v>
      </c>
      <c r="P1081">
        <v>-3.0836923338239466E-3</v>
      </c>
      <c r="Q1081">
        <v>5.8771958018980341E-3</v>
      </c>
      <c r="R1081">
        <v>-1.1865396072402615E-2</v>
      </c>
      <c r="S1081">
        <v>9.8409156302998565E-5</v>
      </c>
      <c r="T1081">
        <v>264.44250278941377</v>
      </c>
      <c r="U1081">
        <v>62.997287566360114</v>
      </c>
      <c r="V1081">
        <v>280.05866710353183</v>
      </c>
      <c r="W1081">
        <v>66.951261405162256</v>
      </c>
      <c r="X1081">
        <v>458.20934685229122</v>
      </c>
      <c r="Y1081">
        <v>382.33118358473291</v>
      </c>
      <c r="Z1081">
        <v>11.361021115552424</v>
      </c>
      <c r="AA1081" s="12">
        <v>27.174012974506351</v>
      </c>
      <c r="AB1081" s="12">
        <v>8.2240129745063513</v>
      </c>
      <c r="AC1081" s="12">
        <v>0.78990783980709645</v>
      </c>
      <c r="AD1081" s="12">
        <v>-411.51780798090192</v>
      </c>
      <c r="AE1081">
        <v>6.9324435959296604E-2</v>
      </c>
      <c r="AF1081">
        <v>0</v>
      </c>
      <c r="AG1081">
        <v>35.32552256117517</v>
      </c>
      <c r="AH1081">
        <v>-7.041564671243715</v>
      </c>
      <c r="AI1081">
        <v>-5.1136258240600538</v>
      </c>
      <c r="AJ1081">
        <v>-2.7444122614246353</v>
      </c>
      <c r="AK1081">
        <v>18.245551234315354</v>
      </c>
      <c r="AL1081">
        <v>0</v>
      </c>
      <c r="AM1081">
        <v>0</v>
      </c>
      <c r="AN1081">
        <v>3.3430154503201206</v>
      </c>
      <c r="AO1081">
        <f t="shared" si="165"/>
        <v>12.073450075247219</v>
      </c>
      <c r="AP1081">
        <f t="shared" si="166"/>
        <v>0.72440700451483309</v>
      </c>
      <c r="AQ1081">
        <f t="shared" si="167"/>
        <v>0</v>
      </c>
      <c r="AR1081">
        <f t="shared" si="168"/>
        <v>0.72266699590465644</v>
      </c>
      <c r="AS1081" s="9">
        <f t="shared" si="169"/>
        <v>43.557617951414151</v>
      </c>
      <c r="AT1081" s="9">
        <f t="shared" si="170"/>
        <v>19.339342507707475</v>
      </c>
      <c r="AU1081" s="9">
        <f t="shared" si="171"/>
        <v>8.2300032745470979</v>
      </c>
      <c r="AV1081">
        <f t="shared" si="172"/>
        <v>0</v>
      </c>
      <c r="AW1081">
        <f t="shared" si="173"/>
        <v>11.156287738073253</v>
      </c>
      <c r="AX1081">
        <v>12.102520044132639</v>
      </c>
      <c r="AZ1081">
        <f t="shared" si="174"/>
        <v>102.27251648120108</v>
      </c>
    </row>
    <row r="1082" spans="1:52" x14ac:dyDescent="0.3">
      <c r="A1082">
        <v>270</v>
      </c>
      <c r="B1082" s="12">
        <v>6819.9027057660523</v>
      </c>
      <c r="C1082" s="9">
        <v>0</v>
      </c>
      <c r="D1082" s="9">
        <v>1.0705236364246833</v>
      </c>
      <c r="E1082" s="9">
        <v>1.0705236364246848</v>
      </c>
      <c r="F1082" s="9">
        <v>3.5910884494546362</v>
      </c>
      <c r="G1082" s="12">
        <v>14.480450927602448</v>
      </c>
      <c r="H1082" s="12">
        <v>416.73986016334032</v>
      </c>
      <c r="I1082" s="12">
        <v>25.004391609800418</v>
      </c>
      <c r="J1082">
        <v>285.86682096422163</v>
      </c>
      <c r="K1082">
        <v>63.688176707863136</v>
      </c>
      <c r="L1082">
        <v>-1.1399819438229777E-5</v>
      </c>
      <c r="M1082">
        <v>0</v>
      </c>
      <c r="N1082">
        <v>-9.1648543604741202E-4</v>
      </c>
      <c r="O1082">
        <v>1.4748193439398016E-3</v>
      </c>
      <c r="P1082">
        <v>-3.0763329490213855E-3</v>
      </c>
      <c r="Q1082">
        <v>5.8771958018980341E-3</v>
      </c>
      <c r="R1082">
        <v>-1.2404787276135129E-2</v>
      </c>
      <c r="S1082">
        <v>9.8232907816915327E-5</v>
      </c>
      <c r="T1082">
        <v>300.29326078079652</v>
      </c>
      <c r="U1082">
        <v>66.841070504039521</v>
      </c>
      <c r="V1082">
        <v>283.90216267074663</v>
      </c>
      <c r="W1082">
        <v>67.334247657970707</v>
      </c>
      <c r="X1082">
        <v>456.72444882487406</v>
      </c>
      <c r="Y1082">
        <v>381.54024543391523</v>
      </c>
      <c r="Z1082">
        <v>11.364053741826865</v>
      </c>
      <c r="AA1082" s="12">
        <v>27.184797203266807</v>
      </c>
      <c r="AB1082" s="12">
        <v>8.2347972032668064</v>
      </c>
      <c r="AC1082" s="12">
        <v>0.78422911546029861</v>
      </c>
      <c r="AD1082" s="12">
        <v>-412.95683451792712</v>
      </c>
      <c r="AE1082">
        <v>6.8804274046430747E-2</v>
      </c>
      <c r="AF1082">
        <v>0</v>
      </c>
      <c r="AG1082">
        <v>35.174447901592536</v>
      </c>
      <c r="AH1082">
        <v>-7.9864819659421444</v>
      </c>
      <c r="AI1082">
        <v>-4.8819041381584301</v>
      </c>
      <c r="AJ1082">
        <v>-2.7540091294000564</v>
      </c>
      <c r="AK1082">
        <v>18.252792130187306</v>
      </c>
      <c r="AL1082">
        <v>0</v>
      </c>
      <c r="AM1082">
        <v>0</v>
      </c>
      <c r="AN1082">
        <v>3.3189821868522076</v>
      </c>
      <c r="AO1082">
        <f t="shared" si="165"/>
        <v>12.336375395051769</v>
      </c>
      <c r="AP1082">
        <f t="shared" si="166"/>
        <v>0.74018252370310611</v>
      </c>
      <c r="AQ1082">
        <f t="shared" si="167"/>
        <v>0</v>
      </c>
      <c r="AR1082">
        <f t="shared" si="168"/>
        <v>0.73843119232782439</v>
      </c>
      <c r="AS1082" s="9">
        <f t="shared" si="169"/>
        <v>42.892473304440678</v>
      </c>
      <c r="AT1082" s="9">
        <f t="shared" si="170"/>
        <v>19.761920747970315</v>
      </c>
      <c r="AU1082" s="9">
        <f t="shared" si="171"/>
        <v>8.4114739781231354</v>
      </c>
      <c r="AV1082">
        <f t="shared" si="172"/>
        <v>0</v>
      </c>
      <c r="AW1082">
        <f t="shared" si="173"/>
        <v>10.986966815033474</v>
      </c>
      <c r="AX1082">
        <v>12.365633478284277</v>
      </c>
      <c r="AZ1082">
        <f t="shared" si="174"/>
        <v>97.638082763168597</v>
      </c>
    </row>
    <row r="1083" spans="1:52" x14ac:dyDescent="0.3">
      <c r="A1083">
        <v>270.25</v>
      </c>
      <c r="B1083" s="12">
        <v>6819.8627798540247</v>
      </c>
      <c r="C1083" s="9">
        <v>0</v>
      </c>
      <c r="D1083" s="9">
        <v>1.0691216866858249</v>
      </c>
      <c r="E1083" s="9">
        <v>1.0719153992895722</v>
      </c>
      <c r="F1083" s="9">
        <v>3.5910842904867084</v>
      </c>
      <c r="G1083" s="12">
        <v>15.148160362373517</v>
      </c>
      <c r="H1083" s="12">
        <v>417.27515357291242</v>
      </c>
      <c r="I1083" s="12">
        <v>25.036509214374746</v>
      </c>
      <c r="J1083">
        <v>285.18184689465545</v>
      </c>
      <c r="K1083">
        <v>63.619494749335331</v>
      </c>
      <c r="L1083">
        <v>-3.4124457571314972E-5</v>
      </c>
      <c r="M1083">
        <v>0</v>
      </c>
      <c r="N1083">
        <v>-9.1279073614867448E-4</v>
      </c>
      <c r="O1083">
        <v>1.4712516729855443E-3</v>
      </c>
      <c r="P1083">
        <v>-3.0667013879067855E-3</v>
      </c>
      <c r="Q1083">
        <v>5.8771958018980341E-3</v>
      </c>
      <c r="R1083">
        <v>-1.2936172100050949E-2</v>
      </c>
      <c r="S1083">
        <v>9.8002483542439936E-5</v>
      </c>
      <c r="T1083">
        <v>263.73032755129975</v>
      </c>
      <c r="U1083">
        <v>62.910194847672358</v>
      </c>
      <c r="V1083">
        <v>279.56930013388768</v>
      </c>
      <c r="W1083">
        <v>66.888758715332074</v>
      </c>
      <c r="X1083">
        <v>455.04880978381948</v>
      </c>
      <c r="Y1083">
        <v>380.5696857748498</v>
      </c>
      <c r="Z1083">
        <v>11.367063324567578</v>
      </c>
      <c r="AA1083" s="12">
        <v>27.195503071458248</v>
      </c>
      <c r="AB1083" s="12">
        <v>8.2455030714582485</v>
      </c>
      <c r="AC1083" s="12">
        <v>0.77853073488166491</v>
      </c>
      <c r="AD1083" s="12">
        <v>-414.38623571581365</v>
      </c>
      <c r="AE1083">
        <v>6.8282818820291968E-2</v>
      </c>
      <c r="AF1083">
        <v>0</v>
      </c>
      <c r="AG1083">
        <v>35.015964106047157</v>
      </c>
      <c r="AH1083">
        <v>-7.0055981257988824</v>
      </c>
      <c r="AI1083">
        <v>-5.0500192820481065</v>
      </c>
      <c r="AJ1083">
        <v>-2.763541805988762</v>
      </c>
      <c r="AK1083">
        <v>18.259980412123362</v>
      </c>
      <c r="AL1083">
        <v>0</v>
      </c>
      <c r="AM1083">
        <v>0</v>
      </c>
      <c r="AN1083">
        <v>3.2948657350888868</v>
      </c>
      <c r="AO1083">
        <f t="shared" si="165"/>
        <v>12.197087415832943</v>
      </c>
      <c r="AP1083">
        <f t="shared" si="166"/>
        <v>0.73182524494997658</v>
      </c>
      <c r="AQ1083">
        <f t="shared" si="167"/>
        <v>0</v>
      </c>
      <c r="AR1083">
        <f t="shared" si="168"/>
        <v>0.7301198242744803</v>
      </c>
      <c r="AS1083" s="9">
        <f t="shared" si="169"/>
        <v>43.225402293899968</v>
      </c>
      <c r="AT1083" s="9">
        <f t="shared" si="170"/>
        <v>19.240021873015063</v>
      </c>
      <c r="AU1083" s="9">
        <f t="shared" si="171"/>
        <v>8.3187039018635627</v>
      </c>
      <c r="AV1083">
        <f t="shared" si="172"/>
        <v>0</v>
      </c>
      <c r="AW1083">
        <f t="shared" si="173"/>
        <v>11.073253269951824</v>
      </c>
      <c r="AX1083">
        <v>12.225577486049113</v>
      </c>
      <c r="AZ1083">
        <f t="shared" si="174"/>
        <v>101.00038564096212</v>
      </c>
    </row>
    <row r="1084" spans="1:52" x14ac:dyDescent="0.3">
      <c r="A1084">
        <v>270.5</v>
      </c>
      <c r="B1084" s="12">
        <v>6819.7430033978044</v>
      </c>
      <c r="C1084" s="9">
        <v>0</v>
      </c>
      <c r="D1084" s="9">
        <v>1.0677095852120222</v>
      </c>
      <c r="E1084" s="9">
        <v>1.0732969403793691</v>
      </c>
      <c r="F1084" s="9">
        <v>3.5910718136541231</v>
      </c>
      <c r="G1084" s="12">
        <v>15.82083994404195</v>
      </c>
      <c r="H1084" s="12">
        <v>417.80651553052661</v>
      </c>
      <c r="I1084" s="12">
        <v>25.068390931831594</v>
      </c>
      <c r="J1084">
        <v>284.62057752433316</v>
      </c>
      <c r="K1084">
        <v>63.563894731796495</v>
      </c>
      <c r="L1084">
        <v>-5.6744956343508282E-5</v>
      </c>
      <c r="M1084">
        <v>0</v>
      </c>
      <c r="N1084">
        <v>-9.0882644121521286E-4</v>
      </c>
      <c r="O1084">
        <v>1.468334182336495E-3</v>
      </c>
      <c r="P1084">
        <v>-3.0587577088287579E-3</v>
      </c>
      <c r="Q1084">
        <v>5.8771958018980341E-3</v>
      </c>
      <c r="R1084">
        <v>-1.3475674854227567E-2</v>
      </c>
      <c r="S1084">
        <v>9.7812140119858904E-5</v>
      </c>
      <c r="T1084">
        <v>299.64563275795052</v>
      </c>
      <c r="U1084">
        <v>66.770722722640926</v>
      </c>
      <c r="V1084">
        <v>283.40382996809927</v>
      </c>
      <c r="W1084">
        <v>67.271408841271921</v>
      </c>
      <c r="X1084">
        <v>453.58754469132344</v>
      </c>
      <c r="Y1084">
        <v>379.77094781174611</v>
      </c>
      <c r="Z1084">
        <v>11.370049813064176</v>
      </c>
      <c r="AA1084" s="12">
        <v>27.206130310610529</v>
      </c>
      <c r="AB1084" s="12">
        <v>8.2561303106105317</v>
      </c>
      <c r="AC1084" s="12">
        <v>0.77281283115403809</v>
      </c>
      <c r="AD1084" s="12">
        <v>-415.80595909180664</v>
      </c>
      <c r="AE1084">
        <v>6.7760080205211626E-2</v>
      </c>
      <c r="AF1084">
        <v>0</v>
      </c>
      <c r="AG1084">
        <v>34.875332477983079</v>
      </c>
      <c r="AH1084">
        <v>-7.9500807873179005</v>
      </c>
      <c r="AI1084">
        <v>-4.8183558921823426</v>
      </c>
      <c r="AJ1084">
        <v>-2.7730099411832589</v>
      </c>
      <c r="AK1084">
        <v>18.267115899863583</v>
      </c>
      <c r="AL1084">
        <v>0</v>
      </c>
      <c r="AM1084">
        <v>0</v>
      </c>
      <c r="AN1084">
        <v>3.2706666582578889</v>
      </c>
      <c r="AO1084">
        <f t="shared" si="165"/>
        <v>12.458632118714396</v>
      </c>
      <c r="AP1084">
        <f t="shared" si="166"/>
        <v>0.7475179271228638</v>
      </c>
      <c r="AQ1084">
        <f t="shared" si="167"/>
        <v>0</v>
      </c>
      <c r="AR1084">
        <f t="shared" si="168"/>
        <v>0.74580249608415206</v>
      </c>
      <c r="AS1084" s="9">
        <f t="shared" si="169"/>
        <v>42.575070862982493</v>
      </c>
      <c r="AT1084" s="9">
        <f t="shared" si="170"/>
        <v>19.666288326659355</v>
      </c>
      <c r="AU1084" s="9">
        <f t="shared" si="171"/>
        <v>8.499316067545438</v>
      </c>
      <c r="AV1084">
        <f t="shared" si="172"/>
        <v>0</v>
      </c>
      <c r="AW1084">
        <f t="shared" si="173"/>
        <v>10.907604773429432</v>
      </c>
      <c r="AX1084">
        <v>12.487288397485985</v>
      </c>
      <c r="AZ1084">
        <f t="shared" si="174"/>
        <v>96.367117843646838</v>
      </c>
    </row>
    <row r="1085" spans="1:52" x14ac:dyDescent="0.3">
      <c r="A1085">
        <v>270.75</v>
      </c>
      <c r="B1085" s="12">
        <v>6819.5433802369243</v>
      </c>
      <c r="C1085" s="9">
        <v>0</v>
      </c>
      <c r="D1085" s="9">
        <v>1.0662873673789244</v>
      </c>
      <c r="E1085" s="9">
        <v>1.0746682250321433</v>
      </c>
      <c r="F1085" s="9">
        <v>3.591051019170469</v>
      </c>
      <c r="G1085" s="12">
        <v>16.49846814142046</v>
      </c>
      <c r="H1085" s="12">
        <v>418.33393270467047</v>
      </c>
      <c r="I1085" s="12">
        <v>25.100035962280227</v>
      </c>
      <c r="J1085">
        <v>283.90019023977379</v>
      </c>
      <c r="K1085">
        <v>63.491378581487311</v>
      </c>
      <c r="L1085">
        <v>-7.925639041908942E-5</v>
      </c>
      <c r="M1085">
        <v>0</v>
      </c>
      <c r="N1085">
        <v>-9.0497377635243828E-4</v>
      </c>
      <c r="O1085">
        <v>1.4648039149812229E-3</v>
      </c>
      <c r="P1085">
        <v>-3.048511082767328E-3</v>
      </c>
      <c r="Q1085">
        <v>5.8771958018980341E-3</v>
      </c>
      <c r="R1085">
        <v>-1.4005861434244465E-2</v>
      </c>
      <c r="S1085">
        <v>9.7567586142940292E-5</v>
      </c>
      <c r="T1085">
        <v>262.99404619146389</v>
      </c>
      <c r="U1085">
        <v>62.820926987621249</v>
      </c>
      <c r="V1085">
        <v>279.06233159554699</v>
      </c>
      <c r="W1085">
        <v>66.824329154993848</v>
      </c>
      <c r="X1085">
        <v>451.93668804918656</v>
      </c>
      <c r="Y1085">
        <v>378.79322057642668</v>
      </c>
      <c r="Z1085">
        <v>11.373013157045202</v>
      </c>
      <c r="AA1085" s="12">
        <v>27.21667865409341</v>
      </c>
      <c r="AB1085" s="12">
        <v>8.2666786540934094</v>
      </c>
      <c r="AC1085" s="12">
        <v>0.7670755380749954</v>
      </c>
      <c r="AD1085" s="12">
        <v>-417.21595269859353</v>
      </c>
      <c r="AE1085">
        <v>6.7236068147115802E-2</v>
      </c>
      <c r="AF1085">
        <v>0</v>
      </c>
      <c r="AG1085">
        <v>34.727593238742159</v>
      </c>
      <c r="AH1085">
        <v>-6.9693327662082076</v>
      </c>
      <c r="AI1085">
        <v>-4.9865444490439845</v>
      </c>
      <c r="AJ1085">
        <v>-2.7824131885469208</v>
      </c>
      <c r="AK1085">
        <v>18.274198414383417</v>
      </c>
      <c r="AL1085">
        <v>0</v>
      </c>
      <c r="AM1085">
        <v>0</v>
      </c>
      <c r="AN1085">
        <v>3.2463855226118139</v>
      </c>
      <c r="AO1085">
        <f t="shared" si="165"/>
        <v>12.317867932982598</v>
      </c>
      <c r="AP1085">
        <f t="shared" si="166"/>
        <v>0.73907207597895586</v>
      </c>
      <c r="AQ1085">
        <f t="shared" si="167"/>
        <v>0</v>
      </c>
      <c r="AR1085">
        <f t="shared" si="168"/>
        <v>0.73740214777306867</v>
      </c>
      <c r="AS1085" s="9">
        <f t="shared" si="169"/>
        <v>42.923103527794943</v>
      </c>
      <c r="AT1085" s="9">
        <f t="shared" si="170"/>
        <v>19.148630725645873</v>
      </c>
      <c r="AU1085" s="9">
        <f t="shared" si="171"/>
        <v>8.4054764441133756</v>
      </c>
      <c r="AV1085">
        <f t="shared" si="172"/>
        <v>0</v>
      </c>
      <c r="AW1085">
        <f t="shared" si="173"/>
        <v>10.997686652067397</v>
      </c>
      <c r="AX1085">
        <v>12.345763098679907</v>
      </c>
      <c r="AZ1085">
        <f t="shared" si="174"/>
        <v>99.730888980879683</v>
      </c>
    </row>
    <row r="1086" spans="1:52" x14ac:dyDescent="0.3">
      <c r="A1086">
        <v>271</v>
      </c>
      <c r="B1086" s="12">
        <v>6819.2639167703701</v>
      </c>
      <c r="C1086" s="9">
        <v>0</v>
      </c>
      <c r="D1086" s="9">
        <v>1.0648550687975022</v>
      </c>
      <c r="E1086" s="9">
        <v>1.0760292188264267</v>
      </c>
      <c r="F1086" s="9">
        <v>3.5910219073917276</v>
      </c>
      <c r="G1086" s="12">
        <v>17.181023290264136</v>
      </c>
      <c r="H1086" s="12">
        <v>418.85739185631792</v>
      </c>
      <c r="I1086" s="12">
        <v>25.131443511379075</v>
      </c>
      <c r="J1086">
        <v>283.30375520832081</v>
      </c>
      <c r="K1086">
        <v>63.432029693108973</v>
      </c>
      <c r="L1086">
        <v>-1.0165381624785723E-4</v>
      </c>
      <c r="M1086">
        <v>0</v>
      </c>
      <c r="N1086">
        <v>-9.0080649567044185E-4</v>
      </c>
      <c r="O1086">
        <v>1.4619222457641827E-3</v>
      </c>
      <c r="P1086">
        <v>-3.0399677716554854E-3</v>
      </c>
      <c r="Q1086">
        <v>5.8771958018980341E-3</v>
      </c>
      <c r="R1086">
        <v>-1.4544538694948086E-2</v>
      </c>
      <c r="S1086">
        <v>9.7363197675072176E-5</v>
      </c>
      <c r="T1086">
        <v>298.96348028062687</v>
      </c>
      <c r="U1086">
        <v>66.697550089448782</v>
      </c>
      <c r="V1086">
        <v>282.88624712929021</v>
      </c>
      <c r="W1086">
        <v>67.206493688200737</v>
      </c>
      <c r="X1086">
        <v>450.49868809229611</v>
      </c>
      <c r="Y1086">
        <v>377.98702529675421</v>
      </c>
      <c r="Z1086">
        <v>11.375953306674329</v>
      </c>
      <c r="AA1086" s="12">
        <v>27.227147837126356</v>
      </c>
      <c r="AB1086" s="12">
        <v>8.2771478371263587</v>
      </c>
      <c r="AC1086" s="12">
        <v>0.76131899015607341</v>
      </c>
      <c r="AD1086" s="12">
        <v>-418.61616465461793</v>
      </c>
      <c r="AE1086">
        <v>6.671079261336299E-2</v>
      </c>
      <c r="AF1086">
        <v>0</v>
      </c>
      <c r="AG1086">
        <v>34.597429427477074</v>
      </c>
      <c r="AH1086">
        <v>-7.9131317658424809</v>
      </c>
      <c r="AI1086">
        <v>-4.7550389083731996</v>
      </c>
      <c r="AJ1086">
        <v>-2.7917512020816475</v>
      </c>
      <c r="AK1086">
        <v>18.281227777900252</v>
      </c>
      <c r="AL1086">
        <v>0</v>
      </c>
      <c r="AM1086">
        <v>0</v>
      </c>
      <c r="AN1086">
        <v>3.2220228974248499</v>
      </c>
      <c r="AO1086">
        <f t="shared" si="165"/>
        <v>12.577916940264386</v>
      </c>
      <c r="AP1086">
        <f t="shared" si="166"/>
        <v>0.7546750164158631</v>
      </c>
      <c r="AQ1086">
        <f t="shared" si="167"/>
        <v>0</v>
      </c>
      <c r="AR1086">
        <f t="shared" si="168"/>
        <v>0.75299636272458192</v>
      </c>
      <c r="AS1086" s="9">
        <f t="shared" si="169"/>
        <v>42.287832529792098</v>
      </c>
      <c r="AT1086" s="9">
        <f t="shared" si="170"/>
        <v>19.578554128306934</v>
      </c>
      <c r="AU1086" s="9">
        <f t="shared" si="171"/>
        <v>8.5851477484605425</v>
      </c>
      <c r="AV1086">
        <f t="shared" si="172"/>
        <v>0</v>
      </c>
      <c r="AW1086">
        <f t="shared" si="173"/>
        <v>10.835782526838017</v>
      </c>
      <c r="AX1086">
        <v>12.605956872122762</v>
      </c>
      <c r="AZ1086">
        <f t="shared" si="174"/>
        <v>95.100778167464</v>
      </c>
    </row>
    <row r="1087" spans="1:52" x14ac:dyDescent="0.3">
      <c r="A1087">
        <v>271.25</v>
      </c>
      <c r="B1087" s="12">
        <v>6818.9046219562306</v>
      </c>
      <c r="C1087" s="9">
        <v>0</v>
      </c>
      <c r="D1087" s="9">
        <v>1.0634127253127399</v>
      </c>
      <c r="E1087" s="9">
        <v>1.077379887582478</v>
      </c>
      <c r="F1087" s="9">
        <v>3.5909844788162801</v>
      </c>
      <c r="G1087" s="12">
        <v>17.868483594464038</v>
      </c>
      <c r="H1087" s="12">
        <v>419.37687983941458</v>
      </c>
      <c r="I1087" s="12">
        <v>25.162612790364875</v>
      </c>
      <c r="J1087">
        <v>282.54808705282744</v>
      </c>
      <c r="K1087">
        <v>63.355647535405978</v>
      </c>
      <c r="L1087">
        <v>-1.2393235501301702E-4</v>
      </c>
      <c r="M1087">
        <v>0</v>
      </c>
      <c r="N1087">
        <v>-8.9679495580220487E-4</v>
      </c>
      <c r="O1087">
        <v>1.4584329416004217E-3</v>
      </c>
      <c r="P1087">
        <v>-3.0290895334775616E-3</v>
      </c>
      <c r="Q1087">
        <v>5.8771958018980341E-3</v>
      </c>
      <c r="R1087">
        <v>-1.5072534274207778E-2</v>
      </c>
      <c r="S1087">
        <v>9.710459615337967E-5</v>
      </c>
      <c r="T1087">
        <v>262.23310411088079</v>
      </c>
      <c r="U1087">
        <v>62.729475078330552</v>
      </c>
      <c r="V1087">
        <v>278.53600580870909</v>
      </c>
      <c r="W1087">
        <v>66.757780116581557</v>
      </c>
      <c r="X1087">
        <v>448.872229736213</v>
      </c>
      <c r="Y1087">
        <v>377.00250716123691</v>
      </c>
      <c r="Z1087">
        <v>11.378870212552322</v>
      </c>
      <c r="AA1087" s="12">
        <v>27.237537596788293</v>
      </c>
      <c r="AB1087" s="12">
        <v>8.287537596788292</v>
      </c>
      <c r="AC1087" s="12">
        <v>0.75554332261579249</v>
      </c>
      <c r="AD1087" s="12">
        <v>-420.00654353861609</v>
      </c>
      <c r="AE1087">
        <v>6.6184263592514503E-2</v>
      </c>
      <c r="AF1087">
        <v>0</v>
      </c>
      <c r="AG1087">
        <v>34.460439643553457</v>
      </c>
      <c r="AH1087">
        <v>-6.9327581125639162</v>
      </c>
      <c r="AI1087">
        <v>-4.9233250676263909</v>
      </c>
      <c r="AJ1087">
        <v>-2.8010236388590313</v>
      </c>
      <c r="AK1087">
        <v>18.288203813879996</v>
      </c>
      <c r="AL1087">
        <v>0</v>
      </c>
      <c r="AM1087">
        <v>0</v>
      </c>
      <c r="AN1087">
        <v>3.197579354963255</v>
      </c>
      <c r="AO1087">
        <f t="shared" si="165"/>
        <v>12.4356400787146</v>
      </c>
      <c r="AP1087">
        <f t="shared" si="166"/>
        <v>0.74613840472287596</v>
      </c>
      <c r="AQ1087">
        <f t="shared" si="167"/>
        <v>0</v>
      </c>
      <c r="AR1087">
        <f t="shared" si="168"/>
        <v>0.74450482496091031</v>
      </c>
      <c r="AS1087" s="9">
        <f t="shared" si="169"/>
        <v>42.650933987910982</v>
      </c>
      <c r="AT1087" s="9">
        <f t="shared" si="170"/>
        <v>19.065336636845608</v>
      </c>
      <c r="AU1087" s="9">
        <f t="shared" si="171"/>
        <v>8.4902120679424424</v>
      </c>
      <c r="AV1087">
        <f t="shared" si="172"/>
        <v>0</v>
      </c>
      <c r="AW1087">
        <f t="shared" si="173"/>
        <v>10.929655535889092</v>
      </c>
      <c r="AX1087">
        <v>12.462926147627241</v>
      </c>
      <c r="AZ1087">
        <f t="shared" si="174"/>
        <v>98.466501352527814</v>
      </c>
    </row>
    <row r="1088" spans="1:52" x14ac:dyDescent="0.3">
      <c r="A1088">
        <v>271.5</v>
      </c>
      <c r="B1088" s="12">
        <v>6818.4655073111826</v>
      </c>
      <c r="C1088" s="9">
        <v>0</v>
      </c>
      <c r="D1088" s="9">
        <v>1.0619603730023286</v>
      </c>
      <c r="E1088" s="9">
        <v>1.0787201973635416</v>
      </c>
      <c r="F1088" s="9">
        <v>3.5909387340848973</v>
      </c>
      <c r="G1088" s="12">
        <v>18.560827127245318</v>
      </c>
      <c r="H1088" s="12">
        <v>419.89238360136216</v>
      </c>
      <c r="I1088" s="12">
        <v>25.19354301608173</v>
      </c>
      <c r="J1088">
        <v>281.91659847125317</v>
      </c>
      <c r="K1088">
        <v>63.292520228986234</v>
      </c>
      <c r="L1088">
        <v>-1.4608710829419196E-4</v>
      </c>
      <c r="M1088">
        <v>0</v>
      </c>
      <c r="N1088">
        <v>-8.9241935117330775E-4</v>
      </c>
      <c r="O1088">
        <v>1.4555904431981874E-3</v>
      </c>
      <c r="P1088">
        <v>-3.0199306387262955E-3</v>
      </c>
      <c r="Q1088">
        <v>5.8771958018980341E-3</v>
      </c>
      <c r="R1088">
        <v>-1.5609403187424336E-2</v>
      </c>
      <c r="S1088">
        <v>9.6886236817397391E-5</v>
      </c>
      <c r="T1088">
        <v>298.24502223401555</v>
      </c>
      <c r="U1088">
        <v>66.621424611287125</v>
      </c>
      <c r="V1088">
        <v>282.34762596906222</v>
      </c>
      <c r="W1088">
        <v>67.139308561276266</v>
      </c>
      <c r="X1088">
        <v>447.45713371890508</v>
      </c>
      <c r="Y1088">
        <v>376.18922420143616</v>
      </c>
      <c r="Z1088">
        <v>11.381763825716654</v>
      </c>
      <c r="AA1088" s="12">
        <v>27.247847672027245</v>
      </c>
      <c r="AB1088" s="12">
        <v>8.2978476720272436</v>
      </c>
      <c r="AC1088" s="12">
        <v>0.74974867137629875</v>
      </c>
      <c r="AD1088" s="12">
        <v>-421.38703815477368</v>
      </c>
      <c r="AE1088">
        <v>6.5656491094199909E-2</v>
      </c>
      <c r="AF1088">
        <v>0</v>
      </c>
      <c r="AG1088">
        <v>34.340753625771811</v>
      </c>
      <c r="AH1088">
        <v>-7.8755943502902808</v>
      </c>
      <c r="AI1088">
        <v>-4.6920799116186975</v>
      </c>
      <c r="AJ1088">
        <v>-2.8102301574541864</v>
      </c>
      <c r="AK1088">
        <v>18.295126347043514</v>
      </c>
      <c r="AL1088">
        <v>0</v>
      </c>
      <c r="AM1088">
        <v>0</v>
      </c>
      <c r="AN1088">
        <v>3.1730554704711413</v>
      </c>
      <c r="AO1088">
        <f t="shared" si="165"/>
        <v>12.694077150210234</v>
      </c>
      <c r="AP1088">
        <f t="shared" si="166"/>
        <v>0.76164462901261398</v>
      </c>
      <c r="AQ1088">
        <f t="shared" si="167"/>
        <v>0</v>
      </c>
      <c r="AR1088">
        <f t="shared" si="168"/>
        <v>0.76000357941063967</v>
      </c>
      <c r="AS1088" s="9">
        <f t="shared" si="169"/>
        <v>42.030963098377839</v>
      </c>
      <c r="AT1088" s="9">
        <f t="shared" si="170"/>
        <v>19.498862872778091</v>
      </c>
      <c r="AU1088" s="9">
        <f t="shared" si="171"/>
        <v>8.6688592865471499</v>
      </c>
      <c r="AV1088">
        <f t="shared" si="172"/>
        <v>0</v>
      </c>
      <c r="AW1088">
        <f t="shared" si="173"/>
        <v>10.771565325570602</v>
      </c>
      <c r="AX1088">
        <v>12.721487034609645</v>
      </c>
      <c r="AZ1088">
        <f t="shared" si="174"/>
        <v>93.84159823237394</v>
      </c>
    </row>
    <row r="1089" spans="1:52" x14ac:dyDescent="0.3">
      <c r="A1089">
        <v>271.75</v>
      </c>
      <c r="B1089" s="12">
        <v>6817.9465869098922</v>
      </c>
      <c r="C1089" s="9">
        <v>0</v>
      </c>
      <c r="D1089" s="9">
        <v>1.0604980481753401</v>
      </c>
      <c r="E1089" s="9">
        <v>1.0800501144770898</v>
      </c>
      <c r="F1089" s="9">
        <v>3.5908846739807454</v>
      </c>
      <c r="G1089" s="12">
        <v>19.258031832370477</v>
      </c>
      <c r="H1089" s="12">
        <v>420.40389018349606</v>
      </c>
      <c r="I1089" s="12">
        <v>25.224233411009763</v>
      </c>
      <c r="J1089">
        <v>281.12585632879927</v>
      </c>
      <c r="K1089">
        <v>63.212244981081881</v>
      </c>
      <c r="L1089">
        <v>-1.6811324881816072E-4</v>
      </c>
      <c r="M1089">
        <v>0</v>
      </c>
      <c r="N1089">
        <v>-8.8824814031768316E-4</v>
      </c>
      <c r="O1089">
        <v>1.4521451282102818E-3</v>
      </c>
      <c r="P1089">
        <v>-3.008403706688013E-3</v>
      </c>
      <c r="Q1089">
        <v>5.8771958018980341E-3</v>
      </c>
      <c r="R1089">
        <v>-1.6134167373243174E-2</v>
      </c>
      <c r="S1089">
        <v>9.6613698543669867E-5</v>
      </c>
      <c r="T1089">
        <v>261.44699778947285</v>
      </c>
      <c r="U1089">
        <v>62.635841344906737</v>
      </c>
      <c r="V1089">
        <v>277.98867035135504</v>
      </c>
      <c r="W1089">
        <v>66.688929132605722</v>
      </c>
      <c r="X1089">
        <v>445.85469632361679</v>
      </c>
      <c r="Y1089">
        <v>375.19832357942749</v>
      </c>
      <c r="Z1089">
        <v>11.384634097640935</v>
      </c>
      <c r="AA1089" s="12">
        <v>27.25807780366992</v>
      </c>
      <c r="AB1089" s="12">
        <v>8.3080778036699208</v>
      </c>
      <c r="AC1089" s="12">
        <v>0.74393517305548351</v>
      </c>
      <c r="AD1089" s="12">
        <v>-422.75759790847496</v>
      </c>
      <c r="AE1089">
        <v>6.5127485148881892E-2</v>
      </c>
      <c r="AF1089">
        <v>0</v>
      </c>
      <c r="AG1089">
        <v>34.214500479630935</v>
      </c>
      <c r="AH1089">
        <v>-6.895864989087384</v>
      </c>
      <c r="AI1089">
        <v>-4.8604826614036227</v>
      </c>
      <c r="AJ1089">
        <v>-2.8193704204516199</v>
      </c>
      <c r="AK1089">
        <v>18.301995203373103</v>
      </c>
      <c r="AL1089">
        <v>0</v>
      </c>
      <c r="AM1089">
        <v>0</v>
      </c>
      <c r="AN1089">
        <v>3.1484518221371265</v>
      </c>
      <c r="AO1089">
        <f t="shared" si="165"/>
        <v>12.550258642589966</v>
      </c>
      <c r="AP1089">
        <f t="shared" si="166"/>
        <v>0.75301551855539794</v>
      </c>
      <c r="AQ1089">
        <f t="shared" si="167"/>
        <v>0</v>
      </c>
      <c r="AR1089">
        <f t="shared" si="168"/>
        <v>0.75141909166602749</v>
      </c>
      <c r="AS1089" s="9">
        <f t="shared" si="169"/>
        <v>42.409054595717549</v>
      </c>
      <c r="AT1089" s="9">
        <f t="shared" si="170"/>
        <v>18.990290018977152</v>
      </c>
      <c r="AU1089" s="9">
        <f t="shared" si="171"/>
        <v>8.5728061485985538</v>
      </c>
      <c r="AV1089">
        <f t="shared" si="172"/>
        <v>0</v>
      </c>
      <c r="AW1089">
        <f t="shared" si="173"/>
        <v>10.869213566491721</v>
      </c>
      <c r="AX1089">
        <v>12.576922285539418</v>
      </c>
      <c r="AZ1089">
        <f t="shared" si="174"/>
        <v>97.209653228072455</v>
      </c>
    </row>
    <row r="1090" spans="1:52" x14ac:dyDescent="0.3">
      <c r="A1090">
        <v>272</v>
      </c>
      <c r="B1090" s="12">
        <v>6817.3478773841953</v>
      </c>
      <c r="C1090" s="9">
        <v>0</v>
      </c>
      <c r="D1090" s="9">
        <v>1.0590257873709024</v>
      </c>
      <c r="E1090" s="9">
        <v>1.0813696054760686</v>
      </c>
      <c r="F1090" s="9">
        <v>3.5908222994293868</v>
      </c>
      <c r="G1090" s="12">
        <v>19.960075525349197</v>
      </c>
      <c r="H1090" s="12">
        <v>420.91138672156484</v>
      </c>
      <c r="I1090" s="12">
        <v>25.25468320329389</v>
      </c>
      <c r="J1090">
        <v>280.45949216711836</v>
      </c>
      <c r="K1090">
        <v>63.145313627893131</v>
      </c>
      <c r="L1090">
        <v>-1.9000595273279918E-4</v>
      </c>
      <c r="M1090">
        <v>0</v>
      </c>
      <c r="N1090">
        <v>-8.8365858685479138E-4</v>
      </c>
      <c r="O1090">
        <v>1.4493446210105951E-3</v>
      </c>
      <c r="P1090">
        <v>-2.9986126504608209E-3</v>
      </c>
      <c r="Q1090">
        <v>5.8771958018980341E-3</v>
      </c>
      <c r="R1090">
        <v>-1.6668197416501676E-2</v>
      </c>
      <c r="S1090">
        <v>9.6381468236185865E-5</v>
      </c>
      <c r="T1090">
        <v>297.4885351149627</v>
      </c>
      <c r="U1090">
        <v>66.542229239536368</v>
      </c>
      <c r="V1090">
        <v>281.78627728957656</v>
      </c>
      <c r="W1090">
        <v>67.069669376682043</v>
      </c>
      <c r="X1090">
        <v>444.46214959459201</v>
      </c>
      <c r="Y1090">
        <v>374.3783505466979</v>
      </c>
      <c r="Z1090">
        <v>11.387480980234667</v>
      </c>
      <c r="AA1090" s="12">
        <v>27.268227734431296</v>
      </c>
      <c r="AB1090" s="12">
        <v>8.3182277344312965</v>
      </c>
      <c r="AC1090" s="12">
        <v>0.73810296496724193</v>
      </c>
      <c r="AD1090" s="12">
        <v>-424.11817221449792</v>
      </c>
      <c r="AE1090">
        <v>6.4597255807697707E-2</v>
      </c>
      <c r="AF1090">
        <v>0</v>
      </c>
      <c r="AG1090">
        <v>34.105286338341152</v>
      </c>
      <c r="AH1090">
        <v>-7.8374297009917235</v>
      </c>
      <c r="AI1090">
        <v>-4.6296036628560673</v>
      </c>
      <c r="AJ1090">
        <v>-2.8284440904984871</v>
      </c>
      <c r="AK1090">
        <v>18.308810210118892</v>
      </c>
      <c r="AL1090">
        <v>0</v>
      </c>
      <c r="AM1090">
        <v>0</v>
      </c>
      <c r="AN1090">
        <v>3.1237689910954254</v>
      </c>
      <c r="AO1090">
        <f t="shared" si="165"/>
        <v>12.806966281993141</v>
      </c>
      <c r="AP1090">
        <f t="shared" si="166"/>
        <v>0.76841797691958846</v>
      </c>
      <c r="AQ1090">
        <f t="shared" si="167"/>
        <v>0</v>
      </c>
      <c r="AR1090">
        <f t="shared" si="168"/>
        <v>0.76681530497505646</v>
      </c>
      <c r="AS1090" s="9">
        <f t="shared" si="169"/>
        <v>41.804613914912089</v>
      </c>
      <c r="AT1090" s="9">
        <f t="shared" si="170"/>
        <v>19.427341573633143</v>
      </c>
      <c r="AU1090" s="9">
        <f t="shared" si="171"/>
        <v>8.7503450970422154</v>
      </c>
      <c r="AV1090">
        <f t="shared" si="172"/>
        <v>0</v>
      </c>
      <c r="AW1090">
        <f t="shared" si="173"/>
        <v>10.715003903332569</v>
      </c>
      <c r="AX1090">
        <v>12.833733308448599</v>
      </c>
      <c r="AZ1090">
        <f t="shared" si="174"/>
        <v>92.592073257121342</v>
      </c>
    </row>
    <row r="1091" spans="1:52" x14ac:dyDescent="0.3">
      <c r="A1091">
        <v>272.25</v>
      </c>
      <c r="B1091" s="12">
        <v>6816.6693979222136</v>
      </c>
      <c r="C1091" s="9">
        <v>0</v>
      </c>
      <c r="D1091" s="9">
        <v>1.0575436273568573</v>
      </c>
      <c r="E1091" s="9">
        <v>1.0826786371601265</v>
      </c>
      <c r="F1091" s="9">
        <v>3.5907516114987814</v>
      </c>
      <c r="G1091" s="12">
        <v>20.666935894651488</v>
      </c>
      <c r="H1091" s="12">
        <v>421.41486044620245</v>
      </c>
      <c r="I1091" s="12">
        <v>25.284891626772147</v>
      </c>
      <c r="J1091">
        <v>279.63396203369683</v>
      </c>
      <c r="K1091">
        <v>63.0611234929479</v>
      </c>
      <c r="L1091">
        <v>-2.1176044779815247E-4</v>
      </c>
      <c r="M1091">
        <v>0</v>
      </c>
      <c r="N1091">
        <v>-8.7932696950490284E-4</v>
      </c>
      <c r="O1091">
        <v>1.445945757568767E-3</v>
      </c>
      <c r="P1091">
        <v>-2.9864193990914887E-3</v>
      </c>
      <c r="Q1091">
        <v>5.8771958018980341E-3</v>
      </c>
      <c r="R1091">
        <v>-1.7188640416652325E-2</v>
      </c>
      <c r="S1091">
        <v>9.609513408169561E-5</v>
      </c>
      <c r="T1091">
        <v>260.63526647908003</v>
      </c>
      <c r="U1091">
        <v>62.540039439782674</v>
      </c>
      <c r="V1091">
        <v>277.41876313568173</v>
      </c>
      <c r="W1091">
        <v>66.617602543389808</v>
      </c>
      <c r="X1091">
        <v>442.88336256626957</v>
      </c>
      <c r="Y1091">
        <v>373.38150827678061</v>
      </c>
      <c r="Z1091">
        <v>11.390304425844066</v>
      </c>
      <c r="AA1091" s="12">
        <v>27.278297208924048</v>
      </c>
      <c r="AB1091" s="12">
        <v>8.3282972089240488</v>
      </c>
      <c r="AC1091" s="12">
        <v>0.73225218511294776</v>
      </c>
      <c r="AD1091" s="12">
        <v>-425.46871102306289</v>
      </c>
      <c r="AE1091">
        <v>6.4065813142264005E-2</v>
      </c>
      <c r="AF1091">
        <v>0</v>
      </c>
      <c r="AG1091">
        <v>33.989738170348744</v>
      </c>
      <c r="AH1091">
        <v>-6.8586452832821134</v>
      </c>
      <c r="AI1091">
        <v>-4.7981372570549441</v>
      </c>
      <c r="AJ1091">
        <v>-2.8374508338128068</v>
      </c>
      <c r="AK1091">
        <v>18.315571195805198</v>
      </c>
      <c r="AL1091">
        <v>0</v>
      </c>
      <c r="AM1091">
        <v>0</v>
      </c>
      <c r="AN1091">
        <v>3.0990075613897732</v>
      </c>
      <c r="AO1091">
        <f t="shared" ref="AO1091:AO1154" si="175">AX1091*COS(AE1091)</f>
        <v>12.661584354406564</v>
      </c>
      <c r="AP1091">
        <f t="shared" ref="AP1091:AP1154" si="176">AO1091*f_tip</f>
        <v>0.75969506126439379</v>
      </c>
      <c r="AQ1091">
        <f t="shared" ref="AQ1091:AQ1154" si="177">IF(uhel_zkoseni_lamely=0,0,IF(uhel_zkoseni_lamely&gt;0,AP1091*SIN(AE1091),-AP1091*SIN(AE1091)))</f>
        <v>0</v>
      </c>
      <c r="AR1091">
        <f t="shared" ref="AR1091:AR1154" si="178">AP1091*COS(AE1091)</f>
        <v>0.75813653744704101</v>
      </c>
      <c r="AS1091" s="9">
        <f t="shared" ref="AS1091:AS1154" si="179">(-AR1091*sirka_lamely+AG1091*(sirka_lamely-0.5*AB1091)-(AL1091+AN1091)*sirka_lamely*0.5+AH1091*(sirka_lamely-AB1091)*0.5)/(sirka_lamely-AB1091)</f>
        <v>42.197571250822541</v>
      </c>
      <c r="AT1091" s="9">
        <f t="shared" ref="AT1091:AT1154" si="180">-AG1091-AH1091+AR1091+AS1091+AL1091+AN1091</f>
        <v>18.923622462592725</v>
      </c>
      <c r="AU1091" s="9">
        <f t="shared" ref="AU1091:AU1154" si="181">AP1091*Z1091</f>
        <v>8.6531580186117036</v>
      </c>
      <c r="AV1091">
        <f t="shared" ref="AV1091:AV1154" si="182">AK1091-AJ1091+AI1091-AM1091-AQ1091+IF(AC1091&gt;0,-(ABS(AS1091)+ABS(AT1091))*f_side,(ABS(AS1091)+ABS(AT1091))*f_side)-AX1091</f>
        <v>0</v>
      </c>
      <c r="AW1091">
        <f t="shared" ref="AW1091:AW1154" si="183">(ABS(AS1091)*AB1091*(sirka_lamely-AB1091)/sirka_lamely)/(delka_rotoru*tloustka_lamely^2/6)</f>
        <v>10.816399480554223</v>
      </c>
      <c r="AX1091">
        <v>12.687613149758144</v>
      </c>
      <c r="AZ1091">
        <f t="shared" ref="AZ1091:AZ1154" si="184">Y1091-V1091</f>
        <v>95.962745141098878</v>
      </c>
    </row>
    <row r="1092" spans="1:52" x14ac:dyDescent="0.3">
      <c r="A1092">
        <v>272.5</v>
      </c>
      <c r="B1092" s="12">
        <v>6815.9111702672717</v>
      </c>
      <c r="C1092" s="9">
        <v>0</v>
      </c>
      <c r="D1092" s="9">
        <v>1.0560516051284237</v>
      </c>
      <c r="E1092" s="9">
        <v>1.083977176576838</v>
      </c>
      <c r="F1092" s="9">
        <v>3.5906726113992882</v>
      </c>
      <c r="G1092" s="12">
        <v>21.378590502927352</v>
      </c>
      <c r="H1092" s="12">
        <v>421.91429868339924</v>
      </c>
      <c r="I1092" s="12">
        <v>25.314857921003952</v>
      </c>
      <c r="J1092">
        <v>278.93297078113324</v>
      </c>
      <c r="K1092">
        <v>62.99036693691852</v>
      </c>
      <c r="L1092">
        <v>-2.3337201791387129E-4</v>
      </c>
      <c r="M1092">
        <v>0</v>
      </c>
      <c r="N1092">
        <v>-8.7451766063369716E-4</v>
      </c>
      <c r="O1092">
        <v>1.4431895052156353E-3</v>
      </c>
      <c r="P1092">
        <v>-2.9759789659796494E-3</v>
      </c>
      <c r="Q1092">
        <v>5.8771958018980341E-3</v>
      </c>
      <c r="R1092">
        <v>-1.7718751483224323E-2</v>
      </c>
      <c r="S1092">
        <v>9.5849159891709068E-5</v>
      </c>
      <c r="T1092">
        <v>296.69233613052387</v>
      </c>
      <c r="U1092">
        <v>66.459857276395326</v>
      </c>
      <c r="V1092">
        <v>281.20059746345436</v>
      </c>
      <c r="W1092">
        <v>66.99740023434174</v>
      </c>
      <c r="X1092">
        <v>441.51301696695339</v>
      </c>
      <c r="Y1092">
        <v>372.55527157123561</v>
      </c>
      <c r="Z1092">
        <v>11.393104387249291</v>
      </c>
      <c r="AA1092" s="12">
        <v>27.288285973667982</v>
      </c>
      <c r="AB1092" s="12">
        <v>8.3382859736679844</v>
      </c>
      <c r="AC1092" s="12">
        <v>0.72638297217873982</v>
      </c>
      <c r="AD1092" s="12">
        <v>-426.80916459438345</v>
      </c>
      <c r="AE1092">
        <v>6.3533167244490096E-2</v>
      </c>
      <c r="AF1092">
        <v>0</v>
      </c>
      <c r="AG1092">
        <v>33.89097296773793</v>
      </c>
      <c r="AH1092">
        <v>-7.7986002089400737</v>
      </c>
      <c r="AI1092">
        <v>-4.5677337053890623</v>
      </c>
      <c r="AJ1092">
        <v>-2.8463903186799437</v>
      </c>
      <c r="AK1092">
        <v>18.322277990236845</v>
      </c>
      <c r="AL1092">
        <v>0</v>
      </c>
      <c r="AM1092">
        <v>0</v>
      </c>
      <c r="AN1092">
        <v>3.0741681199619384</v>
      </c>
      <c r="AO1092">
        <f t="shared" si="175"/>
        <v>12.916443689421582</v>
      </c>
      <c r="AP1092">
        <f t="shared" si="176"/>
        <v>0.77498662136529495</v>
      </c>
      <c r="AQ1092">
        <f t="shared" si="177"/>
        <v>0</v>
      </c>
      <c r="AR1092">
        <f t="shared" si="178"/>
        <v>0.77342304487161506</v>
      </c>
      <c r="AS1092" s="9">
        <f t="shared" si="179"/>
        <v>41.608879321563755</v>
      </c>
      <c r="AT1092" s="9">
        <f t="shared" si="180"/>
        <v>19.36409772759945</v>
      </c>
      <c r="AU1092" s="9">
        <f t="shared" si="181"/>
        <v>8.8295034759364466</v>
      </c>
      <c r="AV1092">
        <f t="shared" si="182"/>
        <v>0</v>
      </c>
      <c r="AW1092">
        <f t="shared" si="183"/>
        <v>10.666133589207583</v>
      </c>
      <c r="AX1092">
        <v>12.942555980577934</v>
      </c>
      <c r="AZ1092">
        <f t="shared" si="184"/>
        <v>91.35467410778125</v>
      </c>
    </row>
    <row r="1093" spans="1:52" x14ac:dyDescent="0.3">
      <c r="A1093">
        <v>272.75</v>
      </c>
      <c r="B1093" s="12">
        <v>6815.073218716705</v>
      </c>
      <c r="C1093" s="9">
        <v>0</v>
      </c>
      <c r="D1093" s="9">
        <v>1.0545497579068397</v>
      </c>
      <c r="E1093" s="9">
        <v>1.0852651910229147</v>
      </c>
      <c r="F1093" s="9">
        <v>3.5905853004836659</v>
      </c>
      <c r="G1093" s="12">
        <v>22.0950167882296</v>
      </c>
      <c r="H1093" s="12">
        <v>422.40968885496716</v>
      </c>
      <c r="I1093" s="12">
        <v>25.344581331298031</v>
      </c>
      <c r="J1093">
        <v>278.07302259890781</v>
      </c>
      <c r="K1093">
        <v>62.902246018179085</v>
      </c>
      <c r="L1093">
        <v>-2.5483594784078304E-4</v>
      </c>
      <c r="M1093">
        <v>0</v>
      </c>
      <c r="N1093">
        <v>-8.7002502568666977E-4</v>
      </c>
      <c r="O1093">
        <v>1.4398389669304716E-3</v>
      </c>
      <c r="P1093">
        <v>-2.9631012202221457E-3</v>
      </c>
      <c r="Q1093">
        <v>5.8771958018980341E-3</v>
      </c>
      <c r="R1093">
        <v>-1.8233732310220536E-2</v>
      </c>
      <c r="S1093">
        <v>9.554920231370766E-5</v>
      </c>
      <c r="T1093">
        <v>259.79748486987774</v>
      </c>
      <c r="U1093">
        <v>62.442094933747342</v>
      </c>
      <c r="V1093">
        <v>276.82479970703872</v>
      </c>
      <c r="W1093">
        <v>66.543634184874179</v>
      </c>
      <c r="X1093">
        <v>439.95751639315444</v>
      </c>
      <c r="Y1093">
        <v>371.55296162808008</v>
      </c>
      <c r="Z1093">
        <v>11.395880817667866</v>
      </c>
      <c r="AA1093" s="12">
        <v>27.298193777099339</v>
      </c>
      <c r="AB1093" s="12">
        <v>8.3481937770993433</v>
      </c>
      <c r="AC1093" s="12">
        <v>0.72049546552841826</v>
      </c>
      <c r="AD1093" s="12">
        <v>-428.13948363017818</v>
      </c>
      <c r="AE1093">
        <v>6.299932822637877E-2</v>
      </c>
      <c r="AF1093">
        <v>0</v>
      </c>
      <c r="AG1093">
        <v>33.786078092550177</v>
      </c>
      <c r="AH1093">
        <v>-6.8210917343344066</v>
      </c>
      <c r="AI1093">
        <v>-4.7364080960520676</v>
      </c>
      <c r="AJ1093">
        <v>-2.8552622163296588</v>
      </c>
      <c r="AK1093">
        <v>18.328930424505423</v>
      </c>
      <c r="AL1093">
        <v>0</v>
      </c>
      <c r="AM1093">
        <v>0</v>
      </c>
      <c r="AN1093">
        <v>3.0492512566216603</v>
      </c>
      <c r="AO1093">
        <f t="shared" si="175"/>
        <v>12.769483507677576</v>
      </c>
      <c r="AP1093">
        <f t="shared" si="176"/>
        <v>0.76616901046065455</v>
      </c>
      <c r="AQ1093">
        <f t="shared" si="177"/>
        <v>0</v>
      </c>
      <c r="AR1093">
        <f t="shared" si="178"/>
        <v>0.76464908328979297</v>
      </c>
      <c r="AS1093" s="9">
        <f t="shared" si="179"/>
        <v>42.016531040856371</v>
      </c>
      <c r="AT1093" s="9">
        <f t="shared" si="180"/>
        <v>18.865445022552052</v>
      </c>
      <c r="AU1093" s="9">
        <f t="shared" si="181"/>
        <v>8.7311707294001444</v>
      </c>
      <c r="AV1093">
        <f t="shared" si="182"/>
        <v>0</v>
      </c>
      <c r="AW1093">
        <f t="shared" si="183"/>
        <v>10.771236160027646</v>
      </c>
      <c r="AX1093">
        <v>12.794865980978511</v>
      </c>
      <c r="AZ1093">
        <f t="shared" si="184"/>
        <v>94.728161921041362</v>
      </c>
    </row>
    <row r="1094" spans="1:52" x14ac:dyDescent="0.3">
      <c r="A1094">
        <v>273</v>
      </c>
      <c r="B1094" s="12">
        <v>6814.1555701205161</v>
      </c>
      <c r="C1094" s="9">
        <v>0</v>
      </c>
      <c r="D1094" s="9">
        <v>1.0530381231380084</v>
      </c>
      <c r="E1094" s="9">
        <v>1.0865426480454157</v>
      </c>
      <c r="F1094" s="9">
        <v>3.5904896802470705</v>
      </c>
      <c r="G1094" s="12">
        <v>22.816192065243541</v>
      </c>
      <c r="H1094" s="12">
        <v>422.90101847900604</v>
      </c>
      <c r="I1094" s="12">
        <v>25.374061108740364</v>
      </c>
      <c r="J1094">
        <v>277.33772809400608</v>
      </c>
      <c r="K1094">
        <v>62.827648176336197</v>
      </c>
      <c r="L1094">
        <v>-2.7614766627952311E-4</v>
      </c>
      <c r="M1094">
        <v>0</v>
      </c>
      <c r="N1094">
        <v>-8.6498965150969757E-4</v>
      </c>
      <c r="O1094">
        <v>1.4371286533375353E-3</v>
      </c>
      <c r="P1094">
        <v>-2.9519935471351275E-3</v>
      </c>
      <c r="Q1094">
        <v>5.8771958018980341E-3</v>
      </c>
      <c r="R1094">
        <v>-1.8758792739980771E-2</v>
      </c>
      <c r="S1094">
        <v>9.5289640031056788E-5</v>
      </c>
      <c r="T1094">
        <v>295.85476460606617</v>
      </c>
      <c r="U1094">
        <v>66.374211704913705</v>
      </c>
      <c r="V1094">
        <v>280.58905504248162</v>
      </c>
      <c r="W1094">
        <v>66.92233204588149</v>
      </c>
      <c r="X1094">
        <v>438.60903021161209</v>
      </c>
      <c r="Y1094">
        <v>370.72091724814777</v>
      </c>
      <c r="Z1094">
        <v>11.39863367075135</v>
      </c>
      <c r="AA1094" s="12">
        <v>27.308020369580117</v>
      </c>
      <c r="AB1094" s="12">
        <v>8.358020369580121</v>
      </c>
      <c r="AC1094" s="12">
        <v>0.71458980520215165</v>
      </c>
      <c r="AD1094" s="12">
        <v>-429.45961893549668</v>
      </c>
      <c r="AE1094">
        <v>6.2464306219862653E-2</v>
      </c>
      <c r="AF1094">
        <v>0</v>
      </c>
      <c r="AG1094">
        <v>33.697720703191521</v>
      </c>
      <c r="AH1094">
        <v>-7.7590689772466979</v>
      </c>
      <c r="AI1094">
        <v>-4.5065931102833074</v>
      </c>
      <c r="AJ1094">
        <v>-2.864066198680828</v>
      </c>
      <c r="AK1094">
        <v>18.33552833099553</v>
      </c>
      <c r="AL1094">
        <v>0</v>
      </c>
      <c r="AM1094">
        <v>0</v>
      </c>
      <c r="AN1094">
        <v>3.0242575640411777</v>
      </c>
      <c r="AO1094">
        <f t="shared" si="175"/>
        <v>13.022374146943015</v>
      </c>
      <c r="AP1094">
        <f t="shared" si="176"/>
        <v>0.78134244881658088</v>
      </c>
      <c r="AQ1094">
        <f t="shared" si="177"/>
        <v>0</v>
      </c>
      <c r="AR1094">
        <f t="shared" si="178"/>
        <v>0.77981862748095798</v>
      </c>
      <c r="AS1094" s="9">
        <f t="shared" si="179"/>
        <v>41.443792955485556</v>
      </c>
      <c r="AT1094" s="9">
        <f t="shared" si="180"/>
        <v>19.309217421062868</v>
      </c>
      <c r="AU1094" s="9">
        <f t="shared" si="181"/>
        <v>8.9062363454679918</v>
      </c>
      <c r="AV1094">
        <f t="shared" si="182"/>
        <v>0</v>
      </c>
      <c r="AW1094">
        <f t="shared" si="183"/>
        <v>10.624973384904063</v>
      </c>
      <c r="AX1094">
        <v>13.047820796800146</v>
      </c>
      <c r="AZ1094">
        <f t="shared" si="184"/>
        <v>90.131862205666152</v>
      </c>
    </row>
    <row r="1095" spans="1:52" x14ac:dyDescent="0.3">
      <c r="A1095">
        <v>273.25</v>
      </c>
      <c r="B1095" s="12">
        <v>6813.158253879893</v>
      </c>
      <c r="C1095" s="9">
        <v>0</v>
      </c>
      <c r="D1095" s="9">
        <v>1.0515167384911275</v>
      </c>
      <c r="E1095" s="9">
        <v>1.0878095154429386</v>
      </c>
      <c r="F1095" s="9">
        <v>3.5903857523270641</v>
      </c>
      <c r="G1095" s="12">
        <v>23.54209352651975</v>
      </c>
      <c r="H1095" s="12">
        <v>423.388275170361</v>
      </c>
      <c r="I1095" s="12">
        <v>25.403296510221661</v>
      </c>
      <c r="J1095">
        <v>276.44382088985242</v>
      </c>
      <c r="K1095">
        <v>62.735587165362801</v>
      </c>
      <c r="L1095">
        <v>-2.9730251538708934E-4</v>
      </c>
      <c r="M1095">
        <v>0</v>
      </c>
      <c r="N1095">
        <v>-8.6033594314302445E-4</v>
      </c>
      <c r="O1095">
        <v>1.4338277054716799E-3</v>
      </c>
      <c r="P1095">
        <v>-2.9384125809887637E-3</v>
      </c>
      <c r="Q1095">
        <v>5.8771958018980341E-3</v>
      </c>
      <c r="R1095">
        <v>-1.9267117399935075E-2</v>
      </c>
      <c r="S1095">
        <v>9.4976264655317335E-5</v>
      </c>
      <c r="T1095">
        <v>258.93325639981066</v>
      </c>
      <c r="U1095">
        <v>62.342046012030892</v>
      </c>
      <c r="V1095">
        <v>276.20536066429116</v>
      </c>
      <c r="W1095">
        <v>66.466864084899385</v>
      </c>
      <c r="X1095">
        <v>437.07645881670697</v>
      </c>
      <c r="Y1095">
        <v>369.71364748976174</v>
      </c>
      <c r="Z1095">
        <v>11.401362900587801</v>
      </c>
      <c r="AA1095" s="12">
        <v>27.317765503407223</v>
      </c>
      <c r="AB1095" s="12">
        <v>8.367765503407222</v>
      </c>
      <c r="AC1095" s="12">
        <v>0.70866613190678995</v>
      </c>
      <c r="AD1095" s="12">
        <v>-430.76952202931187</v>
      </c>
      <c r="AE1095">
        <v>6.1928111376604367E-2</v>
      </c>
      <c r="AF1095">
        <v>0</v>
      </c>
      <c r="AG1095">
        <v>33.603406159140903</v>
      </c>
      <c r="AH1095">
        <v>-6.7831977415485891</v>
      </c>
      <c r="AI1095">
        <v>-4.6754143412735285</v>
      </c>
      <c r="AJ1095">
        <v>-2.8728019424134814</v>
      </c>
      <c r="AK1095">
        <v>18.342071543390936</v>
      </c>
      <c r="AL1095">
        <v>0</v>
      </c>
      <c r="AM1095">
        <v>0</v>
      </c>
      <c r="AN1095">
        <v>2.9991876377142295</v>
      </c>
      <c r="AO1095">
        <f t="shared" si="175"/>
        <v>12.873827602827129</v>
      </c>
      <c r="AP1095">
        <f t="shared" si="176"/>
        <v>0.77242965616962767</v>
      </c>
      <c r="AQ1095">
        <f t="shared" si="177"/>
        <v>0</v>
      </c>
      <c r="AR1095">
        <f t="shared" si="178"/>
        <v>0.77094896047425709</v>
      </c>
      <c r="AS1095" s="9">
        <f t="shared" si="179"/>
        <v>41.865918265443803</v>
      </c>
      <c r="AT1095" s="9">
        <f t="shared" si="180"/>
        <v>18.815846446039977</v>
      </c>
      <c r="AU1095" s="9">
        <f t="shared" si="181"/>
        <v>8.8067508251661835</v>
      </c>
      <c r="AV1095">
        <f t="shared" si="182"/>
        <v>0</v>
      </c>
      <c r="AW1095">
        <f t="shared" si="183"/>
        <v>10.733729640286677</v>
      </c>
      <c r="AX1095">
        <v>12.898553261841862</v>
      </c>
      <c r="AZ1095">
        <f t="shared" si="184"/>
        <v>93.508286825470577</v>
      </c>
    </row>
    <row r="1096" spans="1:52" x14ac:dyDescent="0.3">
      <c r="A1096">
        <v>273.5</v>
      </c>
      <c r="B1096" s="12">
        <v>6812.0813019455854</v>
      </c>
      <c r="C1096" s="9">
        <v>0</v>
      </c>
      <c r="D1096" s="9">
        <v>1.049985641857317</v>
      </c>
      <c r="E1096" s="9">
        <v>1.0890657612668146</v>
      </c>
      <c r="F1096" s="9">
        <v>3.5902735185036097</v>
      </c>
      <c r="G1096" s="12">
        <v>24.272698243711517</v>
      </c>
      <c r="H1096" s="12">
        <v>423.87144664108257</v>
      </c>
      <c r="I1096" s="12">
        <v>25.432286798464954</v>
      </c>
      <c r="J1096">
        <v>275.6746273271483</v>
      </c>
      <c r="K1096">
        <v>62.657137681237998</v>
      </c>
      <c r="L1096">
        <v>-3.1829610977033272E-4</v>
      </c>
      <c r="M1096">
        <v>0</v>
      </c>
      <c r="N1096">
        <v>-8.5506712174277194E-4</v>
      </c>
      <c r="O1096">
        <v>1.4311644172980964E-3</v>
      </c>
      <c r="P1096">
        <v>-2.9266191487765298E-3</v>
      </c>
      <c r="Q1096">
        <v>5.8771958018980341E-3</v>
      </c>
      <c r="R1096">
        <v>-1.9785941964145414E-2</v>
      </c>
      <c r="S1096">
        <v>9.470330031466977E-5</v>
      </c>
      <c r="T1096">
        <v>294.97416107257772</v>
      </c>
      <c r="U1096">
        <v>66.285204424801975</v>
      </c>
      <c r="V1096">
        <v>279.95017724763994</v>
      </c>
      <c r="W1096">
        <v>66.84430114420644</v>
      </c>
      <c r="X1096">
        <v>435.74949674674809</v>
      </c>
      <c r="Y1096">
        <v>368.87628181953301</v>
      </c>
      <c r="Z1096">
        <v>11.404068461698525</v>
      </c>
      <c r="AA1096" s="12">
        <v>27.32742893282165</v>
      </c>
      <c r="AB1096" s="12">
        <v>8.3774289328216511</v>
      </c>
      <c r="AC1096" s="12">
        <v>0.70272458701741358</v>
      </c>
      <c r="AD1096" s="12">
        <v>-432.06914434605306</v>
      </c>
      <c r="AE1096">
        <v>6.1390753867795134E-2</v>
      </c>
      <c r="AF1096">
        <v>0</v>
      </c>
      <c r="AG1096">
        <v>33.525396062335076</v>
      </c>
      <c r="AH1096">
        <v>-7.7187992488106181</v>
      </c>
      <c r="AI1096">
        <v>-4.4463052285946532</v>
      </c>
      <c r="AJ1096">
        <v>-2.8814691236438286</v>
      </c>
      <c r="AK1096">
        <v>18.348559896680733</v>
      </c>
      <c r="AL1096">
        <v>0</v>
      </c>
      <c r="AM1096">
        <v>0</v>
      </c>
      <c r="AN1096">
        <v>2.9740420759626121</v>
      </c>
      <c r="AO1096">
        <f t="shared" si="175"/>
        <v>13.124627449708759</v>
      </c>
      <c r="AP1096">
        <f t="shared" si="176"/>
        <v>0.78747764698252554</v>
      </c>
      <c r="AQ1096">
        <f t="shared" si="177"/>
        <v>0</v>
      </c>
      <c r="AR1096">
        <f t="shared" si="178"/>
        <v>0.78599418039303792</v>
      </c>
      <c r="AS1096" s="9">
        <f t="shared" si="179"/>
        <v>41.309323899761225</v>
      </c>
      <c r="AT1096" s="9">
        <f t="shared" si="180"/>
        <v>19.262763342592418</v>
      </c>
      <c r="AU1096" s="9">
        <f t="shared" si="181"/>
        <v>8.9804489982459845</v>
      </c>
      <c r="AV1096">
        <f t="shared" si="182"/>
        <v>0</v>
      </c>
      <c r="AW1096">
        <f t="shared" si="183"/>
        <v>10.591525006228325</v>
      </c>
      <c r="AX1096">
        <v>13.149398557188688</v>
      </c>
      <c r="AZ1096">
        <f t="shared" si="184"/>
        <v>88.926104571893063</v>
      </c>
    </row>
    <row r="1097" spans="1:52" x14ac:dyDescent="0.3">
      <c r="A1097">
        <v>273.75</v>
      </c>
      <c r="B1097" s="12">
        <v>6810.9247488161382</v>
      </c>
      <c r="C1097" s="9">
        <v>0</v>
      </c>
      <c r="D1097" s="9">
        <v>1.0484448713482384</v>
      </c>
      <c r="E1097" s="9">
        <v>1.0903113538222782</v>
      </c>
      <c r="F1097" s="9">
        <v>3.5901529806990773</v>
      </c>
      <c r="G1097" s="12">
        <v>25.007983168817844</v>
      </c>
      <c r="H1097" s="12">
        <v>424.35052070087625</v>
      </c>
      <c r="I1097" s="12">
        <v>25.461031242052574</v>
      </c>
      <c r="J1097">
        <v>274.74731467641317</v>
      </c>
      <c r="K1097">
        <v>62.561134625056297</v>
      </c>
      <c r="L1097">
        <v>-3.3912384772796528E-4</v>
      </c>
      <c r="M1097">
        <v>0</v>
      </c>
      <c r="N1097">
        <v>-8.5025274180766978E-4</v>
      </c>
      <c r="O1097">
        <v>1.4279137034288248E-3</v>
      </c>
      <c r="P1097">
        <v>-2.9123156895584411E-3</v>
      </c>
      <c r="Q1097">
        <v>5.8771958018980341E-3</v>
      </c>
      <c r="R1097">
        <v>-2.0286361650410756E-2</v>
      </c>
      <c r="S1097">
        <v>9.4376747599463624E-5</v>
      </c>
      <c r="T1097">
        <v>258.04220690593701</v>
      </c>
      <c r="U1097">
        <v>62.23994439743376</v>
      </c>
      <c r="V1097">
        <v>275.55907902965919</v>
      </c>
      <c r="W1097">
        <v>66.387137148637407</v>
      </c>
      <c r="X1097">
        <v>434.23950385206342</v>
      </c>
      <c r="Y1097">
        <v>367.8645947725945</v>
      </c>
      <c r="Z1097">
        <v>11.406750309040213</v>
      </c>
      <c r="AA1097" s="12">
        <v>27.33701041401752</v>
      </c>
      <c r="AB1097" s="12">
        <v>8.3870104140175243</v>
      </c>
      <c r="AC1097" s="12">
        <v>0.69676531256389984</v>
      </c>
      <c r="AD1097" s="12">
        <v>-433.35843825012876</v>
      </c>
      <c r="AE1097">
        <v>6.0852243884001567E-2</v>
      </c>
      <c r="AF1097">
        <v>0</v>
      </c>
      <c r="AG1097">
        <v>33.441566289265793</v>
      </c>
      <c r="AH1097">
        <v>-6.7449571845460943</v>
      </c>
      <c r="AI1097">
        <v>-4.615275787146766</v>
      </c>
      <c r="AJ1097">
        <v>-2.8900674246901095</v>
      </c>
      <c r="AK1097">
        <v>18.354993227165409</v>
      </c>
      <c r="AL1097">
        <v>0</v>
      </c>
      <c r="AM1097">
        <v>0</v>
      </c>
      <c r="AN1097">
        <v>2.948821479879328</v>
      </c>
      <c r="AO1097">
        <f t="shared" si="175"/>
        <v>12.974493002904337</v>
      </c>
      <c r="AP1097">
        <f t="shared" si="176"/>
        <v>0.77846958017426016</v>
      </c>
      <c r="AQ1097">
        <f t="shared" si="177"/>
        <v>0</v>
      </c>
      <c r="AR1097">
        <f t="shared" si="178"/>
        <v>0.77702869018120257</v>
      </c>
      <c r="AS1097" s="9">
        <f t="shared" si="179"/>
        <v>41.745650271241018</v>
      </c>
      <c r="AT1097" s="9">
        <f t="shared" si="180"/>
        <v>18.774891336581852</v>
      </c>
      <c r="AU1097" s="9">
        <f t="shared" si="181"/>
        <v>8.8798081242311468</v>
      </c>
      <c r="AV1097">
        <f t="shared" si="182"/>
        <v>0</v>
      </c>
      <c r="AW1097">
        <f t="shared" si="183"/>
        <v>10.703868071901862</v>
      </c>
      <c r="AX1097">
        <v>12.99855236823938</v>
      </c>
      <c r="AZ1097">
        <f t="shared" si="184"/>
        <v>92.305515742935313</v>
      </c>
    </row>
    <row r="1098" spans="1:52" x14ac:dyDescent="0.3">
      <c r="A1098">
        <v>274</v>
      </c>
      <c r="B1098" s="12">
        <v>6809.6886315359816</v>
      </c>
      <c r="C1098" s="9">
        <v>0</v>
      </c>
      <c r="D1098" s="9">
        <v>1.0468944652947076</v>
      </c>
      <c r="E1098" s="9">
        <v>1.0915462616696467</v>
      </c>
      <c r="F1098" s="9">
        <v>3.590024140978247</v>
      </c>
      <c r="G1098" s="12">
        <v>25.747925135429853</v>
      </c>
      <c r="H1098" s="12">
        <v>424.82548525755641</v>
      </c>
      <c r="I1098" s="12">
        <v>25.489529115453387</v>
      </c>
      <c r="J1098">
        <v>273.94471183584301</v>
      </c>
      <c r="K1098">
        <v>62.478829595535728</v>
      </c>
      <c r="L1098">
        <v>-3.59781575119387E-4</v>
      </c>
      <c r="M1098">
        <v>0</v>
      </c>
      <c r="N1098">
        <v>-8.4474312603921499E-4</v>
      </c>
      <c r="O1098">
        <v>1.4252979186732805E-3</v>
      </c>
      <c r="P1098">
        <v>-2.8998173175322716E-3</v>
      </c>
      <c r="Q1098">
        <v>5.8771958018980341E-3</v>
      </c>
      <c r="R1098">
        <v>-2.0797709504510088E-2</v>
      </c>
      <c r="S1098">
        <v>9.4090599069746652E-5</v>
      </c>
      <c r="T1098">
        <v>294.04884310577705</v>
      </c>
      <c r="U1098">
        <v>66.19275535732362</v>
      </c>
      <c r="V1098">
        <v>279.2825361049953</v>
      </c>
      <c r="W1098">
        <v>66.763147848551398</v>
      </c>
      <c r="X1098">
        <v>432.9337369567279</v>
      </c>
      <c r="Y1098">
        <v>367.02242536599067</v>
      </c>
      <c r="Z1098">
        <v>11.409408398004498</v>
      </c>
      <c r="AA1098" s="12">
        <v>27.346509705151131</v>
      </c>
      <c r="AB1098" s="12">
        <v>8.3965097051511322</v>
      </c>
      <c r="AC1098" s="12">
        <v>0.69078845123596011</v>
      </c>
      <c r="AD1098" s="12">
        <v>-434.63735581474168</v>
      </c>
      <c r="AE1098">
        <v>6.0312591634949397E-2</v>
      </c>
      <c r="AF1098">
        <v>0</v>
      </c>
      <c r="AG1098">
        <v>33.37382231100068</v>
      </c>
      <c r="AH1098">
        <v>-7.6777537565480056</v>
      </c>
      <c r="AI1098">
        <v>-4.3869944630497688</v>
      </c>
      <c r="AJ1098">
        <v>-2.8985965259285127</v>
      </c>
      <c r="AK1098">
        <v>18.361371372462926</v>
      </c>
      <c r="AL1098">
        <v>0</v>
      </c>
      <c r="AM1098">
        <v>0</v>
      </c>
      <c r="AN1098">
        <v>2.9235264533499001</v>
      </c>
      <c r="AO1098">
        <f t="shared" si="175"/>
        <v>13.223078015626323</v>
      </c>
      <c r="AP1098">
        <f t="shared" si="176"/>
        <v>0.7933846809375793</v>
      </c>
      <c r="AQ1098">
        <f t="shared" si="177"/>
        <v>0</v>
      </c>
      <c r="AR1098">
        <f t="shared" si="178"/>
        <v>0.79194210679771038</v>
      </c>
      <c r="AS1098" s="9">
        <f t="shared" si="179"/>
        <v>41.205372677746603</v>
      </c>
      <c r="AT1098" s="9">
        <f t="shared" si="180"/>
        <v>19.22477268344154</v>
      </c>
      <c r="AU1098" s="9">
        <f t="shared" si="181"/>
        <v>9.0520498415373361</v>
      </c>
      <c r="AV1098">
        <f t="shared" si="182"/>
        <v>0</v>
      </c>
      <c r="AW1098">
        <f t="shared" si="183"/>
        <v>10.565771886488964</v>
      </c>
      <c r="AX1098">
        <v>13.247164713670381</v>
      </c>
      <c r="AZ1098">
        <f t="shared" si="184"/>
        <v>87.739889260995369</v>
      </c>
    </row>
    <row r="1099" spans="1:52" x14ac:dyDescent="0.3">
      <c r="A1099">
        <v>274.25</v>
      </c>
      <c r="B1099" s="12">
        <v>6808.3729896934055</v>
      </c>
      <c r="C1099" s="9">
        <v>0</v>
      </c>
      <c r="D1099" s="9">
        <v>1.0453344622452938</v>
      </c>
      <c r="E1099" s="9">
        <v>1.0927704536254761</v>
      </c>
      <c r="F1099" s="9">
        <v>3.5898870015483051</v>
      </c>
      <c r="G1099" s="12">
        <v>26.492500859981106</v>
      </c>
      <c r="H1099" s="12">
        <v>425.2963283174908</v>
      </c>
      <c r="I1099" s="12">
        <v>25.517779699049449</v>
      </c>
      <c r="J1099">
        <v>272.98464762406974</v>
      </c>
      <c r="K1099">
        <v>62.378890732726745</v>
      </c>
      <c r="L1099">
        <v>-3.8026474332267577E-4</v>
      </c>
      <c r="M1099">
        <v>0</v>
      </c>
      <c r="N1099">
        <v>-8.3976843757371052E-4</v>
      </c>
      <c r="O1099">
        <v>1.4220974543045438E-3</v>
      </c>
      <c r="P1099">
        <v>-2.8847715563965143E-3</v>
      </c>
      <c r="Q1099">
        <v>5.8771958018980341E-3</v>
      </c>
      <c r="R1099">
        <v>-2.128891881714437E-2</v>
      </c>
      <c r="S1099">
        <v>9.3751146045138443E-5</v>
      </c>
      <c r="T1099">
        <v>257.12397833590637</v>
      </c>
      <c r="U1099">
        <v>62.135856540397015</v>
      </c>
      <c r="V1099">
        <v>274.88462731893276</v>
      </c>
      <c r="W1099">
        <v>66.304301805293449</v>
      </c>
      <c r="X1099">
        <v>431.44597844456825</v>
      </c>
      <c r="Y1099">
        <v>366.00689903085464</v>
      </c>
      <c r="Z1099">
        <v>11.4120426844165</v>
      </c>
      <c r="AA1099" s="12">
        <v>27.355926566349815</v>
      </c>
      <c r="AB1099" s="12">
        <v>8.4059265663498159</v>
      </c>
      <c r="AC1099" s="12">
        <v>0.68479414636854363</v>
      </c>
      <c r="AD1099" s="12">
        <v>-435.90584993974272</v>
      </c>
      <c r="AE1099">
        <v>5.9771807349341621E-2</v>
      </c>
      <c r="AF1099">
        <v>0</v>
      </c>
      <c r="AG1099">
        <v>33.300357762079386</v>
      </c>
      <c r="AH1099">
        <v>-6.7063642476139487</v>
      </c>
      <c r="AI1099">
        <v>-4.5561135855960941</v>
      </c>
      <c r="AJ1099">
        <v>-2.9070561132481449</v>
      </c>
      <c r="AK1099">
        <v>18.36769417151466</v>
      </c>
      <c r="AL1099">
        <v>0</v>
      </c>
      <c r="AM1099">
        <v>0</v>
      </c>
      <c r="AN1099">
        <v>2.8981576029906027</v>
      </c>
      <c r="AO1099">
        <f t="shared" si="175"/>
        <v>13.071360586793046</v>
      </c>
      <c r="AP1099">
        <f t="shared" si="176"/>
        <v>0.78428163520758276</v>
      </c>
      <c r="AQ1099">
        <f t="shared" si="177"/>
        <v>0</v>
      </c>
      <c r="AR1099">
        <f t="shared" si="178"/>
        <v>0.78288106293926174</v>
      </c>
      <c r="AS1099" s="9">
        <f t="shared" si="179"/>
        <v>41.65557309840743</v>
      </c>
      <c r="AT1099" s="9">
        <f t="shared" si="180"/>
        <v>18.742618249871853</v>
      </c>
      <c r="AU1099" s="9">
        <f t="shared" si="181"/>
        <v>8.9502554975929041</v>
      </c>
      <c r="AV1099">
        <f t="shared" si="182"/>
        <v>0</v>
      </c>
      <c r="AW1099">
        <f t="shared" si="183"/>
        <v>10.681620636030692</v>
      </c>
      <c r="AX1099">
        <v>13.094745218269956</v>
      </c>
      <c r="AZ1099">
        <f t="shared" si="184"/>
        <v>91.122271711921883</v>
      </c>
    </row>
    <row r="1100" spans="1:52" x14ac:dyDescent="0.3">
      <c r="A1100">
        <v>274.5</v>
      </c>
      <c r="B1100" s="12">
        <v>6806.9778654183492</v>
      </c>
      <c r="C1100" s="9">
        <v>0</v>
      </c>
      <c r="D1100" s="9">
        <v>1.0437649009649241</v>
      </c>
      <c r="E1100" s="9">
        <v>1.093983898763714</v>
      </c>
      <c r="F1100" s="9">
        <v>3.5897415647588526</v>
      </c>
      <c r="G1100" s="12">
        <v>27.241686943003458</v>
      </c>
      <c r="H1100" s="12">
        <v>425.7630379860438</v>
      </c>
      <c r="I1100" s="12">
        <v>25.54578227916263</v>
      </c>
      <c r="J1100">
        <v>272.14921624955747</v>
      </c>
      <c r="K1100">
        <v>62.292733485403744</v>
      </c>
      <c r="L1100">
        <v>-4.005694794321198E-4</v>
      </c>
      <c r="M1100">
        <v>0</v>
      </c>
      <c r="N1100">
        <v>-8.3401023515539119E-4</v>
      </c>
      <c r="O1100">
        <v>1.4195290377104839E-3</v>
      </c>
      <c r="P1100">
        <v>-2.8715483993977647E-3</v>
      </c>
      <c r="Q1100">
        <v>5.8771958018980341E-3</v>
      </c>
      <c r="R1100">
        <v>-2.1791491428250358E-2</v>
      </c>
      <c r="S1100">
        <v>9.345206464572001E-5</v>
      </c>
      <c r="T1100">
        <v>293.07707652459783</v>
      </c>
      <c r="U1100">
        <v>66.096791351919364</v>
      </c>
      <c r="V1100">
        <v>278.58473388498089</v>
      </c>
      <c r="W1100">
        <v>66.678714947100445</v>
      </c>
      <c r="X1100">
        <v>430.16108412313247</v>
      </c>
      <c r="Y1100">
        <v>365.16047535717195</v>
      </c>
      <c r="Z1100">
        <v>11.414653124535603</v>
      </c>
      <c r="AA1100" s="12">
        <v>27.365260759720879</v>
      </c>
      <c r="AB1100" s="12">
        <v>8.4152607597208764</v>
      </c>
      <c r="AC1100" s="12">
        <v>0.67878254194351606</v>
      </c>
      <c r="AD1100" s="12">
        <v>-437.16387376921955</v>
      </c>
      <c r="AE1100">
        <v>5.9229901274700625E-2</v>
      </c>
      <c r="AF1100">
        <v>0</v>
      </c>
      <c r="AG1100">
        <v>33.24277678216739</v>
      </c>
      <c r="AH1100">
        <v>-7.6358939607583878</v>
      </c>
      <c r="AI1100">
        <v>-4.3287870736095533</v>
      </c>
      <c r="AJ1100">
        <v>-2.9154458741669256</v>
      </c>
      <c r="AK1100">
        <v>18.373961464591414</v>
      </c>
      <c r="AL1100">
        <v>0</v>
      </c>
      <c r="AM1100">
        <v>0</v>
      </c>
      <c r="AN1100">
        <v>2.8727155381555609</v>
      </c>
      <c r="AO1100">
        <f t="shared" si="175"/>
        <v>13.317604460941173</v>
      </c>
      <c r="AP1100">
        <f t="shared" si="176"/>
        <v>0.79905626765647031</v>
      </c>
      <c r="AQ1100">
        <f t="shared" si="177"/>
        <v>0</v>
      </c>
      <c r="AR1100">
        <f t="shared" si="178"/>
        <v>0.7976550602791479</v>
      </c>
      <c r="AS1100" s="9">
        <f t="shared" si="179"/>
        <v>41.131767143788977</v>
      </c>
      <c r="AT1100" s="9">
        <f t="shared" si="180"/>
        <v>19.195254920814683</v>
      </c>
      <c r="AU1100" s="9">
        <f t="shared" si="181"/>
        <v>9.120950122284686</v>
      </c>
      <c r="AV1100">
        <f t="shared" si="182"/>
        <v>0</v>
      </c>
      <c r="AW1100">
        <f t="shared" si="183"/>
        <v>10.547678155308947</v>
      </c>
      <c r="AX1100">
        <v>13.340998941272561</v>
      </c>
      <c r="AZ1100">
        <f t="shared" si="184"/>
        <v>86.575741472191055</v>
      </c>
    </row>
    <row r="1101" spans="1:52" x14ac:dyDescent="0.3">
      <c r="A1101">
        <v>274.75</v>
      </c>
      <c r="B1101" s="12">
        <v>6805.503303380091</v>
      </c>
      <c r="C1101" s="9">
        <v>0</v>
      </c>
      <c r="D1101" s="9">
        <v>1.0421858204334695</v>
      </c>
      <c r="E1101" s="9">
        <v>1.095186566416845</v>
      </c>
      <c r="F1101" s="9">
        <v>3.5895878331019015</v>
      </c>
      <c r="G1101" s="12">
        <v>27.995459870385815</v>
      </c>
      <c r="H1101" s="12">
        <v>426.22560246801726</v>
      </c>
      <c r="I1101" s="12">
        <v>25.573536148081036</v>
      </c>
      <c r="J1101">
        <v>271.15716088365275</v>
      </c>
      <c r="K1101">
        <v>62.188874197751261</v>
      </c>
      <c r="L1101">
        <v>-4.2069128274781794E-4</v>
      </c>
      <c r="M1101">
        <v>0</v>
      </c>
      <c r="N1101">
        <v>-8.2887599307156429E-4</v>
      </c>
      <c r="O1101">
        <v>1.4163782113897282E-3</v>
      </c>
      <c r="P1101">
        <v>-2.855740011543215E-3</v>
      </c>
      <c r="Q1101">
        <v>5.8771958018980341E-3</v>
      </c>
      <c r="R1101">
        <v>-2.2272126664839749E-2</v>
      </c>
      <c r="S1101">
        <v>9.310002676808532E-5</v>
      </c>
      <c r="T1101">
        <v>256.17822225230725</v>
      </c>
      <c r="U1101">
        <v>62.029865140917082</v>
      </c>
      <c r="V1101">
        <v>274.18070396989009</v>
      </c>
      <c r="W1101">
        <v>66.218208577809946</v>
      </c>
      <c r="X1101">
        <v>428.69522240379894</v>
      </c>
      <c r="Y1101">
        <v>364.14172408814801</v>
      </c>
      <c r="Z1101">
        <v>11.417239675055241</v>
      </c>
      <c r="AA1101" s="12">
        <v>27.374512049360348</v>
      </c>
      <c r="AB1101" s="12">
        <v>8.4245120493603451</v>
      </c>
      <c r="AC1101" s="12">
        <v>0.67275378258216767</v>
      </c>
      <c r="AD1101" s="12">
        <v>-438.41138075725303</v>
      </c>
      <c r="AE1101">
        <v>5.8686883677135926E-2</v>
      </c>
      <c r="AF1101">
        <v>0</v>
      </c>
      <c r="AG1101">
        <v>33.17953243773357</v>
      </c>
      <c r="AH1101">
        <v>-6.6674132410985383</v>
      </c>
      <c r="AI1101">
        <v>-4.4980510059128953</v>
      </c>
      <c r="AJ1101">
        <v>-2.9237654982701211</v>
      </c>
      <c r="AK1101">
        <v>18.38017309329928</v>
      </c>
      <c r="AL1101">
        <v>0</v>
      </c>
      <c r="AM1101">
        <v>0</v>
      </c>
      <c r="AN1101">
        <v>2.8472008709050476</v>
      </c>
      <c r="AO1101">
        <f t="shared" si="175"/>
        <v>13.16431538886672</v>
      </c>
      <c r="AP1101">
        <f t="shared" si="176"/>
        <v>0.78985892333200314</v>
      </c>
      <c r="AQ1101">
        <f t="shared" si="177"/>
        <v>0</v>
      </c>
      <c r="AR1101">
        <f t="shared" si="178"/>
        <v>0.78849911725051092</v>
      </c>
      <c r="AS1101" s="9">
        <f t="shared" si="179"/>
        <v>41.595456919856382</v>
      </c>
      <c r="AT1101" s="9">
        <f t="shared" si="180"/>
        <v>18.719037711376906</v>
      </c>
      <c r="AU1101" s="9">
        <f t="shared" si="181"/>
        <v>9.018008637162561</v>
      </c>
      <c r="AV1101">
        <f t="shared" si="182"/>
        <v>0</v>
      </c>
      <c r="AW1101">
        <f t="shared" si="183"/>
        <v>10.666936408537794</v>
      </c>
      <c r="AX1101">
        <v>13.187017907782508</v>
      </c>
      <c r="AZ1101">
        <f t="shared" si="184"/>
        <v>89.96102011825792</v>
      </c>
    </row>
    <row r="1102" spans="1:52" x14ac:dyDescent="0.3">
      <c r="A1102">
        <v>275</v>
      </c>
      <c r="B1102" s="12">
        <v>6803.9493507847856</v>
      </c>
      <c r="C1102" s="9">
        <v>0</v>
      </c>
      <c r="D1102" s="9">
        <v>1.0405972598443285</v>
      </c>
      <c r="E1102" s="9">
        <v>1.0963784261770211</v>
      </c>
      <c r="F1102" s="9">
        <v>3.5894258092118818</v>
      </c>
      <c r="G1102" s="12">
        <v>28.753796014637174</v>
      </c>
      <c r="H1102" s="12">
        <v>426.684010068085</v>
      </c>
      <c r="I1102" s="12">
        <v>25.6010406040851</v>
      </c>
      <c r="J1102">
        <v>270.28957824951129</v>
      </c>
      <c r="K1102">
        <v>62.098876140184927</v>
      </c>
      <c r="L1102">
        <v>-4.406266166583244E-4</v>
      </c>
      <c r="M1102">
        <v>0</v>
      </c>
      <c r="N1102">
        <v>-8.2286073321335832E-4</v>
      </c>
      <c r="O1102">
        <v>1.4138564172405436E-3</v>
      </c>
      <c r="P1102">
        <v>-2.8417715608601833E-3</v>
      </c>
      <c r="Q1102">
        <v>5.8771958018980341E-3</v>
      </c>
      <c r="R1102">
        <v>-2.2764565734014145E-2</v>
      </c>
      <c r="S1102">
        <v>9.2788298918641975E-5</v>
      </c>
      <c r="T1102">
        <v>292.05703998376117</v>
      </c>
      <c r="U1102">
        <v>65.997244796607504</v>
      </c>
      <c r="V1102">
        <v>277.85538736084288</v>
      </c>
      <c r="W1102">
        <v>66.590846043584463</v>
      </c>
      <c r="X1102">
        <v>427.430884361361</v>
      </c>
      <c r="Y1102">
        <v>363.29162825083387</v>
      </c>
      <c r="Z1102">
        <v>11.419802293101256</v>
      </c>
      <c r="AA1102" s="12">
        <v>27.383680201361695</v>
      </c>
      <c r="AB1102" s="12">
        <v>8.4336802013616996</v>
      </c>
      <c r="AC1102" s="12">
        <v>0.66670801353849618</v>
      </c>
      <c r="AD1102" s="12">
        <v>-439.64832485579137</v>
      </c>
      <c r="AE1102">
        <v>5.8142764841187633E-2</v>
      </c>
      <c r="AF1102">
        <v>0</v>
      </c>
      <c r="AG1102">
        <v>33.13198805429063</v>
      </c>
      <c r="AH1102">
        <v>-7.5931791238289028</v>
      </c>
      <c r="AI1102">
        <v>-4.2718120444995495</v>
      </c>
      <c r="AJ1102">
        <v>-2.9320146784632732</v>
      </c>
      <c r="AK1102">
        <v>18.386328900585511</v>
      </c>
      <c r="AL1102">
        <v>0</v>
      </c>
      <c r="AM1102">
        <v>0</v>
      </c>
      <c r="AN1102">
        <v>2.8216142159770543</v>
      </c>
      <c r="AO1102">
        <f t="shared" si="175"/>
        <v>13.408089140083842</v>
      </c>
      <c r="AP1102">
        <f t="shared" si="176"/>
        <v>0.8044853484050305</v>
      </c>
      <c r="AQ1102">
        <f t="shared" si="177"/>
        <v>0</v>
      </c>
      <c r="AR1102">
        <f t="shared" si="178"/>
        <v>0.80312591745860551</v>
      </c>
      <c r="AS1102" s="9">
        <f t="shared" si="179"/>
        <v>41.088258238386182</v>
      </c>
      <c r="AT1102" s="9">
        <f t="shared" si="180"/>
        <v>19.174189441360113</v>
      </c>
      <c r="AU1102" s="9">
        <f t="shared" si="181"/>
        <v>9.1870636264821304</v>
      </c>
      <c r="AV1102">
        <f t="shared" si="182"/>
        <v>0</v>
      </c>
      <c r="AW1102">
        <f t="shared" si="183"/>
        <v>10.537187584539682</v>
      </c>
      <c r="AX1102">
        <v>13.430784673764453</v>
      </c>
      <c r="AZ1102">
        <f t="shared" si="184"/>
        <v>85.436240889990984</v>
      </c>
    </row>
    <row r="1103" spans="1:52" x14ac:dyDescent="0.3">
      <c r="A1103">
        <v>275.25</v>
      </c>
      <c r="B1103" s="12">
        <v>6802.3160573728464</v>
      </c>
      <c r="C1103" s="9">
        <v>0</v>
      </c>
      <c r="D1103" s="9">
        <v>1.0389992586030057</v>
      </c>
      <c r="E1103" s="9">
        <v>1.0975594478971891</v>
      </c>
      <c r="F1103" s="9">
        <v>3.589255495865642</v>
      </c>
      <c r="G1103" s="12">
        <v>29.516671636153035</v>
      </c>
      <c r="H1103" s="12">
        <v>427.13824919122658</v>
      </c>
      <c r="I1103" s="12">
        <v>25.628294951473595</v>
      </c>
      <c r="J1103">
        <v>269.26640530789768</v>
      </c>
      <c r="K1103">
        <v>61.991122010616266</v>
      </c>
      <c r="L1103">
        <v>-4.6037102076534967E-4</v>
      </c>
      <c r="M1103">
        <v>0</v>
      </c>
      <c r="N1103">
        <v>-8.1756822156459422E-4</v>
      </c>
      <c r="O1103">
        <v>1.4107539997819539E-3</v>
      </c>
      <c r="P1103">
        <v>-2.825179737028072E-3</v>
      </c>
      <c r="Q1103">
        <v>5.8771958018980341E-3</v>
      </c>
      <c r="R1103">
        <v>-2.323320329439494E-2</v>
      </c>
      <c r="S1103">
        <v>9.2424032040664157E-5</v>
      </c>
      <c r="T1103">
        <v>255.20459284636172</v>
      </c>
      <c r="U1103">
        <v>61.922071102332723</v>
      </c>
      <c r="V1103">
        <v>273.44601866061191</v>
      </c>
      <c r="W1103">
        <v>66.128708523076114</v>
      </c>
      <c r="X1103">
        <v>425.9865883422238</v>
      </c>
      <c r="Y1103">
        <v>362.27030369779584</v>
      </c>
      <c r="Z1103">
        <v>11.422340936234214</v>
      </c>
      <c r="AA1103" s="12">
        <v>27.392764983824527</v>
      </c>
      <c r="AB1103" s="12">
        <v>8.4427649838245316</v>
      </c>
      <c r="AC1103" s="12">
        <v>0.66064538069713963</v>
      </c>
      <c r="AD1103" s="12">
        <v>-440.87466022344495</v>
      </c>
      <c r="AE1103">
        <v>5.7597555069646367E-2</v>
      </c>
      <c r="AF1103">
        <v>0</v>
      </c>
      <c r="AG1103">
        <v>33.078791839519496</v>
      </c>
      <c r="AH1103">
        <v>-6.62809841243498</v>
      </c>
      <c r="AI1103">
        <v>-4.4412142518591962</v>
      </c>
      <c r="AJ1103">
        <v>-2.940193109030155</v>
      </c>
      <c r="AK1103">
        <v>18.392428730744339</v>
      </c>
      <c r="AL1103">
        <v>0</v>
      </c>
      <c r="AM1103">
        <v>0</v>
      </c>
      <c r="AN1103">
        <v>2.7959561907785417</v>
      </c>
      <c r="AO1103">
        <f t="shared" si="175"/>
        <v>13.253246195113691</v>
      </c>
      <c r="AP1103">
        <f t="shared" si="176"/>
        <v>0.7951947717068214</v>
      </c>
      <c r="AQ1103">
        <f t="shared" si="177"/>
        <v>0</v>
      </c>
      <c r="AR1103">
        <f t="shared" si="178"/>
        <v>0.793876115598804</v>
      </c>
      <c r="AS1103" s="9">
        <f t="shared" si="179"/>
        <v>41.564991272294399</v>
      </c>
      <c r="AT1103" s="9">
        <f t="shared" si="180"/>
        <v>18.704130151587229</v>
      </c>
      <c r="AU1103" s="9">
        <f t="shared" si="181"/>
        <v>9.0829857931462463</v>
      </c>
      <c r="AV1103">
        <f t="shared" si="182"/>
        <v>0</v>
      </c>
      <c r="AW1103">
        <f t="shared" si="183"/>
        <v>10.659743172472954</v>
      </c>
      <c r="AX1103">
        <v>13.275260302482399</v>
      </c>
      <c r="AZ1103">
        <f t="shared" si="184"/>
        <v>88.824285037183927</v>
      </c>
    </row>
    <row r="1104" spans="1:52" x14ac:dyDescent="0.3">
      <c r="A1104">
        <v>275.5</v>
      </c>
      <c r="B1104" s="12">
        <v>6800.6034754162174</v>
      </c>
      <c r="C1104" s="9">
        <v>0</v>
      </c>
      <c r="D1104" s="9">
        <v>1.0373918563256801</v>
      </c>
      <c r="E1104" s="9">
        <v>1.0987296016922077</v>
      </c>
      <c r="F1104" s="9">
        <v>3.5890768959824508</v>
      </c>
      <c r="G1104" s="12">
        <v>30.284062884486872</v>
      </c>
      <c r="H1104" s="12">
        <v>427.58830834315677</v>
      </c>
      <c r="I1104" s="12">
        <v>25.655298500589407</v>
      </c>
      <c r="J1104">
        <v>268.36745096782937</v>
      </c>
      <c r="K1104">
        <v>61.897303555753695</v>
      </c>
      <c r="L1104">
        <v>-4.7992135551848478E-4</v>
      </c>
      <c r="M1104">
        <v>0</v>
      </c>
      <c r="N1104">
        <v>-8.1128676859958625E-4</v>
      </c>
      <c r="O1104">
        <v>1.4082774826305901E-3</v>
      </c>
      <c r="P1104">
        <v>-2.8104448260649929E-3</v>
      </c>
      <c r="Q1104">
        <v>5.8771958018980341E-3</v>
      </c>
      <c r="R1104">
        <v>-2.37140886953984E-2</v>
      </c>
      <c r="S1104">
        <v>9.2099980941809579E-5</v>
      </c>
      <c r="T1104">
        <v>290.98677996855332</v>
      </c>
      <c r="U1104">
        <v>65.894051770384294</v>
      </c>
      <c r="V1104">
        <v>277.09311021364965</v>
      </c>
      <c r="W1104">
        <v>66.499383693322045</v>
      </c>
      <c r="X1104">
        <v>424.74249656089518</v>
      </c>
      <c r="Y1104">
        <v>361.41715111966511</v>
      </c>
      <c r="Z1104">
        <v>11.424855562446583</v>
      </c>
      <c r="AA1104" s="12">
        <v>27.40176616686314</v>
      </c>
      <c r="AB1104" s="12">
        <v>8.4517661668631412</v>
      </c>
      <c r="AC1104" s="12">
        <v>0.65456603056743468</v>
      </c>
      <c r="AD1104" s="12">
        <v>-442.09034145093551</v>
      </c>
      <c r="AE1104">
        <v>5.7051264683334102E-2</v>
      </c>
      <c r="AF1104">
        <v>0</v>
      </c>
      <c r="AG1104">
        <v>33.041132992128865</v>
      </c>
      <c r="AH1104">
        <v>-7.5495651465587814</v>
      </c>
      <c r="AI1104">
        <v>-4.2162020453007729</v>
      </c>
      <c r="AJ1104">
        <v>-2.9483004871362897</v>
      </c>
      <c r="AK1104">
        <v>18.398472429422725</v>
      </c>
      <c r="AL1104">
        <v>0</v>
      </c>
      <c r="AM1104">
        <v>0</v>
      </c>
      <c r="AN1104">
        <v>2.7702274153602948</v>
      </c>
      <c r="AO1104">
        <f t="shared" si="175"/>
        <v>13.494417599662013</v>
      </c>
      <c r="AP1104">
        <f t="shared" si="176"/>
        <v>0.80966505597972072</v>
      </c>
      <c r="AQ1104">
        <f t="shared" si="177"/>
        <v>0</v>
      </c>
      <c r="AR1104">
        <f t="shared" si="178"/>
        <v>0.80834774548247124</v>
      </c>
      <c r="AS1104" s="9">
        <f t="shared" si="179"/>
        <v>41.074515656991373</v>
      </c>
      <c r="AT1104" s="9">
        <f t="shared" si="180"/>
        <v>19.161522972264056</v>
      </c>
      <c r="AU1104" s="9">
        <f t="shared" si="181"/>
        <v>9.2503063185285352</v>
      </c>
      <c r="AV1104">
        <f t="shared" si="182"/>
        <v>0</v>
      </c>
      <c r="AW1104">
        <f t="shared" si="183"/>
        <v>10.534222513763984</v>
      </c>
      <c r="AX1104">
        <v>13.516408553502917</v>
      </c>
      <c r="AZ1104">
        <f t="shared" si="184"/>
        <v>84.324040906015455</v>
      </c>
    </row>
    <row r="1105" spans="1:52" x14ac:dyDescent="0.3">
      <c r="A1105">
        <v>275.75</v>
      </c>
      <c r="B1105" s="12">
        <v>6798.8116597154785</v>
      </c>
      <c r="C1105" s="9">
        <v>0</v>
      </c>
      <c r="D1105" s="9">
        <v>1.0357750928377678</v>
      </c>
      <c r="E1105" s="9">
        <v>1.0998888579399504</v>
      </c>
      <c r="F1105" s="9">
        <v>3.5888900126240046</v>
      </c>
      <c r="G1105" s="12">
        <v>31.0559457996238</v>
      </c>
      <c r="H1105" s="12">
        <v>428.03417613075015</v>
      </c>
      <c r="I1105" s="12">
        <v>25.68205056784501</v>
      </c>
      <c r="J1105">
        <v>267.314154367566</v>
      </c>
      <c r="K1105">
        <v>61.785691549867238</v>
      </c>
      <c r="L1105">
        <v>-4.9927319015542976E-4</v>
      </c>
      <c r="M1105">
        <v>0</v>
      </c>
      <c r="N1105">
        <v>-8.0583783904060468E-4</v>
      </c>
      <c r="O1105">
        <v>1.4052216449404024E-3</v>
      </c>
      <c r="P1105">
        <v>-2.7930483186472668E-3</v>
      </c>
      <c r="Q1105">
        <v>5.8771958018980341E-3</v>
      </c>
      <c r="R1105">
        <v>-2.416924366434392E-2</v>
      </c>
      <c r="S1105">
        <v>9.1723883421495817E-5</v>
      </c>
      <c r="T1105">
        <v>254.20273915404994</v>
      </c>
      <c r="U1105">
        <v>61.812596070653285</v>
      </c>
      <c r="V1105">
        <v>272.67927587740263</v>
      </c>
      <c r="W1105">
        <v>66.035651470742835</v>
      </c>
      <c r="X1105">
        <v>423.31944161651995</v>
      </c>
      <c r="Y1105">
        <v>360.39394325297559</v>
      </c>
      <c r="Z1105">
        <v>11.427346130164331</v>
      </c>
      <c r="AA1105" s="12">
        <v>27.410683522614999</v>
      </c>
      <c r="AB1105" s="12">
        <v>8.4606835226150032</v>
      </c>
      <c r="AC1105" s="12">
        <v>0.64847011027540702</v>
      </c>
      <c r="AD1105" s="12">
        <v>-443.29532365503349</v>
      </c>
      <c r="AE1105">
        <v>5.6503904020955398E-2</v>
      </c>
      <c r="AF1105">
        <v>0</v>
      </c>
      <c r="AG1105">
        <v>32.997784081701127</v>
      </c>
      <c r="AH1105">
        <v>-6.5884137389099529</v>
      </c>
      <c r="AI1105">
        <v>-4.3857333687786477</v>
      </c>
      <c r="AJ1105">
        <v>-2.9563365134554189</v>
      </c>
      <c r="AK1105">
        <v>18.404459843626057</v>
      </c>
      <c r="AL1105">
        <v>0</v>
      </c>
      <c r="AM1105">
        <v>0</v>
      </c>
      <c r="AN1105">
        <v>2.7444285123830245</v>
      </c>
      <c r="AO1105">
        <f t="shared" si="175"/>
        <v>13.338045068618323</v>
      </c>
      <c r="AP1105">
        <f t="shared" si="176"/>
        <v>0.80028270411709934</v>
      </c>
      <c r="AQ1105">
        <f t="shared" si="177"/>
        <v>0</v>
      </c>
      <c r="AR1105">
        <f t="shared" si="178"/>
        <v>0.79900551621558269</v>
      </c>
      <c r="AS1105" s="9">
        <f t="shared" si="179"/>
        <v>41.563780064113587</v>
      </c>
      <c r="AT1105" s="9">
        <f t="shared" si="180"/>
        <v>18.69784374992102</v>
      </c>
      <c r="AU1105" s="9">
        <f t="shared" si="181"/>
        <v>9.1451074619299817</v>
      </c>
      <c r="AV1105">
        <f t="shared" si="182"/>
        <v>0</v>
      </c>
      <c r="AW1105">
        <f t="shared" si="183"/>
        <v>10.659946174949718</v>
      </c>
      <c r="AX1105">
        <v>13.35936555946075</v>
      </c>
      <c r="AZ1105">
        <f t="shared" si="184"/>
        <v>87.714667375572958</v>
      </c>
    </row>
    <row r="1106" spans="1:52" x14ac:dyDescent="0.3">
      <c r="A1106">
        <v>276</v>
      </c>
      <c r="B1106" s="12">
        <v>6796.9406675968294</v>
      </c>
      <c r="C1106" s="9">
        <v>0</v>
      </c>
      <c r="D1106" s="9">
        <v>1.0341490081724798</v>
      </c>
      <c r="E1106" s="9">
        <v>1.1010371872824036</v>
      </c>
      <c r="F1106" s="9">
        <v>3.588694848994419</v>
      </c>
      <c r="G1106" s="12">
        <v>31.832296313258013</v>
      </c>
      <c r="H1106" s="12">
        <v>428.47584126246289</v>
      </c>
      <c r="I1106" s="12">
        <v>25.708550475747774</v>
      </c>
      <c r="J1106">
        <v>266.38471606477111</v>
      </c>
      <c r="K1106">
        <v>61.688083119218106</v>
      </c>
      <c r="L1106">
        <v>-5.1842384955744854E-4</v>
      </c>
      <c r="M1106">
        <v>0</v>
      </c>
      <c r="N1106">
        <v>-7.9928031474980465E-4</v>
      </c>
      <c r="O1106">
        <v>1.4027884787498851E-3</v>
      </c>
      <c r="P1106">
        <v>-2.7775251342075486E-3</v>
      </c>
      <c r="Q1106">
        <v>5.8771958018980341E-3</v>
      </c>
      <c r="R1106">
        <v>-2.4637091424586019E-2</v>
      </c>
      <c r="S1106">
        <v>9.1387870758254195E-5</v>
      </c>
      <c r="T1106">
        <v>289.86415163039669</v>
      </c>
      <c r="U1106">
        <v>65.787149481234735</v>
      </c>
      <c r="V1106">
        <v>276.29649262621803</v>
      </c>
      <c r="W1106">
        <v>66.404167222458227</v>
      </c>
      <c r="X1106">
        <v>422.09529232723514</v>
      </c>
      <c r="Y1106">
        <v>359.53838331456302</v>
      </c>
      <c r="Z1106">
        <v>11.429812598245153</v>
      </c>
      <c r="AA1106" s="12">
        <v>27.419516825249257</v>
      </c>
      <c r="AB1106" s="12">
        <v>8.4695168252492579</v>
      </c>
      <c r="AC1106" s="12">
        <v>0.64235776756299712</v>
      </c>
      <c r="AD1106" s="12">
        <v>-444.48956207462794</v>
      </c>
      <c r="AE1106">
        <v>5.5955483438884679E-2</v>
      </c>
      <c r="AF1106">
        <v>0</v>
      </c>
      <c r="AG1106">
        <v>32.969833638104923</v>
      </c>
      <c r="AH1106">
        <v>-7.505003050828611</v>
      </c>
      <c r="AI1106">
        <v>-4.1620945344172497</v>
      </c>
      <c r="AJ1106">
        <v>-2.9643008894756941</v>
      </c>
      <c r="AK1106">
        <v>18.410390821723873</v>
      </c>
      <c r="AL1106">
        <v>0</v>
      </c>
      <c r="AM1106">
        <v>0</v>
      </c>
      <c r="AN1106">
        <v>2.718560107114091</v>
      </c>
      <c r="AO1106">
        <f t="shared" si="175"/>
        <v>13.576477913712267</v>
      </c>
      <c r="AP1106">
        <f t="shared" si="176"/>
        <v>0.814588674822736</v>
      </c>
      <c r="AQ1106">
        <f t="shared" si="177"/>
        <v>0</v>
      </c>
      <c r="AR1106">
        <f t="shared" si="178"/>
        <v>0.81331376238361441</v>
      </c>
      <c r="AS1106" s="9">
        <f t="shared" si="179"/>
        <v>41.090123477256761</v>
      </c>
      <c r="AT1106" s="9">
        <f t="shared" si="180"/>
        <v>19.157166759478155</v>
      </c>
      <c r="AU1106" s="9">
        <f t="shared" si="181"/>
        <v>9.3105958978767323</v>
      </c>
      <c r="AV1106">
        <f t="shared" si="182"/>
        <v>0</v>
      </c>
      <c r="AW1106">
        <f t="shared" si="183"/>
        <v>10.538682766734981</v>
      </c>
      <c r="AX1106">
        <v>13.597759762578224</v>
      </c>
      <c r="AZ1106">
        <f t="shared" si="184"/>
        <v>83.241890688344995</v>
      </c>
    </row>
    <row r="1107" spans="1:52" x14ac:dyDescent="0.3">
      <c r="A1107">
        <v>276.25</v>
      </c>
      <c r="B1107" s="12">
        <v>6794.9905589089294</v>
      </c>
      <c r="C1107" s="9">
        <v>0</v>
      </c>
      <c r="D1107" s="9">
        <v>1.0325136425693717</v>
      </c>
      <c r="E1107" s="9">
        <v>1.1021745606267546</v>
      </c>
      <c r="F1107" s="9">
        <v>3.5884914084402446</v>
      </c>
      <c r="G1107" s="12">
        <v>32.613090250074606</v>
      </c>
      <c r="H1107" s="12">
        <v>428.91329254875177</v>
      </c>
      <c r="I1107" s="12">
        <v>25.734797552925105</v>
      </c>
      <c r="J1107">
        <v>265.30241786183251</v>
      </c>
      <c r="K1107">
        <v>61.572662913679892</v>
      </c>
      <c r="L1107">
        <v>-5.3736891804817956E-4</v>
      </c>
      <c r="M1107">
        <v>0</v>
      </c>
      <c r="N1107">
        <v>-7.9367749936714671E-4</v>
      </c>
      <c r="O1107">
        <v>1.3997768186636255E-3</v>
      </c>
      <c r="P1107">
        <v>-2.759302322557678E-3</v>
      </c>
      <c r="Q1107">
        <v>5.8771958018980341E-3</v>
      </c>
      <c r="R1107">
        <v>-2.5077216420570543E-2</v>
      </c>
      <c r="S1107">
        <v>9.1000385742738915E-5</v>
      </c>
      <c r="T1107">
        <v>253.17229611859042</v>
      </c>
      <c r="U1107">
        <v>61.701585797429004</v>
      </c>
      <c r="V1107">
        <v>271.87915583052677</v>
      </c>
      <c r="W1107">
        <v>65.938883959203906</v>
      </c>
      <c r="X1107">
        <v>420.69316026955943</v>
      </c>
      <c r="Y1107">
        <v>358.51402156877958</v>
      </c>
      <c r="Z1107">
        <v>11.43225492597988</v>
      </c>
      <c r="AA1107" s="12">
        <v>27.428265850975038</v>
      </c>
      <c r="AB1107" s="12">
        <v>8.4782658509750402</v>
      </c>
      <c r="AC1107" s="12">
        <v>0.63622915077888809</v>
      </c>
      <c r="AD1107" s="12">
        <v>-445.67301254041263</v>
      </c>
      <c r="AE1107">
        <v>5.5406013310994595E-2</v>
      </c>
      <c r="AF1107">
        <v>0</v>
      </c>
      <c r="AG1107">
        <v>32.936100622827254</v>
      </c>
      <c r="AH1107">
        <v>-6.5483526930981322</v>
      </c>
      <c r="AI1107">
        <v>-4.3317432869126407</v>
      </c>
      <c r="AJ1107">
        <v>-2.9721933206320124</v>
      </c>
      <c r="AK1107">
        <v>18.416265213455411</v>
      </c>
      <c r="AL1107">
        <v>0</v>
      </c>
      <c r="AM1107">
        <v>0</v>
      </c>
      <c r="AN1107">
        <v>2.6926228273886852</v>
      </c>
      <c r="AO1107">
        <f t="shared" si="175"/>
        <v>13.418606762459087</v>
      </c>
      <c r="AP1107">
        <f t="shared" si="176"/>
        <v>0.80511640574754517</v>
      </c>
      <c r="AQ1107">
        <f t="shared" si="177"/>
        <v>0</v>
      </c>
      <c r="AR1107">
        <f t="shared" si="178"/>
        <v>0.80388093808909189</v>
      </c>
      <c r="AS1107" s="9">
        <f t="shared" si="179"/>
        <v>41.591336340501009</v>
      </c>
      <c r="AT1107" s="9">
        <f t="shared" si="180"/>
        <v>18.700092176249662</v>
      </c>
      <c r="AU1107" s="9">
        <f t="shared" si="181"/>
        <v>9.2042959955945882</v>
      </c>
      <c r="AV1107">
        <f t="shared" si="182"/>
        <v>0</v>
      </c>
      <c r="AW1107">
        <f t="shared" si="183"/>
        <v>10.667426823250386</v>
      </c>
      <c r="AX1107">
        <v>13.439229536169742</v>
      </c>
      <c r="AZ1107">
        <f t="shared" si="184"/>
        <v>86.634865738252813</v>
      </c>
    </row>
    <row r="1108" spans="1:52" x14ac:dyDescent="0.3">
      <c r="A1108">
        <v>276.5</v>
      </c>
      <c r="B1108" s="12">
        <v>6792.9613960195966</v>
      </c>
      <c r="C1108" s="9">
        <v>0</v>
      </c>
      <c r="D1108" s="9">
        <v>1.0308690364728863</v>
      </c>
      <c r="E1108" s="9">
        <v>1.1033009491464723</v>
      </c>
      <c r="F1108" s="9">
        <v>3.5882796944504594</v>
      </c>
      <c r="G1108" s="12">
        <v>33.398303329033894</v>
      </c>
      <c r="H1108" s="12">
        <v>429.34651890248932</v>
      </c>
      <c r="I1108" s="12">
        <v>25.760791134149358</v>
      </c>
      <c r="J1108">
        <v>264.34349757757252</v>
      </c>
      <c r="K1108">
        <v>61.471306022082786</v>
      </c>
      <c r="L1108">
        <v>-5.5610626016650716E-4</v>
      </c>
      <c r="M1108">
        <v>0</v>
      </c>
      <c r="N1108">
        <v>-7.8683318095505207E-4</v>
      </c>
      <c r="O1108">
        <v>1.3973845247490034E-3</v>
      </c>
      <c r="P1108">
        <v>-2.7429684228154911E-3</v>
      </c>
      <c r="Q1108">
        <v>5.8771958018980341E-3</v>
      </c>
      <c r="R1108">
        <v>-2.5530476776611331E-2</v>
      </c>
      <c r="S1108">
        <v>9.0652813401803729E-5</v>
      </c>
      <c r="T1108">
        <v>288.68673825896167</v>
      </c>
      <c r="U1108">
        <v>65.676472569762097</v>
      </c>
      <c r="V1108">
        <v>275.4640766708572</v>
      </c>
      <c r="W1108">
        <v>66.305030075442232</v>
      </c>
      <c r="X1108">
        <v>419.48865592344765</v>
      </c>
      <c r="Y1108">
        <v>357.65673818639527</v>
      </c>
      <c r="Z1108">
        <v>11.434673073090115</v>
      </c>
      <c r="AA1108" s="12">
        <v>27.436930378049787</v>
      </c>
      <c r="AB1108" s="12">
        <v>8.4869303780497862</v>
      </c>
      <c r="AC1108" s="12">
        <v>0.63008440887553463</v>
      </c>
      <c r="AD1108" s="12">
        <v>-446.84563121186176</v>
      </c>
      <c r="AE1108">
        <v>5.4855504028467506E-2</v>
      </c>
      <c r="AF1108">
        <v>0</v>
      </c>
      <c r="AG1108">
        <v>32.917653934323802</v>
      </c>
      <c r="AH1108">
        <v>-7.4594369266744671</v>
      </c>
      <c r="AI1108">
        <v>-4.1096330757769035</v>
      </c>
      <c r="AJ1108">
        <v>-2.9800135145519064</v>
      </c>
      <c r="AK1108">
        <v>18.422082869935213</v>
      </c>
      <c r="AL1108">
        <v>0</v>
      </c>
      <c r="AM1108">
        <v>0</v>
      </c>
      <c r="AN1108">
        <v>2.6666173035972558</v>
      </c>
      <c r="AO1108">
        <f t="shared" si="175"/>
        <v>13.654159820845585</v>
      </c>
      <c r="AP1108">
        <f t="shared" si="176"/>
        <v>0.8192495892507351</v>
      </c>
      <c r="AQ1108">
        <f t="shared" si="177"/>
        <v>0</v>
      </c>
      <c r="AR1108">
        <f t="shared" si="178"/>
        <v>0.81801728555861664</v>
      </c>
      <c r="AS1108" s="9">
        <f t="shared" si="179"/>
        <v>41.134575816680652</v>
      </c>
      <c r="AT1108" s="9">
        <f t="shared" si="180"/>
        <v>19.160993398187191</v>
      </c>
      <c r="AU1108" s="9">
        <f t="shared" si="181"/>
        <v>9.3678512183455176</v>
      </c>
      <c r="AV1108">
        <f t="shared" si="182"/>
        <v>0</v>
      </c>
      <c r="AW1108">
        <f t="shared" si="183"/>
        <v>10.550444577054559</v>
      </c>
      <c r="AX1108">
        <v>13.674729155818149</v>
      </c>
      <c r="AZ1108">
        <f t="shared" si="184"/>
        <v>82.192661515538077</v>
      </c>
    </row>
    <row r="1109" spans="1:52" x14ac:dyDescent="0.3">
      <c r="A1109">
        <v>276.75</v>
      </c>
      <c r="B1109" s="12">
        <v>6790.8532438123766</v>
      </c>
      <c r="C1109" s="9">
        <v>0</v>
      </c>
      <c r="D1109" s="9">
        <v>1.0292152305308899</v>
      </c>
      <c r="E1109" s="9">
        <v>1.1044163242823706</v>
      </c>
      <c r="F1109" s="9">
        <v>3.588059710656478</v>
      </c>
      <c r="G1109" s="12">
        <v>34.18791116465826</v>
      </c>
      <c r="H1109" s="12">
        <v>429.77550933937323</v>
      </c>
      <c r="I1109" s="12">
        <v>25.786530560362394</v>
      </c>
      <c r="J1109">
        <v>263.23345655501947</v>
      </c>
      <c r="K1109">
        <v>61.352141505817258</v>
      </c>
      <c r="L1109">
        <v>-5.7463145566413656E-4</v>
      </c>
      <c r="M1109">
        <v>0</v>
      </c>
      <c r="N1109">
        <v>-7.8107984617956149E-4</v>
      </c>
      <c r="O1109">
        <v>1.394414103205021E-3</v>
      </c>
      <c r="P1109">
        <v>-2.7238974039265409E-3</v>
      </c>
      <c r="Q1109">
        <v>5.8771958018980341E-3</v>
      </c>
      <c r="R1109">
        <v>-2.5953961187018718E-2</v>
      </c>
      <c r="S1109">
        <v>9.0254431335227633E-5</v>
      </c>
      <c r="T1109">
        <v>252.11287406981398</v>
      </c>
      <c r="U1109">
        <v>61.589214702965251</v>
      </c>
      <c r="V1109">
        <v>271.0442914123542</v>
      </c>
      <c r="W1109">
        <v>65.838246721693395</v>
      </c>
      <c r="X1109">
        <v>418.107134970956</v>
      </c>
      <c r="Y1109">
        <v>356.63199277077308</v>
      </c>
      <c r="Z1109">
        <v>11.437066999730071</v>
      </c>
      <c r="AA1109" s="12">
        <v>27.445510186787466</v>
      </c>
      <c r="AB1109" s="12">
        <v>8.4955101867874649</v>
      </c>
      <c r="AC1109" s="12">
        <v>0.62392369140399639</v>
      </c>
      <c r="AD1109" s="12">
        <v>-448.00737455844262</v>
      </c>
      <c r="AE1109">
        <v>5.4303965999608739E-2</v>
      </c>
      <c r="AF1109">
        <v>0</v>
      </c>
      <c r="AG1109">
        <v>32.893272816195868</v>
      </c>
      <c r="AH1109">
        <v>-6.5079079701403479</v>
      </c>
      <c r="AI1109">
        <v>-4.2793850679209449</v>
      </c>
      <c r="AJ1109">
        <v>-2.9877611809302542</v>
      </c>
      <c r="AK1109">
        <v>18.427843643658655</v>
      </c>
      <c r="AL1109">
        <v>0</v>
      </c>
      <c r="AM1109">
        <v>0</v>
      </c>
      <c r="AN1109">
        <v>2.6405441686636424</v>
      </c>
      <c r="AO1109">
        <f t="shared" si="175"/>
        <v>13.494827950278824</v>
      </c>
      <c r="AP1109">
        <f t="shared" si="176"/>
        <v>0.80968967701672934</v>
      </c>
      <c r="AQ1109">
        <f t="shared" si="177"/>
        <v>0</v>
      </c>
      <c r="AR1109">
        <f t="shared" si="178"/>
        <v>0.80849611503596042</v>
      </c>
      <c r="AS1109" s="9">
        <f t="shared" si="179"/>
        <v>41.647076778092362</v>
      </c>
      <c r="AT1109" s="9">
        <f t="shared" si="180"/>
        <v>18.710752215736445</v>
      </c>
      <c r="AU1109" s="9">
        <f t="shared" si="181"/>
        <v>9.2604750850301354</v>
      </c>
      <c r="AV1109">
        <f t="shared" si="182"/>
        <v>0</v>
      </c>
      <c r="AW1109">
        <f t="shared" si="183"/>
        <v>10.682041312910934</v>
      </c>
      <c r="AX1109">
        <v>13.514750017038233</v>
      </c>
      <c r="AZ1109">
        <f t="shared" si="184"/>
        <v>85.587701358418883</v>
      </c>
    </row>
    <row r="1110" spans="1:52" x14ac:dyDescent="0.3">
      <c r="A1110">
        <v>277</v>
      </c>
      <c r="B1110" s="12">
        <v>6788.6661696829624</v>
      </c>
      <c r="C1110" s="9">
        <v>0</v>
      </c>
      <c r="D1110" s="9">
        <v>1.0275522655932048</v>
      </c>
      <c r="E1110" s="9">
        <v>1.105520657743672</v>
      </c>
      <c r="F1110" s="9">
        <v>3.5878314608321475</v>
      </c>
      <c r="G1110" s="12">
        <v>34.981889268324011</v>
      </c>
      <c r="H1110" s="12">
        <v>430.20025297833541</v>
      </c>
      <c r="I1110" s="12">
        <v>25.812015178700126</v>
      </c>
      <c r="J1110">
        <v>262.2461766552604</v>
      </c>
      <c r="K1110">
        <v>61.247089929056131</v>
      </c>
      <c r="L1110">
        <v>-5.9294299364328479E-4</v>
      </c>
      <c r="M1110">
        <v>0</v>
      </c>
      <c r="N1110">
        <v>-7.7393700889183826E-4</v>
      </c>
      <c r="O1110">
        <v>1.3920596872721968E-3</v>
      </c>
      <c r="P1110">
        <v>-2.7067297441644381E-3</v>
      </c>
      <c r="Q1110">
        <v>5.8771958018980341E-3</v>
      </c>
      <c r="R1110">
        <v>-2.6391016752965905E-2</v>
      </c>
      <c r="S1110">
        <v>8.989574312137801E-5</v>
      </c>
      <c r="T1110">
        <v>287.4517375615921</v>
      </c>
      <c r="U1110">
        <v>65.56194756398429</v>
      </c>
      <c r="V1110">
        <v>274.59432539214816</v>
      </c>
      <c r="W1110">
        <v>66.201796457463047</v>
      </c>
      <c r="X1110">
        <v>416.92198420927014</v>
      </c>
      <c r="Y1110">
        <v>355.77370489419445</v>
      </c>
      <c r="Z1110">
        <v>11.439436666485847</v>
      </c>
      <c r="AA1110" s="12">
        <v>27.454005059566704</v>
      </c>
      <c r="AB1110" s="12">
        <v>8.5040050595667083</v>
      </c>
      <c r="AC1110" s="12">
        <v>0.61774714850657453</v>
      </c>
      <c r="AD1110" s="12">
        <v>-449.15819950052133</v>
      </c>
      <c r="AE1110">
        <v>5.3751409649657189E-2</v>
      </c>
      <c r="AF1110">
        <v>0</v>
      </c>
      <c r="AG1110">
        <v>32.884096250796631</v>
      </c>
      <c r="AH1110">
        <v>-7.4128010450946134</v>
      </c>
      <c r="AI1110">
        <v>-4.0589689751023146</v>
      </c>
      <c r="AJ1110">
        <v>-2.9954360324689775</v>
      </c>
      <c r="AK1110">
        <v>18.433547388507382</v>
      </c>
      <c r="AL1110">
        <v>0</v>
      </c>
      <c r="AM1110">
        <v>0</v>
      </c>
      <c r="AN1110">
        <v>2.6144040580139127</v>
      </c>
      <c r="AO1110">
        <f t="shared" si="175"/>
        <v>13.727353565128121</v>
      </c>
      <c r="AP1110">
        <f t="shared" si="176"/>
        <v>0.82364121390768719</v>
      </c>
      <c r="AQ1110">
        <f t="shared" si="177"/>
        <v>0</v>
      </c>
      <c r="AR1110">
        <f t="shared" si="178"/>
        <v>0.82245166247549661</v>
      </c>
      <c r="AS1110" s="9">
        <f t="shared" si="179"/>
        <v>41.207272646365134</v>
      </c>
      <c r="AT1110" s="9">
        <f t="shared" si="180"/>
        <v>19.172833161152528</v>
      </c>
      <c r="AU1110" s="9">
        <f t="shared" si="181"/>
        <v>9.4219915024045093</v>
      </c>
      <c r="AV1110">
        <f t="shared" si="182"/>
        <v>0</v>
      </c>
      <c r="AW1110">
        <f t="shared" si="183"/>
        <v>10.569359555165262</v>
      </c>
      <c r="AX1110">
        <v>13.747208097422984</v>
      </c>
      <c r="AZ1110">
        <f t="shared" si="184"/>
        <v>81.179379502046288</v>
      </c>
    </row>
    <row r="1111" spans="1:52" x14ac:dyDescent="0.3">
      <c r="A1111">
        <v>277.25</v>
      </c>
      <c r="B1111" s="12">
        <v>6786.4002435354823</v>
      </c>
      <c r="C1111" s="9">
        <v>0</v>
      </c>
      <c r="D1111" s="9">
        <v>1.025880182710134</v>
      </c>
      <c r="E1111" s="9">
        <v>1.1066139215090556</v>
      </c>
      <c r="F1111" s="9">
        <v>3.5875949488937611</v>
      </c>
      <c r="G1111" s="12">
        <v>35.780213049554447</v>
      </c>
      <c r="H1111" s="12">
        <v>430.62073904194443</v>
      </c>
      <c r="I1111" s="12">
        <v>25.837244342516666</v>
      </c>
      <c r="J1111">
        <v>261.10979794496916</v>
      </c>
      <c r="K1111">
        <v>61.124260915207117</v>
      </c>
      <c r="L1111">
        <v>-6.1103642266283097E-4</v>
      </c>
      <c r="M1111">
        <v>0</v>
      </c>
      <c r="N1111">
        <v>-7.6803791354112334E-4</v>
      </c>
      <c r="O1111">
        <v>1.3891270740386153E-3</v>
      </c>
      <c r="P1111">
        <v>-2.6867884576872387E-3</v>
      </c>
      <c r="Q1111">
        <v>5.8771958018980341E-3</v>
      </c>
      <c r="R1111">
        <v>-2.6796186527349244E-2</v>
      </c>
      <c r="S1111">
        <v>8.9487004555731625E-5</v>
      </c>
      <c r="T1111">
        <v>251.02404609901598</v>
      </c>
      <c r="U1111">
        <v>61.475692255766944</v>
      </c>
      <c r="V1111">
        <v>270.17323924283147</v>
      </c>
      <c r="W1111">
        <v>65.7335715020983</v>
      </c>
      <c r="X1111">
        <v>415.56076895415742</v>
      </c>
      <c r="Y1111">
        <v>354.74938835021061</v>
      </c>
      <c r="Z1111">
        <v>11.44178203437321</v>
      </c>
      <c r="AA1111" s="12">
        <v>27.462414780838891</v>
      </c>
      <c r="AB1111" s="12">
        <v>8.5124147808388901</v>
      </c>
      <c r="AC1111" s="12">
        <v>0.61155493091293633</v>
      </c>
      <c r="AD1111" s="12">
        <v>-450.29806341875678</v>
      </c>
      <c r="AE1111">
        <v>5.3197845420609235E-2</v>
      </c>
      <c r="AF1111">
        <v>0</v>
      </c>
      <c r="AG1111">
        <v>32.868768213338328</v>
      </c>
      <c r="AH1111">
        <v>-6.4670711638017808</v>
      </c>
      <c r="AI1111">
        <v>-4.2288074553689565</v>
      </c>
      <c r="AJ1111">
        <v>-3.0030377849396896</v>
      </c>
      <c r="AK1111">
        <v>18.439193959754771</v>
      </c>
      <c r="AL1111">
        <v>0</v>
      </c>
      <c r="AM1111">
        <v>0</v>
      </c>
      <c r="AN1111">
        <v>2.5881976095599617</v>
      </c>
      <c r="AO1111">
        <f t="shared" si="175"/>
        <v>13.566606179160823</v>
      </c>
      <c r="AP1111">
        <f t="shared" si="176"/>
        <v>0.81399637074964937</v>
      </c>
      <c r="AQ1111">
        <f t="shared" si="177"/>
        <v>0</v>
      </c>
      <c r="AR1111">
        <f t="shared" si="178"/>
        <v>0.81284483311722089</v>
      </c>
      <c r="AS1111" s="9">
        <f t="shared" si="179"/>
        <v>41.73031586202908</v>
      </c>
      <c r="AT1111" s="9">
        <f t="shared" si="180"/>
        <v>18.729661255169717</v>
      </c>
      <c r="AU1111" s="9">
        <f t="shared" si="181"/>
        <v>9.3135690508883329</v>
      </c>
      <c r="AV1111">
        <f t="shared" si="182"/>
        <v>0</v>
      </c>
      <c r="AW1111">
        <f t="shared" si="183"/>
        <v>10.703619175535275</v>
      </c>
      <c r="AX1111">
        <v>13.585825662293574</v>
      </c>
      <c r="AZ1111">
        <f t="shared" si="184"/>
        <v>84.576149107379138</v>
      </c>
    </row>
    <row r="1112" spans="1:52" x14ac:dyDescent="0.3">
      <c r="A1112">
        <v>277.5</v>
      </c>
      <c r="B1112" s="12">
        <v>6784.0555377786577</v>
      </c>
      <c r="C1112" s="9">
        <v>0</v>
      </c>
      <c r="D1112" s="9">
        <v>1.0241990231309759</v>
      </c>
      <c r="E1112" s="9">
        <v>1.1076960878276947</v>
      </c>
      <c r="F1112" s="9">
        <v>3.5873501789000479</v>
      </c>
      <c r="G1112" s="12">
        <v>36.582857817316864</v>
      </c>
      <c r="H1112" s="12">
        <v>431.03695685680566</v>
      </c>
      <c r="I1112" s="12">
        <v>25.862217411408338</v>
      </c>
      <c r="J1112">
        <v>260.09540734300043</v>
      </c>
      <c r="K1112">
        <v>61.015581933089436</v>
      </c>
      <c r="L1112">
        <v>-6.2891095376742961E-4</v>
      </c>
      <c r="M1112">
        <v>0</v>
      </c>
      <c r="N1112">
        <v>-7.6058257250255653E-4</v>
      </c>
      <c r="O1112">
        <v>1.3868070725216186E-3</v>
      </c>
      <c r="P1112">
        <v>-2.6687634245165372E-3</v>
      </c>
      <c r="Q1112">
        <v>5.8771958018980341E-3</v>
      </c>
      <c r="R1112">
        <v>-2.7215350617675053E-2</v>
      </c>
      <c r="S1112">
        <v>8.9117687880341197E-5</v>
      </c>
      <c r="T1112">
        <v>286.15579443916647</v>
      </c>
      <c r="U1112">
        <v>65.443484214901616</v>
      </c>
      <c r="V1112">
        <v>273.6855823043187</v>
      </c>
      <c r="W1112">
        <v>66.094276907081564</v>
      </c>
      <c r="X1112">
        <v>414.39468657573661</v>
      </c>
      <c r="Y1112">
        <v>353.89085034420083</v>
      </c>
      <c r="Z1112">
        <v>11.444103064839387</v>
      </c>
      <c r="AA1112" s="12">
        <v>27.47073913713611</v>
      </c>
      <c r="AB1112" s="12">
        <v>8.520739137136113</v>
      </c>
      <c r="AC1112" s="12">
        <v>0.60534718993404457</v>
      </c>
      <c r="AD1112" s="12">
        <v>-451.42692399440693</v>
      </c>
      <c r="AE1112">
        <v>5.264328377102534E-2</v>
      </c>
      <c r="AF1112">
        <v>0</v>
      </c>
      <c r="AG1112">
        <v>32.868597684756715</v>
      </c>
      <c r="AH1112">
        <v>-7.3650156237409936</v>
      </c>
      <c r="AI1112">
        <v>-4.0102634019941066</v>
      </c>
      <c r="AJ1112">
        <v>-3.0105661561187005</v>
      </c>
      <c r="AK1112">
        <v>18.44478321407124</v>
      </c>
      <c r="AL1112">
        <v>0</v>
      </c>
      <c r="AM1112">
        <v>0</v>
      </c>
      <c r="AN1112">
        <v>2.561925463673818</v>
      </c>
      <c r="AO1112">
        <f t="shared" si="175"/>
        <v>13.795948274896649</v>
      </c>
      <c r="AP1112">
        <f t="shared" si="176"/>
        <v>0.82775689649379891</v>
      </c>
      <c r="AQ1112">
        <f t="shared" si="177"/>
        <v>0</v>
      </c>
      <c r="AR1112">
        <f t="shared" si="178"/>
        <v>0.82661017367123424</v>
      </c>
      <c r="AS1112" s="9">
        <f t="shared" si="179"/>
        <v>41.307515985897588</v>
      </c>
      <c r="AT1112" s="9">
        <f t="shared" si="180"/>
        <v>19.192469562226918</v>
      </c>
      <c r="AU1112" s="9">
        <f t="shared" si="181"/>
        <v>9.4729352361066237</v>
      </c>
      <c r="AV1112">
        <f t="shared" si="182"/>
        <v>0</v>
      </c>
      <c r="AW1112">
        <f t="shared" si="183"/>
        <v>10.595253754184421</v>
      </c>
      <c r="AX1112">
        <v>13.815086835308364</v>
      </c>
      <c r="AZ1112">
        <f t="shared" si="184"/>
        <v>80.205268039882128</v>
      </c>
    </row>
    <row r="1113" spans="1:52" x14ac:dyDescent="0.3">
      <c r="A1113">
        <v>277.75</v>
      </c>
      <c r="B1113" s="12">
        <v>6781.6321273218191</v>
      </c>
      <c r="C1113" s="9">
        <v>0</v>
      </c>
      <c r="D1113" s="9">
        <v>1.0225088283025412</v>
      </c>
      <c r="E1113" s="9">
        <v>1.1087671292202932</v>
      </c>
      <c r="F1113" s="9">
        <v>3.5870971550521831</v>
      </c>
      <c r="G1113" s="12">
        <v>37.389798781321247</v>
      </c>
      <c r="H1113" s="12">
        <v>431.4488958539589</v>
      </c>
      <c r="I1113" s="12">
        <v>25.886933751237535</v>
      </c>
      <c r="J1113">
        <v>258.93425351590105</v>
      </c>
      <c r="K1113">
        <v>60.88918614816231</v>
      </c>
      <c r="L1113">
        <v>-6.4656206798881265E-4</v>
      </c>
      <c r="M1113">
        <v>0</v>
      </c>
      <c r="N1113">
        <v>-7.5454380323559196E-4</v>
      </c>
      <c r="O1113">
        <v>1.3839084015566324E-3</v>
      </c>
      <c r="P1113">
        <v>-2.647929826266228E-3</v>
      </c>
      <c r="Q1113">
        <v>5.8771958018980341E-3</v>
      </c>
      <c r="R1113">
        <v>-2.7600468878215517E-2</v>
      </c>
      <c r="S1113">
        <v>8.8699186728538419E-5</v>
      </c>
      <c r="T1113">
        <v>249.90533272357212</v>
      </c>
      <c r="U1113">
        <v>61.361272216619625</v>
      </c>
      <c r="V1113">
        <v>269.26444175851344</v>
      </c>
      <c r="W1113">
        <v>65.624676857183658</v>
      </c>
      <c r="X1113">
        <v>413.05347794805272</v>
      </c>
      <c r="Y1113">
        <v>352.86781949850973</v>
      </c>
      <c r="Z1113">
        <v>11.446399719763303</v>
      </c>
      <c r="AA1113" s="12">
        <v>27.478977917079181</v>
      </c>
      <c r="AB1113" s="12">
        <v>8.5289779170791782</v>
      </c>
      <c r="AC1113" s="12">
        <v>0.5991240774597022</v>
      </c>
      <c r="AD1113" s="12">
        <v>-452.54473914357311</v>
      </c>
      <c r="AE1113">
        <v>5.2087735175849526E-2</v>
      </c>
      <c r="AF1113">
        <v>0</v>
      </c>
      <c r="AG1113">
        <v>32.861986544479784</v>
      </c>
      <c r="AH1113">
        <v>-6.425832376240237</v>
      </c>
      <c r="AI1113">
        <v>-4.1801688869998141</v>
      </c>
      <c r="AJ1113">
        <v>-3.0180208653484897</v>
      </c>
      <c r="AK1113">
        <v>18.450315009529664</v>
      </c>
      <c r="AL1113">
        <v>0</v>
      </c>
      <c r="AM1113">
        <v>0</v>
      </c>
      <c r="AN1113">
        <v>2.5355882631772553</v>
      </c>
      <c r="AO1113">
        <f t="shared" si="175"/>
        <v>13.633838398667702</v>
      </c>
      <c r="AP1113">
        <f t="shared" si="176"/>
        <v>0.81803030392006215</v>
      </c>
      <c r="AQ1113">
        <f t="shared" si="177"/>
        <v>0</v>
      </c>
      <c r="AR1113">
        <f t="shared" si="178"/>
        <v>0.81692084263604658</v>
      </c>
      <c r="AS1113" s="9">
        <f t="shared" si="179"/>
        <v>41.84025965729311</v>
      </c>
      <c r="AT1113" s="9">
        <f t="shared" si="180"/>
        <v>18.756614594866868</v>
      </c>
      <c r="AU1113" s="9">
        <f t="shared" si="181"/>
        <v>9.363501841548489</v>
      </c>
      <c r="AV1113">
        <f t="shared" si="182"/>
        <v>0</v>
      </c>
      <c r="AW1113">
        <f t="shared" si="183"/>
        <v>10.73196172356576</v>
      </c>
      <c r="AX1113">
        <v>13.652354532748744</v>
      </c>
      <c r="AZ1113">
        <f t="shared" si="184"/>
        <v>83.60337773999629</v>
      </c>
    </row>
    <row r="1114" spans="1:52" x14ac:dyDescent="0.3">
      <c r="A1114">
        <v>278</v>
      </c>
      <c r="B1114" s="12">
        <v>6779.1300895707654</v>
      </c>
      <c r="C1114" s="9">
        <v>0</v>
      </c>
      <c r="D1114" s="9">
        <v>1.0208096398676532</v>
      </c>
      <c r="E1114" s="9">
        <v>1.1098270184800982</v>
      </c>
      <c r="F1114" s="9">
        <v>3.5868358816937924</v>
      </c>
      <c r="G1114" s="12">
        <v>38.201011053323299</v>
      </c>
      <c r="H1114" s="12">
        <v>431.85654556926852</v>
      </c>
      <c r="I1114" s="12">
        <v>25.911392734156109</v>
      </c>
      <c r="J1114">
        <v>257.89413383879395</v>
      </c>
      <c r="K1114">
        <v>60.776961885417279</v>
      </c>
      <c r="L1114">
        <v>-6.6398981220894076E-4</v>
      </c>
      <c r="M1114">
        <v>0</v>
      </c>
      <c r="N1114">
        <v>-7.4676270313542509E-4</v>
      </c>
      <c r="O1114">
        <v>1.3816189372838595E-3</v>
      </c>
      <c r="P1114">
        <v>-2.6290232825630869E-3</v>
      </c>
      <c r="Q1114">
        <v>5.8771958018980341E-3</v>
      </c>
      <c r="R1114">
        <v>-2.7999984049788925E-2</v>
      </c>
      <c r="S1114">
        <v>8.8319774258875268E-5</v>
      </c>
      <c r="T1114">
        <v>284.79473396924419</v>
      </c>
      <c r="U1114">
        <v>65.32096033515063</v>
      </c>
      <c r="V1114">
        <v>272.73601594582919</v>
      </c>
      <c r="W1114">
        <v>65.982262203248695</v>
      </c>
      <c r="X1114">
        <v>411.90618487338111</v>
      </c>
      <c r="Y1114">
        <v>352.00982140095152</v>
      </c>
      <c r="Z1114">
        <v>11.448671961452359</v>
      </c>
      <c r="AA1114" s="12">
        <v>27.487130911385368</v>
      </c>
      <c r="AB1114" s="12">
        <v>8.5371309113853702</v>
      </c>
      <c r="AC1114" s="12">
        <v>0.59288574594628118</v>
      </c>
      <c r="AD1114" s="12">
        <v>-453.65146763718576</v>
      </c>
      <c r="AE1114">
        <v>5.15312101262273E-2</v>
      </c>
      <c r="AF1114">
        <v>0</v>
      </c>
      <c r="AG1114">
        <v>32.87052604033088</v>
      </c>
      <c r="AH1114">
        <v>-7.3159800723164041</v>
      </c>
      <c r="AI1114">
        <v>-3.9636902727561165</v>
      </c>
      <c r="AJ1114">
        <v>-3.0254016376723922</v>
      </c>
      <c r="AK1114">
        <v>18.455789205610536</v>
      </c>
      <c r="AL1114">
        <v>0</v>
      </c>
      <c r="AM1114">
        <v>0</v>
      </c>
      <c r="AN1114">
        <v>2.5091866532898557</v>
      </c>
      <c r="AO1114">
        <f t="shared" si="175"/>
        <v>13.859829606794943</v>
      </c>
      <c r="AP1114">
        <f t="shared" si="176"/>
        <v>0.83158977640769649</v>
      </c>
      <c r="AQ1114">
        <f t="shared" si="177"/>
        <v>0</v>
      </c>
      <c r="AR1114">
        <f t="shared" si="178"/>
        <v>0.83048589168807974</v>
      </c>
      <c r="AS1114" s="9">
        <f t="shared" si="179"/>
        <v>41.43450696386661</v>
      </c>
      <c r="AT1114" s="9">
        <f t="shared" si="180"/>
        <v>19.21963354083007</v>
      </c>
      <c r="AU1114" s="9">
        <f t="shared" si="181"/>
        <v>9.5205985565892313</v>
      </c>
      <c r="AV1114">
        <f t="shared" si="182"/>
        <v>0</v>
      </c>
      <c r="AW1114">
        <f t="shared" si="183"/>
        <v>10.627926958648255</v>
      </c>
      <c r="AX1114">
        <v>13.87825214024501</v>
      </c>
      <c r="AZ1114">
        <f t="shared" si="184"/>
        <v>79.273805455122329</v>
      </c>
    </row>
    <row r="1115" spans="1:52" x14ac:dyDescent="0.3">
      <c r="A1115">
        <v>278.25</v>
      </c>
      <c r="B1115" s="12">
        <v>6776.549504423534</v>
      </c>
      <c r="C1115" s="9">
        <v>0</v>
      </c>
      <c r="D1115" s="9">
        <v>1.0191014996636538</v>
      </c>
      <c r="E1115" s="9">
        <v>1.1108757286739159</v>
      </c>
      <c r="F1115" s="9">
        <v>3.5865663633109435</v>
      </c>
      <c r="G1115" s="12">
        <v>39.016469648428597</v>
      </c>
      <c r="H1115" s="12">
        <v>432.25989564381382</v>
      </c>
      <c r="I1115" s="12">
        <v>25.935593738628828</v>
      </c>
      <c r="J1115">
        <v>256.70993797127522</v>
      </c>
      <c r="K1115">
        <v>60.647117277711743</v>
      </c>
      <c r="L1115">
        <v>-6.8118954945425901E-4</v>
      </c>
      <c r="M1115">
        <v>0</v>
      </c>
      <c r="N1115">
        <v>-7.4059047482288322E-4</v>
      </c>
      <c r="O1115">
        <v>1.3787499717853216E-3</v>
      </c>
      <c r="P1115">
        <v>-2.6072755850934494E-3</v>
      </c>
      <c r="Q1115">
        <v>5.8771958018980341E-3</v>
      </c>
      <c r="R1115">
        <v>-2.8363252879274301E-2</v>
      </c>
      <c r="S1115">
        <v>8.7892161664442078E-5</v>
      </c>
      <c r="T1115">
        <v>248.75618370162255</v>
      </c>
      <c r="U1115">
        <v>61.246266753419548</v>
      </c>
      <c r="V1115">
        <v>268.31617673763225</v>
      </c>
      <c r="W1115">
        <v>65.511362531737859</v>
      </c>
      <c r="X1115">
        <v>410.58469010118171</v>
      </c>
      <c r="Y1115">
        <v>350.98897987995673</v>
      </c>
      <c r="Z1115">
        <v>11.450919752645602</v>
      </c>
      <c r="AA1115" s="12">
        <v>27.495197912876279</v>
      </c>
      <c r="AB1115" s="12">
        <v>8.5451979128762758</v>
      </c>
      <c r="AC1115" s="12">
        <v>0.58663234841853096</v>
      </c>
      <c r="AD1115" s="12">
        <v>-454.74706822738796</v>
      </c>
      <c r="AE1115">
        <v>5.0973719129305151E-2</v>
      </c>
      <c r="AF1115">
        <v>0</v>
      </c>
      <c r="AG1115">
        <v>32.872255268620776</v>
      </c>
      <c r="AH1115">
        <v>-6.3841797585467202</v>
      </c>
      <c r="AI1115">
        <v>-4.1336401571162238</v>
      </c>
      <c r="AJ1115">
        <v>-3.0327081980084509</v>
      </c>
      <c r="AK1115">
        <v>18.461205663207281</v>
      </c>
      <c r="AL1115">
        <v>0</v>
      </c>
      <c r="AM1115">
        <v>0</v>
      </c>
      <c r="AN1115">
        <v>2.4827212816366666</v>
      </c>
      <c r="AO1115">
        <f t="shared" si="175"/>
        <v>13.696418884940169</v>
      </c>
      <c r="AP1115">
        <f t="shared" si="176"/>
        <v>0.8217851330964101</v>
      </c>
      <c r="AQ1115">
        <f t="shared" si="177"/>
        <v>0</v>
      </c>
      <c r="AR1115">
        <f t="shared" si="178"/>
        <v>0.82071773385612368</v>
      </c>
      <c r="AS1115" s="9">
        <f t="shared" si="179"/>
        <v>41.975999036728751</v>
      </c>
      <c r="AT1115" s="9">
        <f t="shared" si="180"/>
        <v>18.791362542147489</v>
      </c>
      <c r="AU1115" s="9">
        <f t="shared" si="181"/>
        <v>9.4101956130041771</v>
      </c>
      <c r="AV1115">
        <f t="shared" si="182"/>
        <v>0</v>
      </c>
      <c r="AW1115">
        <f t="shared" si="183"/>
        <v>10.766840356541108</v>
      </c>
      <c r="AX1115">
        <v>13.714232009366931</v>
      </c>
      <c r="AZ1115">
        <f t="shared" si="184"/>
        <v>82.672803142324483</v>
      </c>
    </row>
    <row r="1116" spans="1:52" x14ac:dyDescent="0.3">
      <c r="A1116">
        <v>278.5</v>
      </c>
      <c r="B1116" s="12">
        <v>6773.8904542659848</v>
      </c>
      <c r="C1116" s="9">
        <v>0</v>
      </c>
      <c r="D1116" s="9">
        <v>1.0173844497208964</v>
      </c>
      <c r="E1116" s="9">
        <v>1.1119132331431112</v>
      </c>
      <c r="F1116" s="9">
        <v>3.5862886045321631</v>
      </c>
      <c r="G1116" s="12">
        <v>39.836149486399307</v>
      </c>
      <c r="H1116" s="12">
        <v>432.65893582427356</v>
      </c>
      <c r="I1116" s="12">
        <v>25.959536149456412</v>
      </c>
      <c r="J1116">
        <v>255.64560938108306</v>
      </c>
      <c r="K1116">
        <v>60.531446070244954</v>
      </c>
      <c r="L1116">
        <v>-6.981623002645566E-4</v>
      </c>
      <c r="M1116">
        <v>0</v>
      </c>
      <c r="N1116">
        <v>-7.3246876826538784E-4</v>
      </c>
      <c r="O1116">
        <v>1.3764868190300524E-3</v>
      </c>
      <c r="P1116">
        <v>-2.587462922660926E-3</v>
      </c>
      <c r="Q1116">
        <v>5.8771958018980341E-3</v>
      </c>
      <c r="R1116">
        <v>-2.8741289713096734E-2</v>
      </c>
      <c r="S1116">
        <v>8.7503232830087735E-5</v>
      </c>
      <c r="T1116">
        <v>283.36318092660497</v>
      </c>
      <c r="U1116">
        <v>65.194201427307689</v>
      </c>
      <c r="V1116">
        <v>271.74354044342869</v>
      </c>
      <c r="W1116">
        <v>65.86551459315649</v>
      </c>
      <c r="X1116">
        <v>409.45591333214333</v>
      </c>
      <c r="Y1116">
        <v>350.13234739899053</v>
      </c>
      <c r="Z1116">
        <v>11.453143056511205</v>
      </c>
      <c r="AA1116" s="12">
        <v>27.503178716485468</v>
      </c>
      <c r="AB1116" s="12">
        <v>8.5531787164854709</v>
      </c>
      <c r="AC1116" s="12">
        <v>0.58036403846066509</v>
      </c>
      <c r="AD1116" s="12">
        <v>-455.83150014540269</v>
      </c>
      <c r="AE1116">
        <v>5.0415272708069336E-2</v>
      </c>
      <c r="AF1116">
        <v>0</v>
      </c>
      <c r="AG1116">
        <v>32.889175453259242</v>
      </c>
      <c r="AH1116">
        <v>-7.2655633971236577</v>
      </c>
      <c r="AI1116">
        <v>-3.9194403477780924</v>
      </c>
      <c r="AJ1116">
        <v>-3.0399402744696911</v>
      </c>
      <c r="AK1116">
        <v>18.466564244631343</v>
      </c>
      <c r="AL1116">
        <v>0</v>
      </c>
      <c r="AM1116">
        <v>0</v>
      </c>
      <c r="AN1116">
        <v>2.4561927982104752</v>
      </c>
      <c r="AO1116">
        <f t="shared" si="175"/>
        <v>13.918876215566476</v>
      </c>
      <c r="AP1116">
        <f t="shared" si="176"/>
        <v>0.83513257293398857</v>
      </c>
      <c r="AQ1116">
        <f t="shared" si="177"/>
        <v>0</v>
      </c>
      <c r="AR1116">
        <f t="shared" si="178"/>
        <v>0.83407146959873291</v>
      </c>
      <c r="AS1116" s="9">
        <f t="shared" si="179"/>
        <v>41.587343904928154</v>
      </c>
      <c r="AT1116" s="9">
        <f t="shared" si="180"/>
        <v>19.253996116601776</v>
      </c>
      <c r="AU1116" s="9">
        <f t="shared" si="181"/>
        <v>9.5648928289652488</v>
      </c>
      <c r="AV1116">
        <f t="shared" si="182"/>
        <v>0</v>
      </c>
      <c r="AW1116">
        <f t="shared" si="183"/>
        <v>10.667152237198488</v>
      </c>
      <c r="AX1116">
        <v>13.936583770031147</v>
      </c>
      <c r="AZ1116">
        <f t="shared" si="184"/>
        <v>78.388806955561847</v>
      </c>
    </row>
    <row r="1117" spans="1:52" x14ac:dyDescent="0.3">
      <c r="A1117">
        <v>278.75</v>
      </c>
      <c r="B1117" s="12">
        <v>6771.1530239672775</v>
      </c>
      <c r="C1117" s="9">
        <v>0</v>
      </c>
      <c r="D1117" s="9">
        <v>1.0156585322612286</v>
      </c>
      <c r="E1117" s="9">
        <v>1.1129395055045974</v>
      </c>
      <c r="F1117" s="9">
        <v>3.5860026101284315</v>
      </c>
      <c r="G1117" s="12">
        <v>40.660025392964457</v>
      </c>
      <c r="H1117" s="12">
        <v>433.05365596330665</v>
      </c>
      <c r="I1117" s="12">
        <v>25.983219357798401</v>
      </c>
      <c r="J1117">
        <v>254.44029168770533</v>
      </c>
      <c r="K1117">
        <v>60.398293689998354</v>
      </c>
      <c r="L1117">
        <v>-7.1490323754669176E-4</v>
      </c>
      <c r="M1117">
        <v>0</v>
      </c>
      <c r="N1117">
        <v>-7.261713074657233E-4</v>
      </c>
      <c r="O1117">
        <v>1.3736430257998151E-3</v>
      </c>
      <c r="P1117">
        <v>-2.5647799453129751E-3</v>
      </c>
      <c r="Q1117">
        <v>5.8771958018980341E-3</v>
      </c>
      <c r="R1117">
        <v>-2.9080853820141715E-2</v>
      </c>
      <c r="S1117">
        <v>8.7067222156456762E-5</v>
      </c>
      <c r="T1117">
        <v>247.57595431634823</v>
      </c>
      <c r="U1117">
        <v>61.131068303071686</v>
      </c>
      <c r="V1117">
        <v>267.32647790258608</v>
      </c>
      <c r="W1117">
        <v>65.393400593236493</v>
      </c>
      <c r="X1117">
        <v>408.15384589680508</v>
      </c>
      <c r="Y1117">
        <v>349.11464927545688</v>
      </c>
      <c r="Z1117">
        <v>11.455341836646237</v>
      </c>
      <c r="AA1117" s="12">
        <v>27.511073119266133</v>
      </c>
      <c r="AB1117" s="12">
        <v>8.5610731192661333</v>
      </c>
      <c r="AC1117" s="12">
        <v>0.57408097020977311</v>
      </c>
      <c r="AD1117" s="12">
        <v>-456.90472321425796</v>
      </c>
      <c r="AE1117">
        <v>4.9855881401148938E-2</v>
      </c>
      <c r="AF1117">
        <v>0</v>
      </c>
      <c r="AG1117">
        <v>32.898824425159539</v>
      </c>
      <c r="AH1117">
        <v>-6.3420989140056179</v>
      </c>
      <c r="AI1117">
        <v>-4.08940856864354</v>
      </c>
      <c r="AJ1117">
        <v>-3.0470975991158871</v>
      </c>
      <c r="AK1117">
        <v>18.471864813617383</v>
      </c>
      <c r="AL1117">
        <v>0</v>
      </c>
      <c r="AM1117">
        <v>0</v>
      </c>
      <c r="AN1117">
        <v>2.4296018553439289</v>
      </c>
      <c r="AO1117">
        <f t="shared" si="175"/>
        <v>13.754235741453012</v>
      </c>
      <c r="AP1117">
        <f t="shared" si="176"/>
        <v>0.82525414448718071</v>
      </c>
      <c r="AQ1117">
        <f t="shared" si="177"/>
        <v>0</v>
      </c>
      <c r="AR1117">
        <f t="shared" si="178"/>
        <v>0.82422872738501052</v>
      </c>
      <c r="AS1117" s="9">
        <f t="shared" si="179"/>
        <v>42.136502095032426</v>
      </c>
      <c r="AT1117" s="9">
        <f t="shared" si="180"/>
        <v>18.833607166607443</v>
      </c>
      <c r="AU1117" s="9">
        <f t="shared" si="181"/>
        <v>9.4535683272097</v>
      </c>
      <c r="AV1117">
        <f t="shared" si="182"/>
        <v>0</v>
      </c>
      <c r="AW1117">
        <f t="shared" si="183"/>
        <v>10.807994659222077</v>
      </c>
      <c r="AX1117">
        <v>13.77134728839134</v>
      </c>
      <c r="AZ1117">
        <f t="shared" si="184"/>
        <v>81.788171372870806</v>
      </c>
    </row>
    <row r="1118" spans="1:52" x14ac:dyDescent="0.3">
      <c r="A1118">
        <v>279</v>
      </c>
      <c r="B1118" s="12">
        <v>6768.337300875216</v>
      </c>
      <c r="C1118" s="9">
        <v>0</v>
      </c>
      <c r="D1118" s="9">
        <v>1.0139237896964821</v>
      </c>
      <c r="E1118" s="9">
        <v>1.1139545196518186</v>
      </c>
      <c r="F1118" s="9">
        <v>3.585708385013179</v>
      </c>
      <c r="G1118" s="12">
        <v>41.488072101131223</v>
      </c>
      <c r="H1118" s="12">
        <v>433.44404601993017</v>
      </c>
      <c r="I1118" s="12">
        <v>26.00664276119581</v>
      </c>
      <c r="J1118">
        <v>253.35341825646827</v>
      </c>
      <c r="K1118">
        <v>60.279291493917185</v>
      </c>
      <c r="L1118">
        <v>-7.3141452952246049E-4</v>
      </c>
      <c r="M1118">
        <v>0</v>
      </c>
      <c r="N1118">
        <v>-7.1769202822648433E-4</v>
      </c>
      <c r="O1118">
        <v>1.3714016844595211E-3</v>
      </c>
      <c r="P1118">
        <v>-2.5440361466960155E-3</v>
      </c>
      <c r="Q1118">
        <v>5.8771958018980341E-3</v>
      </c>
      <c r="R1118">
        <v>-2.9435510016138811E-2</v>
      </c>
      <c r="S1118">
        <v>8.6669404470033238E-5</v>
      </c>
      <c r="T1118">
        <v>281.85377351592837</v>
      </c>
      <c r="U1118">
        <v>65.062929396641891</v>
      </c>
      <c r="V1118">
        <v>270.70569445708264</v>
      </c>
      <c r="W1118">
        <v>65.743754417822402</v>
      </c>
      <c r="X1118">
        <v>407.0433184714326</v>
      </c>
      <c r="Y1118">
        <v>348.26024348898142</v>
      </c>
      <c r="Z1118">
        <v>11.457516057077541</v>
      </c>
      <c r="AA1118" s="12">
        <v>27.518880920398601</v>
      </c>
      <c r="AB1118" s="12">
        <v>8.5688809203986036</v>
      </c>
      <c r="AC1118" s="12">
        <v>0.56778329835310815</v>
      </c>
      <c r="AD1118" s="12">
        <v>-457.96669742606878</v>
      </c>
      <c r="AE1118">
        <v>4.9295555762620458E-2</v>
      </c>
      <c r="AF1118">
        <v>0</v>
      </c>
      <c r="AG1118">
        <v>32.923761340249328</v>
      </c>
      <c r="AH1118">
        <v>-7.2135843146981635</v>
      </c>
      <c r="AI1118">
        <v>-3.8777274515949385</v>
      </c>
      <c r="AJ1118">
        <v>-3.0541799051344531</v>
      </c>
      <c r="AK1118">
        <v>18.477107235328283</v>
      </c>
      <c r="AL1118">
        <v>0</v>
      </c>
      <c r="AM1118">
        <v>0</v>
      </c>
      <c r="AN1118">
        <v>2.4029491076980531</v>
      </c>
      <c r="AO1118">
        <f t="shared" si="175"/>
        <v>13.972954151662689</v>
      </c>
      <c r="AP1118">
        <f t="shared" si="176"/>
        <v>0.8383772490997613</v>
      </c>
      <c r="AQ1118">
        <f t="shared" si="177"/>
        <v>0</v>
      </c>
      <c r="AR1118">
        <f t="shared" si="178"/>
        <v>0.83735880528494311</v>
      </c>
      <c r="AS1118" s="9">
        <f t="shared" si="179"/>
        <v>41.765024796241974</v>
      </c>
      <c r="AT1118" s="9">
        <f t="shared" si="180"/>
        <v>19.295155683673805</v>
      </c>
      <c r="AU1118" s="9">
        <f t="shared" si="181"/>
        <v>9.605720793449013</v>
      </c>
      <c r="AV1118">
        <f t="shared" si="182"/>
        <v>0</v>
      </c>
      <c r="AW1118">
        <f t="shared" si="183"/>
        <v>10.712676618908338</v>
      </c>
      <c r="AX1118">
        <v>13.989948860072852</v>
      </c>
      <c r="AZ1118">
        <f t="shared" si="184"/>
        <v>77.554549031898773</v>
      </c>
    </row>
    <row r="1119" spans="1:52" x14ac:dyDescent="0.3">
      <c r="A1119">
        <v>279.25</v>
      </c>
      <c r="B1119" s="12">
        <v>6765.4433748114388</v>
      </c>
      <c r="C1119" s="9">
        <v>0</v>
      </c>
      <c r="D1119" s="9">
        <v>1.012180264626948</v>
      </c>
      <c r="E1119" s="9">
        <v>1.1149582497557193</v>
      </c>
      <c r="F1119" s="9">
        <v>3.5854059342423015</v>
      </c>
      <c r="G1119" s="12">
        <v>42.320264252498333</v>
      </c>
      <c r="H1119" s="12">
        <v>433.83009605989201</v>
      </c>
      <c r="I1119" s="12">
        <v>26.029805763593519</v>
      </c>
      <c r="J1119">
        <v>252.12910852779962</v>
      </c>
      <c r="K1119">
        <v>60.142999183989673</v>
      </c>
      <c r="L1119">
        <v>-7.4769105205209384E-4</v>
      </c>
      <c r="M1119">
        <v>0</v>
      </c>
      <c r="N1119">
        <v>-7.1128002853111834E-4</v>
      </c>
      <c r="O1119">
        <v>1.3685783173072253E-3</v>
      </c>
      <c r="P1119">
        <v>-2.5203978396477924E-3</v>
      </c>
      <c r="Q1119">
        <v>5.8771958018980341E-3</v>
      </c>
      <c r="R1119">
        <v>-2.974946339454353E-2</v>
      </c>
      <c r="S1119">
        <v>8.6225778156936127E-5</v>
      </c>
      <c r="T1119">
        <v>246.36388378321757</v>
      </c>
      <c r="U1119">
        <v>61.016188032968898</v>
      </c>
      <c r="V1119">
        <v>266.29303033827654</v>
      </c>
      <c r="W1119">
        <v>65.270523685829971</v>
      </c>
      <c r="X1119">
        <v>405.76039805738208</v>
      </c>
      <c r="Y1119">
        <v>347.24669884014679</v>
      </c>
      <c r="Z1119">
        <v>11.459665682260843</v>
      </c>
      <c r="AA1119" s="12">
        <v>27.526601921197845</v>
      </c>
      <c r="AB1119" s="12">
        <v>8.5766019211978399</v>
      </c>
      <c r="AC1119" s="12">
        <v>0.56147117812046532</v>
      </c>
      <c r="AD1119" s="12">
        <v>-459.01738332718008</v>
      </c>
      <c r="AE1119">
        <v>4.8734306361846169E-2</v>
      </c>
      <c r="AF1119">
        <v>0</v>
      </c>
      <c r="AG1119">
        <v>32.940860323387966</v>
      </c>
      <c r="AH1119">
        <v>-6.2995723611723475</v>
      </c>
      <c r="AI1119">
        <v>-4.0476834250935125</v>
      </c>
      <c r="AJ1119">
        <v>-3.0611869294089646</v>
      </c>
      <c r="AK1119">
        <v>18.482291376360191</v>
      </c>
      <c r="AL1119">
        <v>0</v>
      </c>
      <c r="AM1119">
        <v>0</v>
      </c>
      <c r="AN1119">
        <v>2.3762352122299992</v>
      </c>
      <c r="AO1119">
        <f t="shared" si="175"/>
        <v>13.807166194789305</v>
      </c>
      <c r="AP1119">
        <f t="shared" si="176"/>
        <v>0.82842997168735832</v>
      </c>
      <c r="AQ1119">
        <f t="shared" si="177"/>
        <v>0</v>
      </c>
      <c r="AR1119">
        <f t="shared" si="178"/>
        <v>0.82744639227825834</v>
      </c>
      <c r="AS1119" s="9">
        <f t="shared" si="179"/>
        <v>42.32060492475761</v>
      </c>
      <c r="AT1119" s="9">
        <f t="shared" si="180"/>
        <v>18.882998567050251</v>
      </c>
      <c r="AU1119" s="9">
        <f t="shared" si="181"/>
        <v>9.4935305167019415</v>
      </c>
      <c r="AV1119">
        <f t="shared" si="182"/>
        <v>0</v>
      </c>
      <c r="AW1119">
        <f t="shared" si="183"/>
        <v>10.85513008006745</v>
      </c>
      <c r="AX1119">
        <v>13.823578671167169</v>
      </c>
      <c r="AZ1119">
        <f t="shared" si="184"/>
        <v>80.953668501870254</v>
      </c>
    </row>
    <row r="1120" spans="1:52" x14ac:dyDescent="0.3">
      <c r="A1120">
        <v>279.5</v>
      </c>
      <c r="B1120" s="12">
        <v>6762.4713380664862</v>
      </c>
      <c r="C1120" s="9">
        <v>0</v>
      </c>
      <c r="D1120" s="9">
        <v>1.0104279998398449</v>
      </c>
      <c r="E1120" s="9">
        <v>1.1159506702657065</v>
      </c>
      <c r="F1120" s="9">
        <v>3.5850952630141544</v>
      </c>
      <c r="G1120" s="12">
        <v>43.15657639857281</v>
      </c>
      <c r="H1120" s="12">
        <v>434.21179625604094</v>
      </c>
      <c r="I1120" s="12">
        <v>26.052707775362457</v>
      </c>
      <c r="J1120">
        <v>251.021502461029</v>
      </c>
      <c r="K1120">
        <v>60.020800927494804</v>
      </c>
      <c r="L1120">
        <v>-7.6373635533329436E-4</v>
      </c>
      <c r="M1120">
        <v>0</v>
      </c>
      <c r="N1120">
        <v>-7.0242413231487325E-4</v>
      </c>
      <c r="O1120">
        <v>1.366354096045648E-3</v>
      </c>
      <c r="P1120">
        <v>-2.4986975402172765E-3</v>
      </c>
      <c r="Q1120">
        <v>5.8771958018980341E-3</v>
      </c>
      <c r="R1120">
        <v>-3.0078763151373224E-2</v>
      </c>
      <c r="S1120">
        <v>8.5819748122357764E-5</v>
      </c>
      <c r="T1120">
        <v>280.25581567526592</v>
      </c>
      <c r="U1120">
        <v>64.926675819482682</v>
      </c>
      <c r="V1120">
        <v>269.61944678977142</v>
      </c>
      <c r="W1120">
        <v>65.616638530404657</v>
      </c>
      <c r="X1120">
        <v>404.66785899914947</v>
      </c>
      <c r="Y1120">
        <v>346.39541533088982</v>
      </c>
      <c r="Z1120">
        <v>11.461790677080511</v>
      </c>
      <c r="AA1120" s="12">
        <v>27.534235925120818</v>
      </c>
      <c r="AB1120" s="12">
        <v>8.5842359251208187</v>
      </c>
      <c r="AC1120" s="12">
        <v>0.55514476527901468</v>
      </c>
      <c r="AD1120" s="12">
        <v>-460.05674183029214</v>
      </c>
      <c r="AE1120">
        <v>4.8172143783273613E-2</v>
      </c>
      <c r="AF1120">
        <v>0</v>
      </c>
      <c r="AG1120">
        <v>32.973414338961391</v>
      </c>
      <c r="AH1120">
        <v>-7.1597772207101755</v>
      </c>
      <c r="AI1120">
        <v>-3.8387984270559201</v>
      </c>
      <c r="AJ1120">
        <v>-3.068118411266219</v>
      </c>
      <c r="AK1120">
        <v>18.487417104747468</v>
      </c>
      <c r="AL1120">
        <v>0</v>
      </c>
      <c r="AM1120">
        <v>0</v>
      </c>
      <c r="AN1120">
        <v>2.3494608281711731</v>
      </c>
      <c r="AO1120">
        <f t="shared" si="175"/>
        <v>14.021907615006015</v>
      </c>
      <c r="AP1120">
        <f t="shared" si="176"/>
        <v>0.84131445690036089</v>
      </c>
      <c r="AQ1120">
        <f t="shared" si="177"/>
        <v>0</v>
      </c>
      <c r="AR1120">
        <f t="shared" si="178"/>
        <v>0.84033848723644633</v>
      </c>
      <c r="AS1120" s="9">
        <f t="shared" si="179"/>
        <v>41.966455746059303</v>
      </c>
      <c r="AT1120" s="9">
        <f t="shared" si="180"/>
        <v>19.342617943215707</v>
      </c>
      <c r="AU1120" s="9">
        <f t="shared" si="181"/>
        <v>9.6429701985936109</v>
      </c>
      <c r="AV1120">
        <f t="shared" si="182"/>
        <v>0</v>
      </c>
      <c r="AW1120">
        <f t="shared" si="183"/>
        <v>10.764223306503787</v>
      </c>
      <c r="AX1120">
        <v>14.038192667601265</v>
      </c>
      <c r="AZ1120">
        <f t="shared" si="184"/>
        <v>76.775968541118402</v>
      </c>
    </row>
    <row r="1121" spans="1:52" x14ac:dyDescent="0.3">
      <c r="A1121">
        <v>279.75</v>
      </c>
      <c r="B1121" s="12">
        <v>6759.4212853947492</v>
      </c>
      <c r="C1121" s="9">
        <v>0</v>
      </c>
      <c r="D1121" s="9">
        <v>1.0086670383077885</v>
      </c>
      <c r="E1121" s="9">
        <v>1.1169317559105991</v>
      </c>
      <c r="F1121" s="9">
        <v>3.5847763766695508</v>
      </c>
      <c r="G1121" s="12">
        <v>43.996983002087234</v>
      </c>
      <c r="H1121" s="12">
        <v>434.58913688869194</v>
      </c>
      <c r="I1121" s="12">
        <v>26.075348213321515</v>
      </c>
      <c r="J1121">
        <v>249.7805737853248</v>
      </c>
      <c r="K1121">
        <v>59.881568501745392</v>
      </c>
      <c r="L1121">
        <v>-7.7954485111464519E-4</v>
      </c>
      <c r="M1121">
        <v>0</v>
      </c>
      <c r="N1121">
        <v>-6.9591082086940012E-4</v>
      </c>
      <c r="O1121">
        <v>1.3635462874188504E-3</v>
      </c>
      <c r="P1121">
        <v>-2.4740858253078065E-3</v>
      </c>
      <c r="Q1121">
        <v>5.8771958018980341E-3</v>
      </c>
      <c r="R1121">
        <v>-3.0365161048874729E-2</v>
      </c>
      <c r="S1121">
        <v>8.5369368205103372E-5</v>
      </c>
      <c r="T1121">
        <v>245.11907847980274</v>
      </c>
      <c r="U1121">
        <v>60.902326054165371</v>
      </c>
      <c r="V1121">
        <v>265.21298555253838</v>
      </c>
      <c r="W1121">
        <v>65.142404233326886</v>
      </c>
      <c r="X1121">
        <v>403.4038114375183</v>
      </c>
      <c r="Y1121">
        <v>345.38709965852843</v>
      </c>
      <c r="Z1121">
        <v>11.463891006848963</v>
      </c>
      <c r="AA1121" s="12">
        <v>27.54178273777384</v>
      </c>
      <c r="AB1121" s="12">
        <v>8.5917827377738387</v>
      </c>
      <c r="AC1121" s="12">
        <v>0.54880421612761743</v>
      </c>
      <c r="AD1121" s="12">
        <v>-461.0847342990042</v>
      </c>
      <c r="AE1121">
        <v>4.7609078626257073E-2</v>
      </c>
      <c r="AF1121">
        <v>0</v>
      </c>
      <c r="AG1121">
        <v>32.997437034526101</v>
      </c>
      <c r="AH1121">
        <v>-6.2565791244684812</v>
      </c>
      <c r="AI1121">
        <v>-4.0087057052995023</v>
      </c>
      <c r="AJ1121">
        <v>-3.0749740930400598</v>
      </c>
      <c r="AK1121">
        <v>18.492484289967614</v>
      </c>
      <c r="AL1121">
        <v>0</v>
      </c>
      <c r="AM1121">
        <v>0</v>
      </c>
      <c r="AN1121">
        <v>2.322626617003182</v>
      </c>
      <c r="AO1121">
        <f t="shared" si="175"/>
        <v>13.855067928822244</v>
      </c>
      <c r="AP1121">
        <f t="shared" si="176"/>
        <v>0.83130407572933462</v>
      </c>
      <c r="AQ1121">
        <f t="shared" si="177"/>
        <v>0</v>
      </c>
      <c r="AR1121">
        <f t="shared" si="178"/>
        <v>0.8303621266324146</v>
      </c>
      <c r="AS1121" s="9">
        <f t="shared" si="179"/>
        <v>42.526999486644428</v>
      </c>
      <c r="AT1121" s="9">
        <f t="shared" si="180"/>
        <v>18.939130320222404</v>
      </c>
      <c r="AU1121" s="9">
        <f t="shared" si="181"/>
        <v>9.5299793177104082</v>
      </c>
      <c r="AV1121">
        <f t="shared" si="182"/>
        <v>0</v>
      </c>
      <c r="AW1121">
        <f t="shared" si="183"/>
        <v>10.90791486476078</v>
      </c>
      <c r="AX1121">
        <v>13.870784889296161</v>
      </c>
      <c r="AZ1121">
        <f t="shared" si="184"/>
        <v>80.174114105990043</v>
      </c>
    </row>
    <row r="1122" spans="1:52" x14ac:dyDescent="0.3">
      <c r="A1122">
        <v>280</v>
      </c>
      <c r="B1122" s="12">
        <v>6756.2933140092418</v>
      </c>
      <c r="C1122" s="9">
        <v>0</v>
      </c>
      <c r="D1122" s="9">
        <v>1.0068974231872516</v>
      </c>
      <c r="E1122" s="9">
        <v>1.1179014816995707</v>
      </c>
      <c r="F1122" s="9">
        <v>3.5844492806917732</v>
      </c>
      <c r="G1122" s="12">
        <v>44.841458438319592</v>
      </c>
      <c r="H1122" s="12">
        <v>434.96210834598872</v>
      </c>
      <c r="I1122" s="12">
        <v>26.097726500759322</v>
      </c>
      <c r="J1122">
        <v>248.65419753416435</v>
      </c>
      <c r="K1122">
        <v>59.756329246998177</v>
      </c>
      <c r="L1122">
        <v>-7.9512181796767014E-4</v>
      </c>
      <c r="M1122">
        <v>0</v>
      </c>
      <c r="N1122">
        <v>-6.8665775521350775E-4</v>
      </c>
      <c r="O1122">
        <v>1.3613343954346708E-3</v>
      </c>
      <c r="P1122">
        <v>-2.4514033618218693E-3</v>
      </c>
      <c r="Q1122">
        <v>5.8771958018980341E-3</v>
      </c>
      <c r="R1122">
        <v>-3.0667054645414769E-2</v>
      </c>
      <c r="S1122">
        <v>8.4955851502742369E-5</v>
      </c>
      <c r="T1122">
        <v>278.55229054392464</v>
      </c>
      <c r="U1122">
        <v>64.784573488774242</v>
      </c>
      <c r="V1122">
        <v>268.48085466127299</v>
      </c>
      <c r="W1122">
        <v>65.483722354390409</v>
      </c>
      <c r="X1122">
        <v>402.3290056992235</v>
      </c>
      <c r="Y1122">
        <v>344.53986673080703</v>
      </c>
      <c r="Z1122">
        <v>11.465966637306853</v>
      </c>
      <c r="AA1122" s="12">
        <v>27.549242166919775</v>
      </c>
      <c r="AB1122" s="12">
        <v>8.5992421669197743</v>
      </c>
      <c r="AC1122" s="12">
        <v>0.54244968749204636</v>
      </c>
      <c r="AD1122" s="12">
        <v>-462.10132240690848</v>
      </c>
      <c r="AE1122">
        <v>4.7045121504875942E-2</v>
      </c>
      <c r="AF1122">
        <v>0</v>
      </c>
      <c r="AG1122">
        <v>33.037172259157096</v>
      </c>
      <c r="AH1122">
        <v>-7.1037166972911203</v>
      </c>
      <c r="AI1122">
        <v>-3.8029506034767024</v>
      </c>
      <c r="AJ1122">
        <v>-3.0817537191316733</v>
      </c>
      <c r="AK1122">
        <v>18.49749280294612</v>
      </c>
      <c r="AL1122">
        <v>0</v>
      </c>
      <c r="AM1122">
        <v>0</v>
      </c>
      <c r="AN1122">
        <v>2.295733242437608</v>
      </c>
      <c r="AO1122">
        <f t="shared" si="175"/>
        <v>14.06554236054261</v>
      </c>
      <c r="AP1122">
        <f t="shared" si="176"/>
        <v>0.8439325416325566</v>
      </c>
      <c r="AQ1122">
        <f t="shared" si="177"/>
        <v>0</v>
      </c>
      <c r="AR1122">
        <f t="shared" si="178"/>
        <v>0.84299879977998871</v>
      </c>
      <c r="AS1122" s="9">
        <f t="shared" si="179"/>
        <v>42.190478062347381</v>
      </c>
      <c r="AT1122" s="9">
        <f t="shared" si="180"/>
        <v>19.395754542699002</v>
      </c>
      <c r="AU1122" s="9">
        <f t="shared" si="181"/>
        <v>9.6765023664964698</v>
      </c>
      <c r="AV1122">
        <f t="shared" si="182"/>
        <v>0</v>
      </c>
      <c r="AW1122">
        <f t="shared" si="183"/>
        <v>10.821498664775907</v>
      </c>
      <c r="AX1122">
        <v>14.081121962298308</v>
      </c>
      <c r="AZ1122">
        <f t="shared" si="184"/>
        <v>76.059012069534049</v>
      </c>
    </row>
    <row r="1123" spans="1:52" x14ac:dyDescent="0.3">
      <c r="A1123">
        <v>280.25</v>
      </c>
      <c r="B1123" s="12">
        <v>6753.087523576296</v>
      </c>
      <c r="C1123" s="9">
        <v>0</v>
      </c>
      <c r="D1123" s="9">
        <v>1.0051191978170186</v>
      </c>
      <c r="E1123" s="9">
        <v>1.1188598229230775</v>
      </c>
      <c r="F1123" s="9">
        <v>3.5841139807065661</v>
      </c>
      <c r="G1123" s="12">
        <v>45.689976996414089</v>
      </c>
      <c r="H1123" s="12">
        <v>435.33070112426054</v>
      </c>
      <c r="I1123" s="12">
        <v>26.119842067455632</v>
      </c>
      <c r="J1123">
        <v>247.39932473991948</v>
      </c>
      <c r="K1123">
        <v>59.614396779847766</v>
      </c>
      <c r="L1123">
        <v>-8.1046092093555475E-4</v>
      </c>
      <c r="M1123">
        <v>0</v>
      </c>
      <c r="N1123">
        <v>-6.8005940253693358E-4</v>
      </c>
      <c r="O1123">
        <v>1.3585372546522925E-3</v>
      </c>
      <c r="P1123">
        <v>-2.4258036278348425E-3</v>
      </c>
      <c r="Q1123">
        <v>5.8771958018980341E-3</v>
      </c>
      <c r="R1123">
        <v>-3.0923936166712532E-2</v>
      </c>
      <c r="S1123">
        <v>8.4499678210497479E-5</v>
      </c>
      <c r="T1123">
        <v>243.84054590868124</v>
      </c>
      <c r="U1123">
        <v>60.790518595692333</v>
      </c>
      <c r="V1123">
        <v>264.08264855859932</v>
      </c>
      <c r="W1123">
        <v>65.008619194128357</v>
      </c>
      <c r="X1123">
        <v>401.0835629054373</v>
      </c>
      <c r="Y1123">
        <v>343.53793904353154</v>
      </c>
      <c r="Z1123">
        <v>11.468017534621536</v>
      </c>
      <c r="AA1123" s="12">
        <v>27.556614022485206</v>
      </c>
      <c r="AB1123" s="12">
        <v>8.6066140224852106</v>
      </c>
      <c r="AC1123" s="12">
        <v>0.5360813367185272</v>
      </c>
      <c r="AD1123" s="12">
        <v>-463.10646827849615</v>
      </c>
      <c r="AE1123">
        <v>4.6480283047744653E-2</v>
      </c>
      <c r="AF1123">
        <v>0</v>
      </c>
      <c r="AG1123">
        <v>33.067522980757566</v>
      </c>
      <c r="AH1123">
        <v>-6.2130956201110346</v>
      </c>
      <c r="AI1123">
        <v>-3.9727645242466112</v>
      </c>
      <c r="AJ1123">
        <v>-3.0884570369492916</v>
      </c>
      <c r="AK1123">
        <v>18.502442516061265</v>
      </c>
      <c r="AL1123">
        <v>0</v>
      </c>
      <c r="AM1123">
        <v>0</v>
      </c>
      <c r="AN1123">
        <v>2.2687813703886714</v>
      </c>
      <c r="AO1123">
        <f t="shared" si="175"/>
        <v>13.897764164623235</v>
      </c>
      <c r="AP1123">
        <f t="shared" si="176"/>
        <v>0.83386584987739409</v>
      </c>
      <c r="AQ1123">
        <f t="shared" si="177"/>
        <v>0</v>
      </c>
      <c r="AR1123">
        <f t="shared" si="178"/>
        <v>0.83296526317288699</v>
      </c>
      <c r="AS1123" s="9">
        <f t="shared" si="179"/>
        <v>42.754214175511102</v>
      </c>
      <c r="AT1123" s="9">
        <f t="shared" si="180"/>
        <v>19.00153344842613</v>
      </c>
      <c r="AU1123" s="9">
        <f t="shared" si="181"/>
        <v>9.5627881879160448</v>
      </c>
      <c r="AV1123">
        <f t="shared" si="182"/>
        <v>0</v>
      </c>
      <c r="AW1123">
        <f t="shared" si="183"/>
        <v>10.965975116494132</v>
      </c>
      <c r="AX1123">
        <v>13.912790171327714</v>
      </c>
      <c r="AZ1123">
        <f t="shared" si="184"/>
        <v>79.45529048493222</v>
      </c>
    </row>
    <row r="1124" spans="1:52" x14ac:dyDescent="0.3">
      <c r="A1124">
        <v>280.5</v>
      </c>
      <c r="B1124" s="12">
        <v>6749.8040162100833</v>
      </c>
      <c r="C1124" s="9">
        <v>0</v>
      </c>
      <c r="D1124" s="9">
        <v>1.0033324057166342</v>
      </c>
      <c r="E1124" s="9">
        <v>1.1198067551537789</v>
      </c>
      <c r="F1124" s="9">
        <v>3.5837704824821439</v>
      </c>
      <c r="G1124" s="12">
        <v>46.542512880705061</v>
      </c>
      <c r="H1124" s="12">
        <v>435.69490582837648</v>
      </c>
      <c r="I1124" s="12">
        <v>26.14169434970259</v>
      </c>
      <c r="J1124">
        <v>246.25628832506263</v>
      </c>
      <c r="K1124">
        <v>59.486292305092888</v>
      </c>
      <c r="L1124">
        <v>-8.2556976027692883E-4</v>
      </c>
      <c r="M1124">
        <v>0</v>
      </c>
      <c r="N1124">
        <v>-6.7038519945924037E-4</v>
      </c>
      <c r="O1124">
        <v>1.356332902086086E-3</v>
      </c>
      <c r="P1124">
        <v>-2.4021130264138806E-3</v>
      </c>
      <c r="Q1124">
        <v>5.8771958018980341E-3</v>
      </c>
      <c r="R1124">
        <v>-3.1196299266169455E-2</v>
      </c>
      <c r="S1124">
        <v>8.4079448298407652E-5</v>
      </c>
      <c r="T1124">
        <v>276.71218585932564</v>
      </c>
      <c r="U1124">
        <v>64.63478750631657</v>
      </c>
      <c r="V1124">
        <v>267.28439383298365</v>
      </c>
      <c r="W1124">
        <v>65.344385422951859</v>
      </c>
      <c r="X1124">
        <v>400.02624130920373</v>
      </c>
      <c r="Y1124">
        <v>342.69571403021422</v>
      </c>
      <c r="Z1124">
        <v>11.470043665389955</v>
      </c>
      <c r="AA1124" s="12">
        <v>27.563898116567525</v>
      </c>
      <c r="AB1124" s="12">
        <v>8.6138981165675297</v>
      </c>
      <c r="AC1124" s="12">
        <v>0.529699321666246</v>
      </c>
      <c r="AD1124" s="12">
        <v>-464.10013461127568</v>
      </c>
      <c r="AE1124">
        <v>4.5914573897837929E-2</v>
      </c>
      <c r="AF1124">
        <v>0</v>
      </c>
      <c r="AG1124">
        <v>33.113967709869264</v>
      </c>
      <c r="AH1124">
        <v>-7.0446234047686183</v>
      </c>
      <c r="AI1124">
        <v>-3.7705660098615281</v>
      </c>
      <c r="AJ1124">
        <v>-3.095083797722598</v>
      </c>
      <c r="AK1124">
        <v>18.507333303148883</v>
      </c>
      <c r="AL1124">
        <v>0</v>
      </c>
      <c r="AM1124">
        <v>0</v>
      </c>
      <c r="AN1124">
        <v>2.241771668941523</v>
      </c>
      <c r="AO1124">
        <f t="shared" si="175"/>
        <v>14.103592712668288</v>
      </c>
      <c r="AP1124">
        <f t="shared" si="176"/>
        <v>0.84621556276009724</v>
      </c>
      <c r="AQ1124">
        <f t="shared" si="177"/>
        <v>0</v>
      </c>
      <c r="AR1124">
        <f t="shared" si="178"/>
        <v>0.84532374558635737</v>
      </c>
      <c r="AS1124" s="9">
        <f t="shared" si="179"/>
        <v>42.435950092367662</v>
      </c>
      <c r="AT1124" s="9">
        <f t="shared" si="180"/>
        <v>19.453701201794896</v>
      </c>
      <c r="AU1124" s="9">
        <f t="shared" si="181"/>
        <v>9.7061294551908492</v>
      </c>
      <c r="AV1124">
        <f t="shared" si="182"/>
        <v>0</v>
      </c>
      <c r="AW1124">
        <f t="shared" si="183"/>
        <v>10.884213252441498</v>
      </c>
      <c r="AX1124">
        <v>14.118472013360197</v>
      </c>
      <c r="AZ1124">
        <f t="shared" si="184"/>
        <v>75.411320197230566</v>
      </c>
    </row>
    <row r="1125" spans="1:52" x14ac:dyDescent="0.3">
      <c r="A1125">
        <v>280.75</v>
      </c>
      <c r="B1125" s="12">
        <v>6746.4428964670124</v>
      </c>
      <c r="C1125" s="9">
        <v>0</v>
      </c>
      <c r="D1125" s="9">
        <v>1.0015370905848504</v>
      </c>
      <c r="E1125" s="9">
        <v>1.120742254247451</v>
      </c>
      <c r="F1125" s="9">
        <v>3.5834187919291853</v>
      </c>
      <c r="G1125" s="12">
        <v>47.399040212040831</v>
      </c>
      <c r="H1125" s="12">
        <v>436.05471317209651</v>
      </c>
      <c r="I1125" s="12">
        <v>26.163282790325791</v>
      </c>
      <c r="J1125">
        <v>244.99057187910827</v>
      </c>
      <c r="K1125">
        <v>59.341956436176247</v>
      </c>
      <c r="L1125">
        <v>-8.4044071156004225E-4</v>
      </c>
      <c r="M1125">
        <v>0</v>
      </c>
      <c r="N1125">
        <v>-6.6372405842662116E-4</v>
      </c>
      <c r="O1125">
        <v>1.3535416156370121E-3</v>
      </c>
      <c r="P1125">
        <v>-2.375517269387035E-3</v>
      </c>
      <c r="Q1125">
        <v>5.8771958018980341E-3</v>
      </c>
      <c r="R1125">
        <v>-3.1421735809856362E-2</v>
      </c>
      <c r="S1125">
        <v>8.3618580125262212E-5</v>
      </c>
      <c r="T1125">
        <v>242.52746910160315</v>
      </c>
      <c r="U1125">
        <v>60.682505203132166</v>
      </c>
      <c r="V1125">
        <v>262.89686690599649</v>
      </c>
      <c r="W1125">
        <v>64.868581161850102</v>
      </c>
      <c r="X1125">
        <v>398.79914123978864</v>
      </c>
      <c r="Y1125">
        <v>341.70145821839981</v>
      </c>
      <c r="Z1125">
        <v>11.472044996634349</v>
      </c>
      <c r="AA1125" s="12">
        <v>27.571094263441925</v>
      </c>
      <c r="AB1125" s="12">
        <v>8.6210942634419254</v>
      </c>
      <c r="AC1125" s="12">
        <v>0.52330380070605798</v>
      </c>
      <c r="AD1125" s="12">
        <v>-465.08228424366155</v>
      </c>
      <c r="AE1125">
        <v>4.5348004712298939E-2</v>
      </c>
      <c r="AF1125">
        <v>0</v>
      </c>
      <c r="AG1125">
        <v>33.149954374589278</v>
      </c>
      <c r="AH1125">
        <v>-6.1691026471154835</v>
      </c>
      <c r="AI1125">
        <v>-3.9402295656201658</v>
      </c>
      <c r="AJ1125">
        <v>-3.1016337536209795</v>
      </c>
      <c r="AK1125">
        <v>18.51216503950706</v>
      </c>
      <c r="AL1125">
        <v>0</v>
      </c>
      <c r="AM1125">
        <v>0</v>
      </c>
      <c r="AN1125">
        <v>2.2147048083467782</v>
      </c>
      <c r="AO1125">
        <f t="shared" si="175"/>
        <v>13.935014222643725</v>
      </c>
      <c r="AP1125">
        <f t="shared" si="176"/>
        <v>0.8361008533586235</v>
      </c>
      <c r="AQ1125">
        <f t="shared" si="177"/>
        <v>0</v>
      </c>
      <c r="AR1125">
        <f t="shared" si="178"/>
        <v>0.83524130441514544</v>
      </c>
      <c r="AS1125" s="9">
        <f t="shared" si="179"/>
        <v>43.000573194074605</v>
      </c>
      <c r="AT1125" s="9">
        <f t="shared" si="180"/>
        <v>19.069667579362733</v>
      </c>
      <c r="AU1125" s="9">
        <f t="shared" si="181"/>
        <v>9.5917866114545056</v>
      </c>
      <c r="AV1125">
        <f t="shared" si="182"/>
        <v>0</v>
      </c>
      <c r="AW1125">
        <f t="shared" si="183"/>
        <v>11.028884421291343</v>
      </c>
      <c r="AX1125">
        <v>13.949354781101635</v>
      </c>
      <c r="AZ1125">
        <f t="shared" si="184"/>
        <v>78.804591312403318</v>
      </c>
    </row>
    <row r="1126" spans="1:52" x14ac:dyDescent="0.3">
      <c r="A1126">
        <v>281</v>
      </c>
      <c r="B1126" s="12">
        <v>6743.0042713400162</v>
      </c>
      <c r="C1126" s="9">
        <v>0</v>
      </c>
      <c r="D1126" s="9">
        <v>0.99973329629807073</v>
      </c>
      <c r="E1126" s="9">
        <v>1.1216662963438799</v>
      </c>
      <c r="F1126" s="9">
        <v>3.5830589151008407</v>
      </c>
      <c r="G1126" s="12">
        <v>48.259533029109178</v>
      </c>
      <c r="H1126" s="12">
        <v>436.41011397841532</v>
      </c>
      <c r="I1126" s="12">
        <v>26.184606838704919</v>
      </c>
      <c r="J1126">
        <v>243.83311812528422</v>
      </c>
      <c r="K1126">
        <v>59.211182177678211</v>
      </c>
      <c r="L1126">
        <v>-8.5508501316522987E-4</v>
      </c>
      <c r="M1126">
        <v>0</v>
      </c>
      <c r="N1126">
        <v>-6.5359832374165558E-4</v>
      </c>
      <c r="O1126">
        <v>1.3513401242683444E-3</v>
      </c>
      <c r="P1126">
        <v>-2.3507920322194988E-3</v>
      </c>
      <c r="Q1126">
        <v>5.8771958018980341E-3</v>
      </c>
      <c r="R1126">
        <v>-3.1662366824429043E-2</v>
      </c>
      <c r="S1126">
        <v>8.3192452906789681E-5</v>
      </c>
      <c r="T1126">
        <v>274.6633346598137</v>
      </c>
      <c r="U1126">
        <v>64.472365059742685</v>
      </c>
      <c r="V1126">
        <v>266.02140525353974</v>
      </c>
      <c r="W1126">
        <v>65.197658606376194</v>
      </c>
      <c r="X1126">
        <v>397.75906056744901</v>
      </c>
      <c r="Y1126">
        <v>340.8652192729466</v>
      </c>
      <c r="Z1126">
        <v>11.474021495803743</v>
      </c>
      <c r="AA1126" s="12">
        <v>27.578202279568309</v>
      </c>
      <c r="AB1126" s="12">
        <v>8.6282022795683062</v>
      </c>
      <c r="AC1126" s="12">
        <v>0.51689493271002351</v>
      </c>
      <c r="AD1126" s="12">
        <v>-466.0528806998102</v>
      </c>
      <c r="AE1126">
        <v>4.4780586162254998E-2</v>
      </c>
      <c r="AF1126">
        <v>0</v>
      </c>
      <c r="AG1126">
        <v>33.202604186604653</v>
      </c>
      <c r="AH1126">
        <v>-6.9806766373715332</v>
      </c>
      <c r="AI1126">
        <v>-3.7421907009703435</v>
      </c>
      <c r="AJ1126">
        <v>-3.1081066613870347</v>
      </c>
      <c r="AK1126">
        <v>18.516937601900771</v>
      </c>
      <c r="AL1126">
        <v>0</v>
      </c>
      <c r="AM1126">
        <v>0</v>
      </c>
      <c r="AN1126">
        <v>2.1875814609762325</v>
      </c>
      <c r="AO1126">
        <f t="shared" si="175"/>
        <v>14.135644424555711</v>
      </c>
      <c r="AP1126">
        <f t="shared" si="176"/>
        <v>0.8481386654733426</v>
      </c>
      <c r="AQ1126">
        <f t="shared" si="177"/>
        <v>0</v>
      </c>
      <c r="AR1126">
        <f t="shared" si="178"/>
        <v>0.84728842095725532</v>
      </c>
      <c r="AS1126" s="9">
        <f t="shared" si="179"/>
        <v>42.70206363069051</v>
      </c>
      <c r="AT1126" s="9">
        <f t="shared" si="180"/>
        <v>19.51500596339088</v>
      </c>
      <c r="AU1126" s="9">
        <f t="shared" si="181"/>
        <v>9.7315612790634329</v>
      </c>
      <c r="AV1126">
        <f t="shared" si="182"/>
        <v>0</v>
      </c>
      <c r="AW1126">
        <f t="shared" si="183"/>
        <v>10.952163010422467</v>
      </c>
      <c r="AX1126">
        <v>14.149829386672577</v>
      </c>
      <c r="AZ1126">
        <f t="shared" si="184"/>
        <v>74.843814019406864</v>
      </c>
    </row>
    <row r="1127" spans="1:52" x14ac:dyDescent="0.3">
      <c r="A1127">
        <v>281.25</v>
      </c>
      <c r="B1127" s="12">
        <v>6739.4882502526762</v>
      </c>
      <c r="C1127" s="9">
        <v>0</v>
      </c>
      <c r="D1127" s="9">
        <v>0.99792106690877314</v>
      </c>
      <c r="E1127" s="9">
        <v>1.122578857867758</v>
      </c>
      <c r="F1127" s="9">
        <v>3.5826908581927266</v>
      </c>
      <c r="G1127" s="12">
        <v>49.12396528976555</v>
      </c>
      <c r="H1127" s="12">
        <v>436.76109917990686</v>
      </c>
      <c r="I1127" s="12">
        <v>26.205665950794412</v>
      </c>
      <c r="J1127">
        <v>242.56044546515557</v>
      </c>
      <c r="K1127">
        <v>59.064840968030524</v>
      </c>
      <c r="L1127">
        <v>-8.6949243127058817E-4</v>
      </c>
      <c r="M1127">
        <v>0</v>
      </c>
      <c r="N1127">
        <v>-6.4690652453923891E-4</v>
      </c>
      <c r="O1127">
        <v>1.3485500384883683E-3</v>
      </c>
      <c r="P1127">
        <v>-2.3232077171407568E-3</v>
      </c>
      <c r="Q1127">
        <v>5.8771958018980341E-3</v>
      </c>
      <c r="R1127">
        <v>-3.1854597500859443E-2</v>
      </c>
      <c r="S1127">
        <v>8.2728244763396357E-5</v>
      </c>
      <c r="T1127">
        <v>241.18091464048047</v>
      </c>
      <c r="U1127">
        <v>60.581978374730397</v>
      </c>
      <c r="V1127">
        <v>261.64762882102713</v>
      </c>
      <c r="W1127">
        <v>64.721380135654158</v>
      </c>
      <c r="X1127">
        <v>396.55004751498359</v>
      </c>
      <c r="Y1127">
        <v>339.88017092265397</v>
      </c>
      <c r="Z1127">
        <v>11.475973130774987</v>
      </c>
      <c r="AA1127" s="12">
        <v>27.585221983598139</v>
      </c>
      <c r="AB1127" s="12">
        <v>8.6352219835981376</v>
      </c>
      <c r="AC1127" s="12">
        <v>0.51047287704934163</v>
      </c>
      <c r="AD1127" s="12">
        <v>-467.01188767296526</v>
      </c>
      <c r="AE1127">
        <v>4.4212328932638822E-2</v>
      </c>
      <c r="AF1127">
        <v>0</v>
      </c>
      <c r="AG1127">
        <v>33.243359921655092</v>
      </c>
      <c r="AH1127">
        <v>-6.1246287126732994</v>
      </c>
      <c r="AI1127">
        <v>-3.9116271050813425</v>
      </c>
      <c r="AJ1127">
        <v>-3.1145022788910057</v>
      </c>
      <c r="AK1127">
        <v>18.521650868566468</v>
      </c>
      <c r="AL1127">
        <v>0</v>
      </c>
      <c r="AM1127">
        <v>0</v>
      </c>
      <c r="AN1127">
        <v>2.1604023013141149</v>
      </c>
      <c r="AO1127">
        <f t="shared" si="175"/>
        <v>13.966446028901036</v>
      </c>
      <c r="AP1127">
        <f t="shared" si="176"/>
        <v>0.83798676173406206</v>
      </c>
      <c r="AQ1127">
        <f t="shared" si="177"/>
        <v>0</v>
      </c>
      <c r="AR1127">
        <f t="shared" si="178"/>
        <v>0.83716787619497535</v>
      </c>
      <c r="AS1127" s="9">
        <f t="shared" si="179"/>
        <v>43.26406860836989</v>
      </c>
      <c r="AT1127" s="9">
        <f t="shared" si="180"/>
        <v>19.142907576897187</v>
      </c>
      <c r="AU1127" s="9">
        <f t="shared" si="181"/>
        <v>9.6167135616052377</v>
      </c>
      <c r="AV1127">
        <f t="shared" si="182"/>
        <v>0</v>
      </c>
      <c r="AW1127">
        <f t="shared" si="183"/>
        <v>11.096131079826097</v>
      </c>
      <c r="AX1127">
        <v>13.980107471260105</v>
      </c>
      <c r="AZ1127">
        <f t="shared" si="184"/>
        <v>78.232542101626848</v>
      </c>
    </row>
    <row r="1128" spans="1:52" x14ac:dyDescent="0.3">
      <c r="A1128">
        <v>281.5</v>
      </c>
      <c r="B1128" s="12">
        <v>6735.8949450532327</v>
      </c>
      <c r="C1128" s="9">
        <v>0</v>
      </c>
      <c r="D1128" s="9">
        <v>0.99610044664395125</v>
      </c>
      <c r="E1128" s="9">
        <v>1.1234799155295585</v>
      </c>
      <c r="F1128" s="9">
        <v>3.5823146275429325</v>
      </c>
      <c r="G1128" s="12">
        <v>49.992310872360832</v>
      </c>
      <c r="H1128" s="12">
        <v>437.10765981906098</v>
      </c>
      <c r="I1128" s="12">
        <v>26.226459589143658</v>
      </c>
      <c r="J1128">
        <v>241.39089348888979</v>
      </c>
      <c r="K1128">
        <v>58.931604958604964</v>
      </c>
      <c r="L1128">
        <v>-8.836838138782349E-4</v>
      </c>
      <c r="M1128">
        <v>0</v>
      </c>
      <c r="N1128">
        <v>-6.3629465289813554E-4</v>
      </c>
      <c r="O1128">
        <v>1.3463469707581963E-3</v>
      </c>
      <c r="P1128">
        <v>-2.2974198095662207E-3</v>
      </c>
      <c r="Q1128">
        <v>5.8771958018980341E-3</v>
      </c>
      <c r="R1128">
        <v>-3.2061205467854473E-2</v>
      </c>
      <c r="S1128">
        <v>8.2297059796902159E-5</v>
      </c>
      <c r="T1128">
        <v>272.06488987808672</v>
      </c>
      <c r="U1128">
        <v>64.269815406716418</v>
      </c>
      <c r="V1128">
        <v>264.67525961815517</v>
      </c>
      <c r="W1128">
        <v>65.041686074159543</v>
      </c>
      <c r="X1128">
        <v>395.52697092762406</v>
      </c>
      <c r="Y1128">
        <v>339.0508934193835</v>
      </c>
      <c r="Z1128">
        <v>11.477899869850095</v>
      </c>
      <c r="AA1128" s="12">
        <v>27.592153196381219</v>
      </c>
      <c r="AB1128" s="12">
        <v>8.6421531963812193</v>
      </c>
      <c r="AC1128" s="12">
        <v>0.50403779358569545</v>
      </c>
      <c r="AD1128" s="12">
        <v>-467.95926947635644</v>
      </c>
      <c r="AE1128">
        <v>4.3643243722016223E-2</v>
      </c>
      <c r="AF1128">
        <v>0</v>
      </c>
      <c r="AG1128">
        <v>33.301689857870514</v>
      </c>
      <c r="AH1128">
        <v>-6.9032494776968152</v>
      </c>
      <c r="AI1128">
        <v>-3.7187816900614168</v>
      </c>
      <c r="AJ1128">
        <v>-3.1208203681378217</v>
      </c>
      <c r="AK1128">
        <v>18.526304719216657</v>
      </c>
      <c r="AL1128">
        <v>0</v>
      </c>
      <c r="AM1128">
        <v>0</v>
      </c>
      <c r="AN1128">
        <v>2.1331680059204619</v>
      </c>
      <c r="AO1128">
        <f t="shared" si="175"/>
        <v>14.160893405033345</v>
      </c>
      <c r="AP1128">
        <f t="shared" si="176"/>
        <v>0.84965360430200065</v>
      </c>
      <c r="AQ1128">
        <f t="shared" si="177"/>
        <v>0</v>
      </c>
      <c r="AR1128">
        <f t="shared" si="178"/>
        <v>0.84884455122190239</v>
      </c>
      <c r="AS1128" s="9">
        <f t="shared" si="179"/>
        <v>42.991154929371554</v>
      </c>
      <c r="AT1128" s="9">
        <f t="shared" si="180"/>
        <v>19.57472710634022</v>
      </c>
      <c r="AU1128" s="9">
        <f t="shared" si="181"/>
        <v>9.7522389942355971</v>
      </c>
      <c r="AV1128">
        <f t="shared" si="182"/>
        <v>0</v>
      </c>
      <c r="AW1128">
        <f t="shared" si="183"/>
        <v>11.025950221893526</v>
      </c>
      <c r="AX1128">
        <v>14.174390475150357</v>
      </c>
      <c r="AZ1128">
        <f t="shared" si="184"/>
        <v>74.375633801228332</v>
      </c>
    </row>
    <row r="1129" spans="1:52" x14ac:dyDescent="0.3">
      <c r="A1129">
        <v>281.75</v>
      </c>
      <c r="B1129" s="12">
        <v>6732.2244700084875</v>
      </c>
      <c r="C1129" s="9">
        <v>0</v>
      </c>
      <c r="D1129" s="9">
        <v>0.99427147990353426</v>
      </c>
      <c r="E1129" s="9">
        <v>1.1243694463264038</v>
      </c>
      <c r="F1129" s="9">
        <v>3.5819302296320146</v>
      </c>
      <c r="G1129" s="12">
        <v>50.864543577070236</v>
      </c>
      <c r="H1129" s="12">
        <v>437.44978704861683</v>
      </c>
      <c r="I1129" s="12">
        <v>26.24698722291701</v>
      </c>
      <c r="J1129">
        <v>240.11834065961546</v>
      </c>
      <c r="K1129">
        <v>58.784045466452028</v>
      </c>
      <c r="L1129">
        <v>-8.9763985658254837E-4</v>
      </c>
      <c r="M1129">
        <v>0</v>
      </c>
      <c r="N1129">
        <v>-6.2962840425710308E-4</v>
      </c>
      <c r="O1129">
        <v>1.3434687391739809E-3</v>
      </c>
      <c r="P1129">
        <v>-2.2689260746664593E-3</v>
      </c>
      <c r="Q1129">
        <v>5.8771958018980341E-3</v>
      </c>
      <c r="R1129">
        <v>-3.2219468777838073E-2</v>
      </c>
      <c r="S1129">
        <v>8.1831913114552702E-5</v>
      </c>
      <c r="T1129">
        <v>239.82574345185853</v>
      </c>
      <c r="U1129">
        <v>60.50453539052603</v>
      </c>
      <c r="V1129">
        <v>260.31976485590474</v>
      </c>
      <c r="W1129">
        <v>64.565298001943347</v>
      </c>
      <c r="X1129">
        <v>394.33579578237942</v>
      </c>
      <c r="Y1129">
        <v>338.07770462965772</v>
      </c>
      <c r="Z1129">
        <v>11.479801681757433</v>
      </c>
      <c r="AA1129" s="12">
        <v>27.598995740972335</v>
      </c>
      <c r="AB1129" s="12">
        <v>8.648995740972337</v>
      </c>
      <c r="AC1129" s="12">
        <v>0.49758984266608441</v>
      </c>
      <c r="AD1129" s="12">
        <v>-468.89499087411218</v>
      </c>
      <c r="AE1129">
        <v>4.3073341242377161E-2</v>
      </c>
      <c r="AF1129">
        <v>0</v>
      </c>
      <c r="AG1129">
        <v>33.345652813509453</v>
      </c>
      <c r="AH1129">
        <v>-6.0803051380083986</v>
      </c>
      <c r="AI1129">
        <v>-3.8878969886876491</v>
      </c>
      <c r="AJ1129">
        <v>-3.127060694139455</v>
      </c>
      <c r="AK1129">
        <v>18.530899035044335</v>
      </c>
      <c r="AL1129">
        <v>0</v>
      </c>
      <c r="AM1129">
        <v>0</v>
      </c>
      <c r="AN1129">
        <v>2.1058792534092454</v>
      </c>
      <c r="AO1129">
        <f t="shared" si="175"/>
        <v>13.991358953824477</v>
      </c>
      <c r="AP1129">
        <f t="shared" si="176"/>
        <v>0.83948153722946861</v>
      </c>
      <c r="AQ1129">
        <f t="shared" si="177"/>
        <v>0</v>
      </c>
      <c r="AR1129">
        <f t="shared" si="178"/>
        <v>0.83870290723460783</v>
      </c>
      <c r="AS1129" s="9">
        <f t="shared" si="179"/>
        <v>43.541337527647457</v>
      </c>
      <c r="AT1129" s="9">
        <f t="shared" si="180"/>
        <v>19.220572012790257</v>
      </c>
      <c r="AU1129" s="9">
        <f t="shared" si="181"/>
        <v>9.6370815628911686</v>
      </c>
      <c r="AV1129">
        <f t="shared" si="182"/>
        <v>0</v>
      </c>
      <c r="AW1129">
        <f t="shared" si="183"/>
        <v>11.166855840992332</v>
      </c>
      <c r="AX1129">
        <v>14.004348168069878</v>
      </c>
      <c r="AZ1129">
        <f t="shared" si="184"/>
        <v>77.75793977375298</v>
      </c>
    </row>
    <row r="1130" spans="1:52" x14ac:dyDescent="0.3">
      <c r="A1130">
        <v>282</v>
      </c>
      <c r="B1130" s="12">
        <v>6728.4769417975231</v>
      </c>
      <c r="C1130" s="9">
        <v>0</v>
      </c>
      <c r="D1130" s="9">
        <v>0.99243421125880971</v>
      </c>
      <c r="E1130" s="9">
        <v>1.1252474275429249</v>
      </c>
      <c r="F1130" s="9">
        <v>3.5815376710829976</v>
      </c>
      <c r="G1130" s="12">
        <v>51.740637127224772</v>
      </c>
      <c r="H1130" s="12">
        <v>437.78747213189422</v>
      </c>
      <c r="I1130" s="12">
        <v>26.267248327913652</v>
      </c>
      <c r="J1130">
        <v>238.93868362441839</v>
      </c>
      <c r="K1130">
        <v>58.648510209969572</v>
      </c>
      <c r="L1130">
        <v>-9.1140621327157761E-4</v>
      </c>
      <c r="M1130">
        <v>0</v>
      </c>
      <c r="N1130">
        <v>-6.1848706377393462E-4</v>
      </c>
      <c r="O1130">
        <v>1.3411601753210178E-3</v>
      </c>
      <c r="P1130">
        <v>-2.2420378513090394E-3</v>
      </c>
      <c r="Q1130">
        <v>5.8771958018980341E-3</v>
      </c>
      <c r="R1130">
        <v>-3.238957049836249E-2</v>
      </c>
      <c r="S1130">
        <v>8.1396403880977969E-5</v>
      </c>
      <c r="T1130">
        <v>268.10862585117104</v>
      </c>
      <c r="U1130">
        <v>63.952765398405973</v>
      </c>
      <c r="V1130">
        <v>263.18728037684355</v>
      </c>
      <c r="W1130">
        <v>64.869934814283909</v>
      </c>
      <c r="X1130">
        <v>393.32949332250104</v>
      </c>
      <c r="Y1130">
        <v>337.25620921372763</v>
      </c>
      <c r="Z1130">
        <v>11.481678535650776</v>
      </c>
      <c r="AA1130" s="12">
        <v>27.605749442637887</v>
      </c>
      <c r="AB1130" s="12">
        <v>8.6557494426378838</v>
      </c>
      <c r="AC1130" s="12">
        <v>0.49112918511856224</v>
      </c>
      <c r="AD1130" s="12">
        <v>-469.8190168558105</v>
      </c>
      <c r="AE1130">
        <v>4.2502632218965442E-2</v>
      </c>
      <c r="AF1130">
        <v>0</v>
      </c>
      <c r="AG1130">
        <v>33.409204124814764</v>
      </c>
      <c r="AH1130">
        <v>-6.7919292398320277</v>
      </c>
      <c r="AI1130">
        <v>-3.7034464418442039</v>
      </c>
      <c r="AJ1130">
        <v>-3.1332230234114009</v>
      </c>
      <c r="AK1130">
        <v>18.535433698727456</v>
      </c>
      <c r="AL1130">
        <v>0</v>
      </c>
      <c r="AM1130">
        <v>0</v>
      </c>
      <c r="AN1130">
        <v>2.0785367244303354</v>
      </c>
      <c r="AO1130">
        <f t="shared" si="175"/>
        <v>14.176441750846188</v>
      </c>
      <c r="AP1130">
        <f t="shared" si="176"/>
        <v>0.85058650505077127</v>
      </c>
      <c r="AQ1130">
        <f t="shared" si="177"/>
        <v>0</v>
      </c>
      <c r="AR1130">
        <f t="shared" si="178"/>
        <v>0.84981833960560005</v>
      </c>
      <c r="AS1130" s="9">
        <f t="shared" si="179"/>
        <v>43.310744905438696</v>
      </c>
      <c r="AT1130" s="9">
        <f t="shared" si="180"/>
        <v>19.621825084491899</v>
      </c>
      <c r="AU1130" s="9">
        <f t="shared" si="181"/>
        <v>9.7661608177556509</v>
      </c>
      <c r="AV1130">
        <f t="shared" si="182"/>
        <v>0</v>
      </c>
      <c r="AW1130">
        <f t="shared" si="183"/>
        <v>11.107506623818177</v>
      </c>
      <c r="AX1130">
        <v>14.189256080898817</v>
      </c>
      <c r="AZ1130">
        <f t="shared" si="184"/>
        <v>74.068928836884083</v>
      </c>
    </row>
    <row r="1131" spans="1:52" x14ac:dyDescent="0.3">
      <c r="A1131">
        <v>282.25</v>
      </c>
      <c r="B1131" s="12">
        <v>6724.652479505341</v>
      </c>
      <c r="C1131" s="9">
        <v>0</v>
      </c>
      <c r="D1131" s="9">
        <v>0.99058868545083612</v>
      </c>
      <c r="E1131" s="9">
        <v>1.12611383675211</v>
      </c>
      <c r="F1131" s="9">
        <v>3.5811369586613795</v>
      </c>
      <c r="G1131" s="12">
        <v>52.620565170641868</v>
      </c>
      <c r="H1131" s="12">
        <v>438.12070644311922</v>
      </c>
      <c r="I1131" s="12">
        <v>26.287242386587153</v>
      </c>
      <c r="J1131">
        <v>237.68058655883027</v>
      </c>
      <c r="K1131">
        <v>58.501521189330163</v>
      </c>
      <c r="L1131">
        <v>-9.2493826856123742E-4</v>
      </c>
      <c r="M1131">
        <v>0</v>
      </c>
      <c r="N1131">
        <v>-6.1195753308827957E-4</v>
      </c>
      <c r="O1131">
        <v>1.33827600959403E-3</v>
      </c>
      <c r="P1131">
        <v>-2.2128907724272705E-3</v>
      </c>
      <c r="Q1131">
        <v>5.8771958018980341E-3</v>
      </c>
      <c r="R1131">
        <v>-3.2515808373200984E-2</v>
      </c>
      <c r="S1131">
        <v>8.0935066566952251E-5</v>
      </c>
      <c r="T1131">
        <v>238.64194886399036</v>
      </c>
      <c r="U1131">
        <v>60.494421289064348</v>
      </c>
      <c r="V1131">
        <v>258.86141825903394</v>
      </c>
      <c r="W1131">
        <v>64.394472480442062</v>
      </c>
      <c r="X1131">
        <v>392.15591386892896</v>
      </c>
      <c r="Y1131">
        <v>336.30007538944312</v>
      </c>
      <c r="Z1131">
        <v>11.483530401109176</v>
      </c>
      <c r="AA1131" s="12">
        <v>27.612414128862383</v>
      </c>
      <c r="AB1131" s="12">
        <v>8.6624141288623839</v>
      </c>
      <c r="AC1131" s="12">
        <v>0.48465598224564843</v>
      </c>
      <c r="AD1131" s="12">
        <v>-470.73131291829071</v>
      </c>
      <c r="AE1131">
        <v>4.1931127390120837E-2</v>
      </c>
      <c r="AF1131">
        <v>0</v>
      </c>
      <c r="AG1131">
        <v>33.453231446291007</v>
      </c>
      <c r="AH1131">
        <v>-6.0406858079866526</v>
      </c>
      <c r="AI1131">
        <v>-3.8719328565204592</v>
      </c>
      <c r="AJ1131">
        <v>-3.1393071258520813</v>
      </c>
      <c r="AK1131">
        <v>18.539908594433282</v>
      </c>
      <c r="AL1131">
        <v>0</v>
      </c>
      <c r="AM1131">
        <v>0</v>
      </c>
      <c r="AN1131">
        <v>2.0511411016416159</v>
      </c>
      <c r="AO1131">
        <f t="shared" si="175"/>
        <v>14.007266582755008</v>
      </c>
      <c r="AP1131">
        <f t="shared" si="176"/>
        <v>0.84043599496530041</v>
      </c>
      <c r="AQ1131">
        <f t="shared" si="177"/>
        <v>0</v>
      </c>
      <c r="AR1131">
        <f t="shared" si="178"/>
        <v>0.83969726775788178</v>
      </c>
      <c r="AS1131" s="9">
        <f t="shared" si="179"/>
        <v>43.824964711508464</v>
      </c>
      <c r="AT1131" s="9">
        <f t="shared" si="180"/>
        <v>19.303257442603606</v>
      </c>
      <c r="AU1131" s="9">
        <f t="shared" si="181"/>
        <v>9.6511722983704651</v>
      </c>
      <c r="AV1131">
        <f t="shared" si="182"/>
        <v>0</v>
      </c>
      <c r="AW1131">
        <f t="shared" si="183"/>
        <v>11.239160243974258</v>
      </c>
      <c r="AX1131">
        <v>14.019589534518179</v>
      </c>
      <c r="AZ1131">
        <f t="shared" si="184"/>
        <v>77.438657130409183</v>
      </c>
    </row>
    <row r="1132" spans="1:52" x14ac:dyDescent="0.3">
      <c r="A1132">
        <v>282.5</v>
      </c>
      <c r="B1132" s="12">
        <v>6720.7512046163474</v>
      </c>
      <c r="C1132" s="9">
        <v>0</v>
      </c>
      <c r="D1132" s="9">
        <v>0.98873494738885526</v>
      </c>
      <c r="E1132" s="9">
        <v>1.1269686518161386</v>
      </c>
      <c r="F1132" s="9">
        <v>3.5807280992751198</v>
      </c>
      <c r="G1132" s="12">
        <v>53.504301280957833</v>
      </c>
      <c r="H1132" s="12">
        <v>438.44948146774556</v>
      </c>
      <c r="I1132" s="12">
        <v>26.306968888064734</v>
      </c>
      <c r="J1132">
        <v>236.4917262770069</v>
      </c>
      <c r="K1132">
        <v>58.363688665858035</v>
      </c>
      <c r="L1132">
        <v>-9.3825940409778506E-4</v>
      </c>
      <c r="M1132">
        <v>0</v>
      </c>
      <c r="N1132">
        <v>-6.0022818757750384E-4</v>
      </c>
      <c r="O1132">
        <v>1.3359843980738247E-3</v>
      </c>
      <c r="P1132">
        <v>-2.1848387374596425E-3</v>
      </c>
      <c r="Q1132">
        <v>5.8771958018980341E-3</v>
      </c>
      <c r="R1132">
        <v>-3.264650842464499E-2</v>
      </c>
      <c r="S1132">
        <v>8.0495615219782624E-5</v>
      </c>
      <c r="T1132">
        <v>265.59865550644844</v>
      </c>
      <c r="U1132">
        <v>63.801882243965736</v>
      </c>
      <c r="V1132">
        <v>261.38678068262044</v>
      </c>
      <c r="W1132">
        <v>64.663404497089857</v>
      </c>
      <c r="X1132">
        <v>391.16616209210281</v>
      </c>
      <c r="Y1132">
        <v>335.4867453439212</v>
      </c>
      <c r="Z1132">
        <v>11.485357248137632</v>
      </c>
      <c r="AA1132" s="12">
        <v>27.618989629354914</v>
      </c>
      <c r="AB1132" s="12">
        <v>8.6689896293549111</v>
      </c>
      <c r="AC1132" s="12">
        <v>0.47817039581657783</v>
      </c>
      <c r="AD1132" s="12">
        <v>-471.63184512201565</v>
      </c>
      <c r="AE1132">
        <v>4.1358837507045942E-2</v>
      </c>
      <c r="AF1132">
        <v>0</v>
      </c>
      <c r="AG1132">
        <v>33.521777000184706</v>
      </c>
      <c r="AH1132">
        <v>-6.7177950570127791</v>
      </c>
      <c r="AI1132">
        <v>-3.7049982330650382</v>
      </c>
      <c r="AJ1132">
        <v>-3.1453127751187231</v>
      </c>
      <c r="AK1132">
        <v>18.544323607822736</v>
      </c>
      <c r="AL1132">
        <v>0</v>
      </c>
      <c r="AM1132">
        <v>0</v>
      </c>
      <c r="AN1132">
        <v>2.023693069676185</v>
      </c>
      <c r="AO1132">
        <f t="shared" si="175"/>
        <v>14.173794369418635</v>
      </c>
      <c r="AP1132">
        <f t="shared" si="176"/>
        <v>0.85042766216511811</v>
      </c>
      <c r="AQ1132">
        <f t="shared" si="177"/>
        <v>0</v>
      </c>
      <c r="AR1132">
        <f t="shared" si="178"/>
        <v>0.84970041485880099</v>
      </c>
      <c r="AS1132" s="9">
        <f t="shared" si="179"/>
        <v>43.621232712628704</v>
      </c>
      <c r="AT1132" s="9">
        <f t="shared" si="180"/>
        <v>19.690644253991763</v>
      </c>
      <c r="AU1132" s="9">
        <f t="shared" si="181"/>
        <v>9.7674655136648809</v>
      </c>
      <c r="AV1132">
        <f t="shared" si="182"/>
        <v>0</v>
      </c>
      <c r="AW1132">
        <f t="shared" si="183"/>
        <v>11.186679128983586</v>
      </c>
      <c r="AX1132">
        <v>14.185925531879191</v>
      </c>
      <c r="AZ1132">
        <f t="shared" si="184"/>
        <v>74.09996466130076</v>
      </c>
    </row>
    <row r="1133" spans="1:52" x14ac:dyDescent="0.3">
      <c r="A1133">
        <v>282.75</v>
      </c>
      <c r="B1133" s="12">
        <v>6716.7732410077297</v>
      </c>
      <c r="C1133" s="9">
        <v>0</v>
      </c>
      <c r="D1133" s="9">
        <v>0.98687304214870264</v>
      </c>
      <c r="E1133" s="9">
        <v>1.1278118508872097</v>
      </c>
      <c r="F1133" s="9">
        <v>3.5803110999746468</v>
      </c>
      <c r="G1133" s="12">
        <v>54.391818958959618</v>
      </c>
      <c r="H1133" s="12">
        <v>438.77378880277291</v>
      </c>
      <c r="I1133" s="12">
        <v>26.326427328166375</v>
      </c>
      <c r="J1133">
        <v>235.23677423776127</v>
      </c>
      <c r="K1133">
        <v>58.21589556389057</v>
      </c>
      <c r="L1133">
        <v>-9.5135528747650178E-4</v>
      </c>
      <c r="M1133">
        <v>0</v>
      </c>
      <c r="N1133">
        <v>-5.9379294164462935E-4</v>
      </c>
      <c r="O1133">
        <v>1.3331192623947967E-3</v>
      </c>
      <c r="P1133">
        <v>-2.1547111852248399E-3</v>
      </c>
      <c r="Q1133">
        <v>5.8771958018980341E-3</v>
      </c>
      <c r="R1133">
        <v>-3.2734211475763858E-2</v>
      </c>
      <c r="S1133">
        <v>8.0034421692914582E-5</v>
      </c>
      <c r="T1133">
        <v>237.05998243131057</v>
      </c>
      <c r="U1133">
        <v>60.432310802118707</v>
      </c>
      <c r="V1133">
        <v>257.1302721616587</v>
      </c>
      <c r="W1133">
        <v>64.192825820721282</v>
      </c>
      <c r="X1133">
        <v>390.0099435566147</v>
      </c>
      <c r="Y1133">
        <v>334.54350969286685</v>
      </c>
      <c r="Z1133">
        <v>11.487159047164395</v>
      </c>
      <c r="AA1133" s="12">
        <v>27.62547577605546</v>
      </c>
      <c r="AB1133" s="12">
        <v>8.6754757760554586</v>
      </c>
      <c r="AC1133" s="12">
        <v>0.47167258806381274</v>
      </c>
      <c r="AD1133" s="12">
        <v>-472.52057978107899</v>
      </c>
      <c r="AE1133">
        <v>4.0785773333662956E-2</v>
      </c>
      <c r="AF1133">
        <v>0</v>
      </c>
      <c r="AG1133">
        <v>33.568272030226076</v>
      </c>
      <c r="AH1133">
        <v>-5.991352693561331</v>
      </c>
      <c r="AI1133">
        <v>-3.8706618765604075</v>
      </c>
      <c r="AJ1133">
        <v>-3.1512397465600164</v>
      </c>
      <c r="AK1133">
        <v>18.548678626054645</v>
      </c>
      <c r="AL1133">
        <v>0</v>
      </c>
      <c r="AM1133">
        <v>0</v>
      </c>
      <c r="AN1133">
        <v>1.9961933151275932</v>
      </c>
      <c r="AO1133">
        <f t="shared" si="175"/>
        <v>14.006899062428431</v>
      </c>
      <c r="AP1133">
        <f t="shared" si="176"/>
        <v>0.84041394374570588</v>
      </c>
      <c r="AQ1133">
        <f t="shared" si="177"/>
        <v>0</v>
      </c>
      <c r="AR1133">
        <f t="shared" si="178"/>
        <v>0.83971503503665335</v>
      </c>
      <c r="AS1133" s="9">
        <f t="shared" si="179"/>
        <v>44.126332659253187</v>
      </c>
      <c r="AT1133" s="9">
        <f t="shared" si="180"/>
        <v>19.385321672752688</v>
      </c>
      <c r="AU1133" s="9">
        <f t="shared" si="181"/>
        <v>9.6539686372615936</v>
      </c>
      <c r="AV1133">
        <f t="shared" si="182"/>
        <v>0</v>
      </c>
      <c r="AW1133">
        <f t="shared" si="183"/>
        <v>11.315966669205505</v>
      </c>
      <c r="AX1133">
        <v>14.018557236133901</v>
      </c>
      <c r="AZ1133">
        <f t="shared" si="184"/>
        <v>77.413237531208154</v>
      </c>
    </row>
    <row r="1134" spans="1:52" x14ac:dyDescent="0.3">
      <c r="A1134">
        <v>283</v>
      </c>
      <c r="B1134" s="12">
        <v>6712.7187149426763</v>
      </c>
      <c r="C1134" s="9">
        <v>0</v>
      </c>
      <c r="D1134" s="9">
        <v>0.98500301497120335</v>
      </c>
      <c r="E1134" s="9">
        <v>1.1286434124083558</v>
      </c>
      <c r="F1134" s="9">
        <v>3.5798859679528547</v>
      </c>
      <c r="G1134" s="12">
        <v>55.283091633919497</v>
      </c>
      <c r="H1134" s="12">
        <v>439.09362015705983</v>
      </c>
      <c r="I1134" s="12">
        <v>26.34561720942359</v>
      </c>
      <c r="J1134">
        <v>234.0438628637738</v>
      </c>
      <c r="K1134">
        <v>58.076425127974119</v>
      </c>
      <c r="L1134">
        <v>-9.6423843209552328E-4</v>
      </c>
      <c r="M1134">
        <v>0</v>
      </c>
      <c r="N1134">
        <v>-5.8142887369107331E-4</v>
      </c>
      <c r="O1134">
        <v>1.3308444637269796E-3</v>
      </c>
      <c r="P1134">
        <v>-2.1255210412501244E-3</v>
      </c>
      <c r="Q1134">
        <v>5.8771958018980341E-3</v>
      </c>
      <c r="R1134">
        <v>-3.2823775825588562E-2</v>
      </c>
      <c r="S1134">
        <v>7.9592763094305565E-5</v>
      </c>
      <c r="T1134">
        <v>263.33755258145482</v>
      </c>
      <c r="U1134">
        <v>63.672069039012058</v>
      </c>
      <c r="V1134">
        <v>259.5388554847566</v>
      </c>
      <c r="W1134">
        <v>64.451563199610121</v>
      </c>
      <c r="X1134">
        <v>389.03652494878543</v>
      </c>
      <c r="Y1134">
        <v>333.74025335397317</v>
      </c>
      <c r="Z1134">
        <v>11.488935769043573</v>
      </c>
      <c r="AA1134" s="12">
        <v>27.631872403141198</v>
      </c>
      <c r="AB1134" s="12">
        <v>8.6818724031411989</v>
      </c>
      <c r="AC1134" s="12">
        <v>0.46516272167529238</v>
      </c>
      <c r="AD1134" s="12">
        <v>-473.39748375441042</v>
      </c>
      <c r="AE1134">
        <v>4.0211945646417169E-2</v>
      </c>
      <c r="AF1134">
        <v>0</v>
      </c>
      <c r="AG1134">
        <v>33.640662891131292</v>
      </c>
      <c r="AH1134">
        <v>-6.6504273560256024</v>
      </c>
      <c r="AI1134">
        <v>-3.7100698934608292</v>
      </c>
      <c r="AJ1134">
        <v>-3.1570878191581637</v>
      </c>
      <c r="AK1134">
        <v>18.552973537789956</v>
      </c>
      <c r="AL1134">
        <v>0</v>
      </c>
      <c r="AM1134">
        <v>0</v>
      </c>
      <c r="AN1134">
        <v>1.9686425265170411</v>
      </c>
      <c r="AO1134">
        <f t="shared" si="175"/>
        <v>14.166296502322608</v>
      </c>
      <c r="AP1134">
        <f t="shared" si="176"/>
        <v>0.84997779013935637</v>
      </c>
      <c r="AQ1134">
        <f t="shared" si="177"/>
        <v>0</v>
      </c>
      <c r="AR1134">
        <f t="shared" si="178"/>
        <v>0.84929067544887371</v>
      </c>
      <c r="AS1134" s="9">
        <f t="shared" si="179"/>
        <v>43.938099371075168</v>
      </c>
      <c r="AT1134" s="9">
        <f t="shared" si="180"/>
        <v>19.765797037935393</v>
      </c>
      <c r="AU1134" s="9">
        <f t="shared" si="181"/>
        <v>9.7653402360246631</v>
      </c>
      <c r="AV1134">
        <f t="shared" si="182"/>
        <v>0</v>
      </c>
      <c r="AW1134">
        <f t="shared" si="183"/>
        <v>11.267441442790107</v>
      </c>
      <c r="AX1134">
        <v>14.177757678946657</v>
      </c>
      <c r="AZ1134">
        <f t="shared" si="184"/>
        <v>74.201397869216578</v>
      </c>
    </row>
    <row r="1135" spans="1:52" x14ac:dyDescent="0.3">
      <c r="A1135">
        <v>283.25</v>
      </c>
      <c r="B1135" s="12">
        <v>6708.5877550635014</v>
      </c>
      <c r="C1135" s="9">
        <v>0</v>
      </c>
      <c r="D1135" s="9">
        <v>0.98312491126057588</v>
      </c>
      <c r="E1135" s="9">
        <v>1.129463315114251</v>
      </c>
      <c r="F1135" s="9">
        <v>3.5794527105450933</v>
      </c>
      <c r="G1135" s="12">
        <v>56.178092664927874</v>
      </c>
      <c r="H1135" s="12">
        <v>439.40896735163494</v>
      </c>
      <c r="I1135" s="12">
        <v>26.364538041098097</v>
      </c>
      <c r="J1135">
        <v>232.79118772892474</v>
      </c>
      <c r="K1135">
        <v>57.927678086299579</v>
      </c>
      <c r="L1135">
        <v>-9.7690361402149781E-4</v>
      </c>
      <c r="M1135">
        <v>0</v>
      </c>
      <c r="N1135">
        <v>-5.7511942418227223E-4</v>
      </c>
      <c r="O1135">
        <v>1.3279981986277845E-3</v>
      </c>
      <c r="P1135">
        <v>-2.0943033557554139E-3</v>
      </c>
      <c r="Q1135">
        <v>5.8771958018980341E-3</v>
      </c>
      <c r="R1135">
        <v>-3.2869261728612202E-2</v>
      </c>
      <c r="S1135">
        <v>7.9131493148486292E-5</v>
      </c>
      <c r="T1135">
        <v>235.36194283828314</v>
      </c>
      <c r="U1135">
        <v>60.347799780938033</v>
      </c>
      <c r="V1135">
        <v>255.32538353425903</v>
      </c>
      <c r="W1135">
        <v>63.982880217023535</v>
      </c>
      <c r="X1135">
        <v>387.89743598178109</v>
      </c>
      <c r="Y1135">
        <v>332.80958576167797</v>
      </c>
      <c r="Z1135">
        <v>11.490687385052443</v>
      </c>
      <c r="AA1135" s="12">
        <v>27.6381793470327</v>
      </c>
      <c r="AB1135" s="12">
        <v>8.6881793470326993</v>
      </c>
      <c r="AC1135" s="12">
        <v>0.45864095978991187</v>
      </c>
      <c r="AD1135" s="12">
        <v>-474.26252428608245</v>
      </c>
      <c r="AE1135">
        <v>3.9637365234103994E-2</v>
      </c>
      <c r="AF1135">
        <v>0</v>
      </c>
      <c r="AG1135">
        <v>33.689772566654831</v>
      </c>
      <c r="AH1135">
        <v>-5.9394673550687394</v>
      </c>
      <c r="AI1135">
        <v>-3.8742101113709468</v>
      </c>
      <c r="AJ1135">
        <v>-3.1628567744638847</v>
      </c>
      <c r="AK1135">
        <v>18.557208233195905</v>
      </c>
      <c r="AL1135">
        <v>0</v>
      </c>
      <c r="AM1135">
        <v>0</v>
      </c>
      <c r="AN1135">
        <v>1.9410413942742464</v>
      </c>
      <c r="AO1135">
        <f t="shared" si="175"/>
        <v>14.000349857473859</v>
      </c>
      <c r="AP1135">
        <f t="shared" si="176"/>
        <v>0.84002099144843145</v>
      </c>
      <c r="AQ1135">
        <f t="shared" si="177"/>
        <v>0</v>
      </c>
      <c r="AR1135">
        <f t="shared" si="178"/>
        <v>0.83936119064719272</v>
      </c>
      <c r="AS1135" s="9">
        <f t="shared" si="179"/>
        <v>44.439115601496532</v>
      </c>
      <c r="AT1135" s="9">
        <f t="shared" si="180"/>
        <v>19.46921297483188</v>
      </c>
      <c r="AU1135" s="9">
        <f t="shared" si="181"/>
        <v>9.6524186096157365</v>
      </c>
      <c r="AV1135">
        <f t="shared" si="182"/>
        <v>0</v>
      </c>
      <c r="AW1135">
        <f t="shared" si="183"/>
        <v>11.395655959947348</v>
      </c>
      <c r="AX1135">
        <v>14.01135518170914</v>
      </c>
      <c r="AZ1135">
        <f t="shared" si="184"/>
        <v>77.484202227418933</v>
      </c>
    </row>
    <row r="1136" spans="1:52" x14ac:dyDescent="0.3">
      <c r="A1136">
        <v>283.5</v>
      </c>
      <c r="B1136" s="12">
        <v>6704.3804923846265</v>
      </c>
      <c r="C1136" s="9">
        <v>0</v>
      </c>
      <c r="D1136" s="9">
        <v>0.98123877658282022</v>
      </c>
      <c r="E1136" s="9">
        <v>1.1302715380320008</v>
      </c>
      <c r="F1136" s="9">
        <v>3.5790113352291808</v>
      </c>
      <c r="G1136" s="12">
        <v>57.076795342227229</v>
      </c>
      <c r="H1136" s="12">
        <v>439.71982232000033</v>
      </c>
      <c r="I1136" s="12">
        <v>26.383189339200019</v>
      </c>
      <c r="J1136">
        <v>231.59798337114583</v>
      </c>
      <c r="K1136">
        <v>57.787006456440793</v>
      </c>
      <c r="L1136">
        <v>-9.8936143694012971E-4</v>
      </c>
      <c r="M1136">
        <v>0</v>
      </c>
      <c r="N1136">
        <v>-5.6204499343851476E-4</v>
      </c>
      <c r="O1136">
        <v>1.3257400624341242E-3</v>
      </c>
      <c r="P1136">
        <v>-2.0639671007096588E-3</v>
      </c>
      <c r="Q1136">
        <v>5.8771958018980341E-3</v>
      </c>
      <c r="R1136">
        <v>-3.291541064447389E-2</v>
      </c>
      <c r="S1136">
        <v>7.8688919390135112E-5</v>
      </c>
      <c r="T1136">
        <v>261.12836366105142</v>
      </c>
      <c r="U1136">
        <v>63.539466249853831</v>
      </c>
      <c r="V1136">
        <v>257.66267567512239</v>
      </c>
      <c r="W1136">
        <v>64.23640718050126</v>
      </c>
      <c r="X1136">
        <v>386.94013378432714</v>
      </c>
      <c r="Y1136">
        <v>332.01775943754723</v>
      </c>
      <c r="Z1136">
        <v>11.492413866892701</v>
      </c>
      <c r="AA1136" s="12">
        <v>27.644396446400005</v>
      </c>
      <c r="AB1136" s="12">
        <v>8.6943964464000061</v>
      </c>
      <c r="AC1136" s="12">
        <v>0.45210746599054646</v>
      </c>
      <c r="AD1136" s="12">
        <v>-475.1156690992479</v>
      </c>
      <c r="AE1136">
        <v>3.9062042897674898E-2</v>
      </c>
      <c r="AF1136">
        <v>0</v>
      </c>
      <c r="AG1136">
        <v>33.765156013212476</v>
      </c>
      <c r="AH1136">
        <v>-6.5848245046052574</v>
      </c>
      <c r="AI1136">
        <v>-3.7177541881212419</v>
      </c>
      <c r="AJ1136">
        <v>-3.1685463972228849</v>
      </c>
      <c r="AK1136">
        <v>18.561382603950104</v>
      </c>
      <c r="AL1136">
        <v>0</v>
      </c>
      <c r="AM1136">
        <v>0</v>
      </c>
      <c r="AN1136">
        <v>1.9133906107079215</v>
      </c>
      <c r="AO1136">
        <f t="shared" si="175"/>
        <v>14.154949015396436</v>
      </c>
      <c r="AP1136">
        <f t="shared" si="176"/>
        <v>0.84929694092378616</v>
      </c>
      <c r="AQ1136">
        <f t="shared" si="177"/>
        <v>0</v>
      </c>
      <c r="AR1136">
        <f t="shared" si="178"/>
        <v>0.84864907632932085</v>
      </c>
      <c r="AS1136" s="9">
        <f t="shared" si="179"/>
        <v>44.262644338635816</v>
      </c>
      <c r="AT1136" s="9">
        <f t="shared" si="180"/>
        <v>19.84435251706584</v>
      </c>
      <c r="AU1136" s="9">
        <f t="shared" si="181"/>
        <v>9.7604719409820717</v>
      </c>
      <c r="AV1136">
        <f t="shared" si="182"/>
        <v>0</v>
      </c>
      <c r="AW1136">
        <f t="shared" si="183"/>
        <v>11.350130059153548</v>
      </c>
      <c r="AX1136">
        <v>14.16575500170965</v>
      </c>
      <c r="AZ1136">
        <f t="shared" si="184"/>
        <v>74.35508376242484</v>
      </c>
    </row>
    <row r="1137" spans="1:52" x14ac:dyDescent="0.3">
      <c r="A1137">
        <v>283.75</v>
      </c>
      <c r="B1137" s="12">
        <v>6700.0970602854313</v>
      </c>
      <c r="C1137" s="9">
        <v>0</v>
      </c>
      <c r="D1137" s="9">
        <v>0.97934465666411263</v>
      </c>
      <c r="E1137" s="9">
        <v>1.1310680604819314</v>
      </c>
      <c r="F1137" s="9">
        <v>3.5785618496253822</v>
      </c>
      <c r="G1137" s="12">
        <v>57.979172888547112</v>
      </c>
      <c r="H1137" s="12">
        <v>440.02617710843515</v>
      </c>
      <c r="I1137" s="12">
        <v>26.401570626506111</v>
      </c>
      <c r="J1137">
        <v>230.3500125483109</v>
      </c>
      <c r="K1137">
        <v>57.637576993146354</v>
      </c>
      <c r="L1137">
        <v>-1.0016095769204605E-3</v>
      </c>
      <c r="M1137">
        <v>0</v>
      </c>
      <c r="N1137">
        <v>-5.5593169575774001E-4</v>
      </c>
      <c r="O1137">
        <v>1.3229125002587484E-3</v>
      </c>
      <c r="P1137">
        <v>-2.0316196631745102E-3</v>
      </c>
      <c r="Q1137">
        <v>5.8771958018980341E-3</v>
      </c>
      <c r="R1137">
        <v>-3.2915912214091722E-2</v>
      </c>
      <c r="S1137">
        <v>7.8228427881630135E-5</v>
      </c>
      <c r="T1137">
        <v>233.62470693376741</v>
      </c>
      <c r="U1137">
        <v>60.249743944754641</v>
      </c>
      <c r="V1137">
        <v>253.48566241920634</v>
      </c>
      <c r="W1137">
        <v>63.76884758678807</v>
      </c>
      <c r="X1137">
        <v>385.81794467382906</v>
      </c>
      <c r="Y1137">
        <v>331.1004912222225</v>
      </c>
      <c r="Z1137">
        <v>11.494115186689404</v>
      </c>
      <c r="AA1137" s="12">
        <v>27.650523542168703</v>
      </c>
      <c r="AB1137" s="12">
        <v>8.7005235421687033</v>
      </c>
      <c r="AC1137" s="12">
        <v>0.44556240429927202</v>
      </c>
      <c r="AD1137" s="12">
        <v>-475.95688621765856</v>
      </c>
      <c r="AE1137">
        <v>3.8485989450049773E-2</v>
      </c>
      <c r="AF1137">
        <v>0</v>
      </c>
      <c r="AG1137">
        <v>33.816310087758922</v>
      </c>
      <c r="AH1137">
        <v>-5.8869756775737478</v>
      </c>
      <c r="AI1137">
        <v>-3.8807414401508087</v>
      </c>
      <c r="AJ1137">
        <v>-3.1741564741855655</v>
      </c>
      <c r="AK1137">
        <v>18.565496543244613</v>
      </c>
      <c r="AL1137">
        <v>0</v>
      </c>
      <c r="AM1137">
        <v>0</v>
      </c>
      <c r="AN1137">
        <v>1.8856908699855455</v>
      </c>
      <c r="AO1137">
        <f t="shared" si="175"/>
        <v>13.989646789566022</v>
      </c>
      <c r="AP1137">
        <f t="shared" si="176"/>
        <v>0.83937880737396131</v>
      </c>
      <c r="AQ1137">
        <f t="shared" si="177"/>
        <v>0</v>
      </c>
      <c r="AR1137">
        <f t="shared" si="178"/>
        <v>0.83875725216390462</v>
      </c>
      <c r="AS1137" s="9">
        <f t="shared" si="179"/>
        <v>44.759925290350132</v>
      </c>
      <c r="AT1137" s="9">
        <f t="shared" si="180"/>
        <v>19.555039002314409</v>
      </c>
      <c r="AU1137" s="9">
        <f t="shared" si="181"/>
        <v>9.6479166972222892</v>
      </c>
      <c r="AV1137">
        <f t="shared" si="182"/>
        <v>0</v>
      </c>
      <c r="AW1137">
        <f t="shared" si="183"/>
        <v>11.477362448553494</v>
      </c>
      <c r="AX1137">
        <v>14.000013719719501</v>
      </c>
      <c r="AZ1137">
        <f t="shared" si="184"/>
        <v>77.614828803016167</v>
      </c>
    </row>
    <row r="1138" spans="1:52" x14ac:dyDescent="0.3">
      <c r="A1138">
        <v>284</v>
      </c>
      <c r="B1138" s="12">
        <v>6695.7375945029989</v>
      </c>
      <c r="C1138" s="9">
        <v>0</v>
      </c>
      <c r="D1138" s="9">
        <v>0.97744259738918848</v>
      </c>
      <c r="E1138" s="9">
        <v>1.1318528620783559</v>
      </c>
      <c r="F1138" s="9">
        <v>3.5781042614964202</v>
      </c>
      <c r="G1138" s="12">
        <v>58.885198460438374</v>
      </c>
      <c r="H1138" s="12">
        <v>440.32802387629073</v>
      </c>
      <c r="I1138" s="12">
        <v>26.419681432577441</v>
      </c>
      <c r="J1138">
        <v>229.1602242135929</v>
      </c>
      <c r="K1138">
        <v>57.496137724509026</v>
      </c>
      <c r="L1138">
        <v>-1.013658458232952E-3</v>
      </c>
      <c r="M1138">
        <v>0</v>
      </c>
      <c r="N1138">
        <v>-5.4203612048185428E-4</v>
      </c>
      <c r="O1138">
        <v>1.3206708767638691E-3</v>
      </c>
      <c r="P1138">
        <v>-2.0001261842032439E-3</v>
      </c>
      <c r="Q1138">
        <v>5.8771958018980341E-3</v>
      </c>
      <c r="R1138">
        <v>-3.2916264785831241E-2</v>
      </c>
      <c r="S1138">
        <v>7.7786212312270782E-5</v>
      </c>
      <c r="T1138">
        <v>258.94281696002264</v>
      </c>
      <c r="U1138">
        <v>63.400691868032141</v>
      </c>
      <c r="V1138">
        <v>255.76359211420984</v>
      </c>
      <c r="W1138">
        <v>64.018368452181448</v>
      </c>
      <c r="X1138">
        <v>384.87654622777461</v>
      </c>
      <c r="Y1138">
        <v>330.32138743967027</v>
      </c>
      <c r="Z1138">
        <v>11.495791316990633</v>
      </c>
      <c r="AA1138" s="12">
        <v>27.656560477525812</v>
      </c>
      <c r="AB1138" s="12">
        <v>8.7065604775258141</v>
      </c>
      <c r="AC1138" s="12">
        <v>0.43900593916909786</v>
      </c>
      <c r="AD1138" s="12">
        <v>-476.78614429444616</v>
      </c>
      <c r="AE1138">
        <v>3.7909215715967504E-2</v>
      </c>
      <c r="AF1138">
        <v>0</v>
      </c>
      <c r="AG1138">
        <v>33.893839373858938</v>
      </c>
      <c r="AH1138">
        <v>-6.5202626217991595</v>
      </c>
      <c r="AI1138">
        <v>-3.7278897662730217</v>
      </c>
      <c r="AJ1138">
        <v>-3.179686796299662</v>
      </c>
      <c r="AK1138">
        <v>18.569549945789895</v>
      </c>
      <c r="AL1138">
        <v>0</v>
      </c>
      <c r="AM1138">
        <v>0</v>
      </c>
      <c r="AN1138">
        <v>1.8579428680983758</v>
      </c>
      <c r="AO1138">
        <f t="shared" si="175"/>
        <v>14.140088039682103</v>
      </c>
      <c r="AP1138">
        <f t="shared" si="176"/>
        <v>0.84840528238092616</v>
      </c>
      <c r="AQ1138">
        <f t="shared" si="177"/>
        <v>0</v>
      </c>
      <c r="AR1138">
        <f t="shared" si="178"/>
        <v>0.84779573010642151</v>
      </c>
      <c r="AS1138" s="9">
        <f t="shared" si="179"/>
        <v>44.593022637305083</v>
      </c>
      <c r="AT1138" s="9">
        <f t="shared" si="180"/>
        <v>19.925184483450103</v>
      </c>
      <c r="AU1138" s="9">
        <f t="shared" si="181"/>
        <v>9.7530900784836376</v>
      </c>
      <c r="AV1138">
        <f t="shared" si="182"/>
        <v>0</v>
      </c>
      <c r="AW1138">
        <f t="shared" si="183"/>
        <v>11.434275121402521</v>
      </c>
      <c r="AX1138">
        <v>14.150254548571223</v>
      </c>
      <c r="AZ1138">
        <f t="shared" si="184"/>
        <v>74.557795325460432</v>
      </c>
    </row>
    <row r="1139" spans="1:52" x14ac:dyDescent="0.3">
      <c r="A1139">
        <v>284.25</v>
      </c>
      <c r="B1139" s="12">
        <v>6691.3022331247139</v>
      </c>
      <c r="C1139" s="9">
        <v>0</v>
      </c>
      <c r="D1139" s="9">
        <v>0.9755326447997219</v>
      </c>
      <c r="E1139" s="9">
        <v>1.1326259227303401</v>
      </c>
      <c r="F1139" s="9">
        <v>3.577638578747464</v>
      </c>
      <c r="G1139" s="12">
        <v>59.794845149606942</v>
      </c>
      <c r="H1139" s="12">
        <v>440.62535489628465</v>
      </c>
      <c r="I1139" s="12">
        <v>26.437521293777078</v>
      </c>
      <c r="J1139">
        <v>227.92021265709414</v>
      </c>
      <c r="K1139">
        <v>57.346414715251456</v>
      </c>
      <c r="L1139">
        <v>-1.0255074902515897E-3</v>
      </c>
      <c r="M1139">
        <v>0</v>
      </c>
      <c r="N1139">
        <v>-5.3622716317630527E-4</v>
      </c>
      <c r="O1139">
        <v>1.3178618536914303E-3</v>
      </c>
      <c r="P1139">
        <v>-1.9666258954850789E-3</v>
      </c>
      <c r="Q1139">
        <v>5.8771958018980341E-3</v>
      </c>
      <c r="R1139">
        <v>-3.2869192429411699E-2</v>
      </c>
      <c r="S1139">
        <v>7.7327618986820174E-5</v>
      </c>
      <c r="T1139">
        <v>231.86491943547801</v>
      </c>
      <c r="U1139">
        <v>60.140141028644507</v>
      </c>
      <c r="V1139">
        <v>251.6219126687802</v>
      </c>
      <c r="W1139">
        <v>63.551776595056367</v>
      </c>
      <c r="X1139">
        <v>383.77103241637997</v>
      </c>
      <c r="Y1139">
        <v>329.41860546341138</v>
      </c>
      <c r="Z1139">
        <v>11.497442230768469</v>
      </c>
      <c r="AA1139" s="12">
        <v>27.66250709792569</v>
      </c>
      <c r="AB1139" s="12">
        <v>8.7125070979256929</v>
      </c>
      <c r="AC1139" s="12">
        <v>0.43243823547918708</v>
      </c>
      <c r="AD1139" s="12">
        <v>-477.60341233031033</v>
      </c>
      <c r="AE1139">
        <v>3.7331732531757478E-2</v>
      </c>
      <c r="AF1139">
        <v>0</v>
      </c>
      <c r="AG1139">
        <v>33.946284334257889</v>
      </c>
      <c r="AH1139">
        <v>-5.8342960980153107</v>
      </c>
      <c r="AI1139">
        <v>-3.8898346397315593</v>
      </c>
      <c r="AJ1139">
        <v>-3.1851371568308404</v>
      </c>
      <c r="AK1139">
        <v>18.573542707818778</v>
      </c>
      <c r="AL1139">
        <v>0</v>
      </c>
      <c r="AM1139">
        <v>0</v>
      </c>
      <c r="AN1139">
        <v>1.8301473028412212</v>
      </c>
      <c r="AO1139">
        <f t="shared" si="175"/>
        <v>13.975411750230025</v>
      </c>
      <c r="AP1139">
        <f t="shared" si="176"/>
        <v>0.8385247050138015</v>
      </c>
      <c r="AQ1139">
        <f t="shared" si="177"/>
        <v>0</v>
      </c>
      <c r="AR1139">
        <f t="shared" si="178"/>
        <v>0.8379404644330839</v>
      </c>
      <c r="AS1139" s="9">
        <f t="shared" si="179"/>
        <v>45.086028088396354</v>
      </c>
      <c r="AT1139" s="9">
        <f t="shared" si="180"/>
        <v>19.642127619428084</v>
      </c>
      <c r="AU1139" s="9">
        <f t="shared" si="181"/>
        <v>9.6408893549683548</v>
      </c>
      <c r="AV1139">
        <f t="shared" si="182"/>
        <v>0</v>
      </c>
      <c r="AW1139">
        <f t="shared" si="183"/>
        <v>11.560388461034734</v>
      </c>
      <c r="AX1139">
        <v>13.985155882448591</v>
      </c>
      <c r="AZ1139">
        <f t="shared" si="184"/>
        <v>77.796692794631184</v>
      </c>
    </row>
    <row r="1140" spans="1:52" x14ac:dyDescent="0.3">
      <c r="A1140">
        <v>284.5</v>
      </c>
      <c r="B1140" s="12">
        <v>6686.7911165807636</v>
      </c>
      <c r="C1140" s="9">
        <v>0</v>
      </c>
      <c r="D1140" s="9">
        <v>0.97361484509270857</v>
      </c>
      <c r="E1140" s="9">
        <v>1.1333872226424528</v>
      </c>
      <c r="F1140" s="9">
        <v>3.5771648094261304</v>
      </c>
      <c r="G1140" s="12">
        <v>60.708085984249522</v>
      </c>
      <c r="H1140" s="12">
        <v>440.91816255478955</v>
      </c>
      <c r="I1140" s="12">
        <v>26.455089753287375</v>
      </c>
      <c r="J1140">
        <v>226.73773300244318</v>
      </c>
      <c r="K1140">
        <v>57.20467783347533</v>
      </c>
      <c r="L1140">
        <v>-1.0371673288810607E-3</v>
      </c>
      <c r="M1140">
        <v>0</v>
      </c>
      <c r="N1140">
        <v>-5.2131471338506049E-4</v>
      </c>
      <c r="O1140">
        <v>1.3156365974093575E-3</v>
      </c>
      <c r="P1140">
        <v>-1.9339671853624584E-3</v>
      </c>
      <c r="Q1140">
        <v>5.8771958018980341E-3</v>
      </c>
      <c r="R1140">
        <v>-3.2821368998801136E-2</v>
      </c>
      <c r="S1140">
        <v>7.6887088783342438E-5</v>
      </c>
      <c r="T1140">
        <v>256.77480105999257</v>
      </c>
      <c r="U1140">
        <v>63.255195561174105</v>
      </c>
      <c r="V1140">
        <v>253.84690160394081</v>
      </c>
      <c r="W1140">
        <v>63.797884155677366</v>
      </c>
      <c r="X1140">
        <v>382.84533018071562</v>
      </c>
      <c r="Y1140">
        <v>328.65353391234925</v>
      </c>
      <c r="Z1140">
        <v>11.49906790141649</v>
      </c>
      <c r="AA1140" s="12">
        <v>27.668363251095794</v>
      </c>
      <c r="AB1140" s="12">
        <v>8.7183632510957914</v>
      </c>
      <c r="AC1140" s="12">
        <v>0.42585945852956048</v>
      </c>
      <c r="AD1140" s="12">
        <v>-478.40865978624328</v>
      </c>
      <c r="AE1140">
        <v>3.675355074520037E-2</v>
      </c>
      <c r="AF1140">
        <v>0</v>
      </c>
      <c r="AG1140">
        <v>34.025068461397886</v>
      </c>
      <c r="AH1140">
        <v>-6.4565793262710045</v>
      </c>
      <c r="AI1140">
        <v>-3.740331615420422</v>
      </c>
      <c r="AJ1140">
        <v>-3.1905073521144569</v>
      </c>
      <c r="AK1140">
        <v>18.57747472709033</v>
      </c>
      <c r="AL1140">
        <v>0</v>
      </c>
      <c r="AM1140">
        <v>0</v>
      </c>
      <c r="AN1140">
        <v>1.8023048737900265</v>
      </c>
      <c r="AO1140">
        <f t="shared" si="175"/>
        <v>14.122062713674786</v>
      </c>
      <c r="AP1140">
        <f t="shared" si="176"/>
        <v>0.84732376282048716</v>
      </c>
      <c r="AQ1140">
        <f t="shared" si="177"/>
        <v>0</v>
      </c>
      <c r="AR1140">
        <f t="shared" si="178"/>
        <v>0.8467515348175223</v>
      </c>
      <c r="AS1140" s="9">
        <f t="shared" si="179"/>
        <v>44.926751126654445</v>
      </c>
      <c r="AT1140" s="9">
        <f t="shared" si="180"/>
        <v>20.007318400135112</v>
      </c>
      <c r="AU1140" s="9">
        <f t="shared" si="181"/>
        <v>9.7434334831565028</v>
      </c>
      <c r="AV1140">
        <f t="shared" si="182"/>
        <v>0</v>
      </c>
      <c r="AW1140">
        <f t="shared" si="183"/>
        <v>11.519243236027867</v>
      </c>
      <c r="AX1140">
        <v>14.131606292176988</v>
      </c>
      <c r="AZ1140">
        <f t="shared" si="184"/>
        <v>74.806632308408439</v>
      </c>
    </row>
    <row r="1141" spans="1:52" x14ac:dyDescent="0.3">
      <c r="A1141">
        <v>284.75</v>
      </c>
      <c r="B1141" s="12">
        <v>6682.2043876364778</v>
      </c>
      <c r="C1141" s="9">
        <v>0</v>
      </c>
      <c r="D1141" s="9">
        <v>0.97168924461883366</v>
      </c>
      <c r="E1141" s="9">
        <v>1.1341367423155087</v>
      </c>
      <c r="F1141" s="9">
        <v>3.5766829617224674</v>
      </c>
      <c r="G1141" s="12">
        <v>61.624893930386833</v>
      </c>
      <c r="H1141" s="12">
        <v>441.20643935211876</v>
      </c>
      <c r="I1141" s="12">
        <v>26.472386361127125</v>
      </c>
      <c r="J1141">
        <v>225.50932213395001</v>
      </c>
      <c r="K1141">
        <v>57.055113989711799</v>
      </c>
      <c r="L1141">
        <v>-1.0486388514035412E-3</v>
      </c>
      <c r="M1141">
        <v>0</v>
      </c>
      <c r="N1141">
        <v>-5.1600166296285625E-4</v>
      </c>
      <c r="O1141">
        <v>1.3128459538913988E-3</v>
      </c>
      <c r="P1141">
        <v>-1.8992984265488201E-3</v>
      </c>
      <c r="Q1141">
        <v>5.8771958018980341E-3</v>
      </c>
      <c r="R1141">
        <v>-3.272419315069941E-2</v>
      </c>
      <c r="S1141">
        <v>7.6431632914834854E-5</v>
      </c>
      <c r="T1141">
        <v>230.0898483387935</v>
      </c>
      <c r="U1141">
        <v>60.020039617400698</v>
      </c>
      <c r="V1141">
        <v>249.74025910523576</v>
      </c>
      <c r="W1141">
        <v>63.332205159642115</v>
      </c>
      <c r="X1141">
        <v>381.75627232939041</v>
      </c>
      <c r="Y1141">
        <v>327.76641609345</v>
      </c>
      <c r="Z1141">
        <v>11.500668302751285</v>
      </c>
      <c r="AA1141" s="12">
        <v>27.67412878704237</v>
      </c>
      <c r="AB1141" s="12">
        <v>8.7241287870423712</v>
      </c>
      <c r="AC1141" s="12">
        <v>0.41926977403489574</v>
      </c>
      <c r="AD1141" s="12">
        <v>-479.20185648019884</v>
      </c>
      <c r="AE1141">
        <v>3.6174681215317861E-2</v>
      </c>
      <c r="AF1141">
        <v>0</v>
      </c>
      <c r="AG1141">
        <v>34.077962902190436</v>
      </c>
      <c r="AH1141">
        <v>-5.7816088112840625</v>
      </c>
      <c r="AI1141">
        <v>-3.9013078494107121</v>
      </c>
      <c r="AJ1141">
        <v>-3.1957971808664465</v>
      </c>
      <c r="AK1141">
        <v>18.58134590289367</v>
      </c>
      <c r="AL1141">
        <v>0</v>
      </c>
      <c r="AM1141">
        <v>0</v>
      </c>
      <c r="AN1141">
        <v>1.7744162822756302</v>
      </c>
      <c r="AO1141">
        <f t="shared" si="175"/>
        <v>13.958042645392805</v>
      </c>
      <c r="AP1141">
        <f t="shared" si="176"/>
        <v>0.83748255872356825</v>
      </c>
      <c r="AQ1141">
        <f t="shared" si="177"/>
        <v>0</v>
      </c>
      <c r="AR1141">
        <f t="shared" si="178"/>
        <v>0.8369346504729297</v>
      </c>
      <c r="AS1141" s="9">
        <f t="shared" si="179"/>
        <v>45.414624966959593</v>
      </c>
      <c r="AT1141" s="9">
        <f t="shared" si="180"/>
        <v>19.729621808801781</v>
      </c>
      <c r="AU1141" s="9">
        <f t="shared" si="181"/>
        <v>9.6316091172191829</v>
      </c>
      <c r="AV1141">
        <f t="shared" si="182"/>
        <v>0</v>
      </c>
      <c r="AW1141">
        <f t="shared" si="183"/>
        <v>11.644019692353378</v>
      </c>
      <c r="AX1141">
        <v>13.967180427803719</v>
      </c>
      <c r="AZ1141">
        <f t="shared" si="184"/>
        <v>78.02615698821424</v>
      </c>
    </row>
    <row r="1142" spans="1:52" x14ac:dyDescent="0.3">
      <c r="A1142">
        <v>285</v>
      </c>
      <c r="B1142" s="12">
        <v>6677.542191384593</v>
      </c>
      <c r="C1142" s="9">
        <v>0</v>
      </c>
      <c r="D1142" s="9">
        <v>0.96975588988084693</v>
      </c>
      <c r="E1142" s="9">
        <v>1.1348744625472895</v>
      </c>
      <c r="F1142" s="9">
        <v>3.57619304396896</v>
      </c>
      <c r="G1142" s="12">
        <v>62.545241893198266</v>
      </c>
      <c r="H1142" s="12">
        <v>441.49017790280362</v>
      </c>
      <c r="I1142" s="12">
        <v>26.489410674168219</v>
      </c>
      <c r="J1142">
        <v>224.33825816883518</v>
      </c>
      <c r="K1142">
        <v>56.9135928881837</v>
      </c>
      <c r="L1142">
        <v>-1.0599331973374486E-3</v>
      </c>
      <c r="M1142">
        <v>0</v>
      </c>
      <c r="N1142">
        <v>-4.9921213637863285E-4</v>
      </c>
      <c r="O1142">
        <v>1.3106368867711632E-3</v>
      </c>
      <c r="P1142">
        <v>-1.8654713585777383E-3</v>
      </c>
      <c r="Q1142">
        <v>5.8771958018980341E-3</v>
      </c>
      <c r="R1142">
        <v>-3.2625855464890434E-2</v>
      </c>
      <c r="S1142">
        <v>7.5994177764375883E-5</v>
      </c>
      <c r="T1142">
        <v>254.62279835804796</v>
      </c>
      <c r="U1142">
        <v>63.103067328466068</v>
      </c>
      <c r="V1142">
        <v>251.91711102990021</v>
      </c>
      <c r="W1142">
        <v>63.575320663457603</v>
      </c>
      <c r="X1142">
        <v>380.8460530530549</v>
      </c>
      <c r="Y1142">
        <v>327.01670395116128</v>
      </c>
      <c r="Z1142">
        <v>11.502243409011795</v>
      </c>
      <c r="AA1142" s="12">
        <v>27.679803558056072</v>
      </c>
      <c r="AB1142" s="12">
        <v>8.7298035580560729</v>
      </c>
      <c r="AC1142" s="12">
        <v>0.41266934811638978</v>
      </c>
      <c r="AD1142" s="12">
        <v>-479.98297282193585</v>
      </c>
      <c r="AE1142">
        <v>3.559513481221166E-2</v>
      </c>
      <c r="AF1142">
        <v>0</v>
      </c>
      <c r="AG1142">
        <v>34.157057616094285</v>
      </c>
      <c r="AH1142">
        <v>-6.3937285225630189</v>
      </c>
      <c r="AI1142">
        <v>-3.7549796460630533</v>
      </c>
      <c r="AJ1142">
        <v>-3.2010064457494907</v>
      </c>
      <c r="AK1142">
        <v>18.585156136051747</v>
      </c>
      <c r="AL1142">
        <v>0</v>
      </c>
      <c r="AM1142">
        <v>0</v>
      </c>
      <c r="AN1142">
        <v>1.7464822313493256</v>
      </c>
      <c r="AO1142">
        <f t="shared" si="175"/>
        <v>14.101195716317386</v>
      </c>
      <c r="AP1142">
        <f t="shared" si="176"/>
        <v>0.8460717429790432</v>
      </c>
      <c r="AQ1142">
        <f t="shared" si="177"/>
        <v>0</v>
      </c>
      <c r="AR1142">
        <f t="shared" si="178"/>
        <v>0.84553580735720735</v>
      </c>
      <c r="AS1142" s="9">
        <f t="shared" si="179"/>
        <v>45.26106633924757</v>
      </c>
      <c r="AT1142" s="9">
        <f t="shared" si="180"/>
        <v>20.089755284422839</v>
      </c>
      <c r="AU1142" s="9">
        <f t="shared" si="181"/>
        <v>9.7317231292318205</v>
      </c>
      <c r="AV1142">
        <f t="shared" si="182"/>
        <v>0</v>
      </c>
      <c r="AW1142">
        <f t="shared" si="183"/>
        <v>11.604329272248151</v>
      </c>
      <c r="AX1142">
        <v>14.110133638317963</v>
      </c>
      <c r="AZ1142">
        <f t="shared" si="184"/>
        <v>75.099592921261063</v>
      </c>
    </row>
    <row r="1143" spans="1:52" x14ac:dyDescent="0.3">
      <c r="A1143">
        <v>285.25</v>
      </c>
      <c r="B1143" s="12">
        <v>6672.804675237353</v>
      </c>
      <c r="C1143" s="9">
        <v>0</v>
      </c>
      <c r="D1143" s="9">
        <v>0.96781482753192627</v>
      </c>
      <c r="E1143" s="9">
        <v>1.1356003644332708</v>
      </c>
      <c r="F1143" s="9">
        <v>3.5756950646405183</v>
      </c>
      <c r="G1143" s="12">
        <v>63.469102718354605</v>
      </c>
      <c r="H1143" s="12">
        <v>441.76937093587338</v>
      </c>
      <c r="I1143" s="12">
        <v>26.5061622561524</v>
      </c>
      <c r="J1143">
        <v>223.12541874335247</v>
      </c>
      <c r="K1143">
        <v>56.764702778203628</v>
      </c>
      <c r="L1143">
        <v>-1.0710525551857559E-3</v>
      </c>
      <c r="M1143">
        <v>0</v>
      </c>
      <c r="N1143">
        <v>-4.9518567763136387E-4</v>
      </c>
      <c r="O1143">
        <v>1.3078643359420734E-3</v>
      </c>
      <c r="P1143">
        <v>-1.8296260479357049E-3</v>
      </c>
      <c r="Q1143">
        <v>5.8771958018980341E-3</v>
      </c>
      <c r="R1143">
        <v>-3.2476126032375471E-2</v>
      </c>
      <c r="S1143">
        <v>7.5543197453918496E-5</v>
      </c>
      <c r="T1143">
        <v>228.304506716399</v>
      </c>
      <c r="U1143">
        <v>59.890309706055689</v>
      </c>
      <c r="V1143">
        <v>247.84538173757187</v>
      </c>
      <c r="W1143">
        <v>63.110525981999956</v>
      </c>
      <c r="X1143">
        <v>379.7731985889273</v>
      </c>
      <c r="Y1143">
        <v>326.14646862904959</v>
      </c>
      <c r="Z1143">
        <v>11.503793194858051</v>
      </c>
      <c r="AA1143" s="12">
        <v>27.685387418717465</v>
      </c>
      <c r="AB1143" s="12">
        <v>8.7353874187174672</v>
      </c>
      <c r="AC1143" s="12">
        <v>0.40605834729659124</v>
      </c>
      <c r="AD1143" s="12">
        <v>-480.75197959696192</v>
      </c>
      <c r="AE1143">
        <v>3.5014922416864325E-2</v>
      </c>
      <c r="AF1143">
        <v>0</v>
      </c>
      <c r="AG1143">
        <v>34.209476130826452</v>
      </c>
      <c r="AH1143">
        <v>-5.7290362477304821</v>
      </c>
      <c r="AI1143">
        <v>-3.9150543445738863</v>
      </c>
      <c r="AJ1143">
        <v>-3.2061349519321398</v>
      </c>
      <c r="AK1143">
        <v>18.588905328925037</v>
      </c>
      <c r="AL1143">
        <v>0</v>
      </c>
      <c r="AM1143">
        <v>0</v>
      </c>
      <c r="AN1143">
        <v>1.7185034257609892</v>
      </c>
      <c r="AO1143">
        <f t="shared" si="175"/>
        <v>13.937879949317612</v>
      </c>
      <c r="AP1143">
        <f t="shared" si="176"/>
        <v>0.83627279695905665</v>
      </c>
      <c r="AQ1143">
        <f t="shared" si="177"/>
        <v>0</v>
      </c>
      <c r="AR1143">
        <f t="shared" si="178"/>
        <v>0.83576019538133273</v>
      </c>
      <c r="AS1143" s="9">
        <f t="shared" si="179"/>
        <v>45.742733025888107</v>
      </c>
      <c r="AT1143" s="9">
        <f t="shared" si="180"/>
        <v>19.816556763934461</v>
      </c>
      <c r="AU1143" s="9">
        <f t="shared" si="181"/>
        <v>9.6203093107025044</v>
      </c>
      <c r="AV1143">
        <f t="shared" si="182"/>
        <v>0</v>
      </c>
      <c r="AW1143">
        <f t="shared" si="183"/>
        <v>11.72749484958892</v>
      </c>
      <c r="AX1143">
        <v>13.946428548893937</v>
      </c>
      <c r="AZ1143">
        <f t="shared" si="184"/>
        <v>78.301086891477723</v>
      </c>
    </row>
    <row r="1144" spans="1:52" x14ac:dyDescent="0.3">
      <c r="A1144">
        <v>285.5</v>
      </c>
      <c r="B1144" s="12">
        <v>6667.9919889185148</v>
      </c>
      <c r="C1144" s="9">
        <v>0</v>
      </c>
      <c r="D1144" s="9">
        <v>0.96586610437404086</v>
      </c>
      <c r="E1144" s="9">
        <v>1.1363144293673273</v>
      </c>
      <c r="F1144" s="9">
        <v>3.5751890323544702</v>
      </c>
      <c r="G1144" s="12">
        <v>64.396449193352282</v>
      </c>
      <c r="H1144" s="12">
        <v>442.04401129512587</v>
      </c>
      <c r="I1144" s="12">
        <v>26.52264067770755</v>
      </c>
      <c r="J1144">
        <v>221.97009932246121</v>
      </c>
      <c r="K1144">
        <v>56.623958316048174</v>
      </c>
      <c r="L1144">
        <v>-1.0820082708755156E-3</v>
      </c>
      <c r="M1144">
        <v>0</v>
      </c>
      <c r="N1144">
        <v>-4.7909203845330941E-4</v>
      </c>
      <c r="O1144">
        <v>1.3056711149839846E-3</v>
      </c>
      <c r="P1144">
        <v>-1.7946339233249689E-3</v>
      </c>
      <c r="Q1144">
        <v>5.8771958018980341E-3</v>
      </c>
      <c r="R1144">
        <v>-3.2325018682426016E-2</v>
      </c>
      <c r="S1144">
        <v>7.5110270576217658E-5</v>
      </c>
      <c r="T1144">
        <v>252.48718451386404</v>
      </c>
      <c r="U1144">
        <v>62.944662950646091</v>
      </c>
      <c r="V1144">
        <v>249.97813605996973</v>
      </c>
      <c r="W1144">
        <v>63.350995506938659</v>
      </c>
      <c r="X1144">
        <v>378.87820475731075</v>
      </c>
      <c r="Y1144">
        <v>325.41343402323065</v>
      </c>
      <c r="Z1144">
        <v>11.50531763537291</v>
      </c>
      <c r="AA1144" s="12">
        <v>27.690880225902518</v>
      </c>
      <c r="AB1144" s="12">
        <v>8.7408802259025169</v>
      </c>
      <c r="AC1144" s="12">
        <v>0.39943693849681722</v>
      </c>
      <c r="AD1144" s="12">
        <v>-481.5088479289592</v>
      </c>
      <c r="AE1144">
        <v>3.4434054920982282E-2</v>
      </c>
      <c r="AF1144">
        <v>0</v>
      </c>
      <c r="AG1144">
        <v>34.287873901982593</v>
      </c>
      <c r="AH1144">
        <v>-6.3317118503281229</v>
      </c>
      <c r="AI1144">
        <v>-3.7717648981630458</v>
      </c>
      <c r="AJ1144">
        <v>-3.2111825068382296</v>
      </c>
      <c r="AK1144">
        <v>18.592593385415224</v>
      </c>
      <c r="AL1144">
        <v>0</v>
      </c>
      <c r="AM1144">
        <v>0</v>
      </c>
      <c r="AN1144">
        <v>1.6904805719481497</v>
      </c>
      <c r="AO1144">
        <f t="shared" si="175"/>
        <v>14.077542808774089</v>
      </c>
      <c r="AP1144">
        <f t="shared" si="176"/>
        <v>0.84465256852644532</v>
      </c>
      <c r="AQ1144">
        <f t="shared" si="177"/>
        <v>0</v>
      </c>
      <c r="AR1144">
        <f t="shared" si="178"/>
        <v>0.84415186398036857</v>
      </c>
      <c r="AS1144" s="9">
        <f t="shared" si="179"/>
        <v>45.592978675294539</v>
      </c>
      <c r="AT1144" s="9">
        <f t="shared" si="180"/>
        <v>20.171449059568587</v>
      </c>
      <c r="AU1144" s="9">
        <f t="shared" si="181"/>
        <v>9.7179960924303366</v>
      </c>
      <c r="AV1144">
        <f t="shared" si="182"/>
        <v>2.5249561574547386E-4</v>
      </c>
      <c r="AW1144">
        <f t="shared" si="183"/>
        <v>11.688770286137906</v>
      </c>
      <c r="AX1144">
        <v>14.085892834382877</v>
      </c>
      <c r="AZ1144">
        <f t="shared" si="184"/>
        <v>75.435297963260922</v>
      </c>
    </row>
    <row r="1145" spans="1:52" x14ac:dyDescent="0.3">
      <c r="A1145">
        <v>285.75</v>
      </c>
      <c r="B1145" s="12">
        <v>6663.1042844552239</v>
      </c>
      <c r="C1145" s="9">
        <v>0</v>
      </c>
      <c r="D1145" s="9">
        <v>0.96390976735630984</v>
      </c>
      <c r="E1145" s="9">
        <v>1.1370166390424228</v>
      </c>
      <c r="F1145" s="9">
        <v>3.5746749558705559</v>
      </c>
      <c r="G1145" s="12">
        <v>65.32725404884556</v>
      </c>
      <c r="H1145" s="12">
        <v>442.31409193939339</v>
      </c>
      <c r="I1145" s="12">
        <v>26.538845516363601</v>
      </c>
      <c r="J1145">
        <v>220.77691167296098</v>
      </c>
      <c r="K1145">
        <v>56.476273718354605</v>
      </c>
      <c r="L1145">
        <v>-1.0928041421930357E-3</v>
      </c>
      <c r="M1145">
        <v>0</v>
      </c>
      <c r="N1145">
        <v>-4.740513024166827E-4</v>
      </c>
      <c r="O1145">
        <v>1.3029162931074347E-3</v>
      </c>
      <c r="P1145">
        <v>-1.7576066389119E-3</v>
      </c>
      <c r="Q1145">
        <v>5.8771958018980341E-3</v>
      </c>
      <c r="R1145">
        <v>-3.2120295365476871E-2</v>
      </c>
      <c r="S1145">
        <v>7.4665135245332638E-5</v>
      </c>
      <c r="T1145">
        <v>226.51287424939014</v>
      </c>
      <c r="U1145">
        <v>59.751736109378669</v>
      </c>
      <c r="V1145">
        <v>245.94124638123481</v>
      </c>
      <c r="W1145">
        <v>62.887068312466681</v>
      </c>
      <c r="X1145">
        <v>377.82128280174067</v>
      </c>
      <c r="Y1145">
        <v>324.56126973589312</v>
      </c>
      <c r="Z1145">
        <v>11.506816706059144</v>
      </c>
      <c r="AA1145" s="12">
        <v>27.696281838787868</v>
      </c>
      <c r="AB1145" s="12">
        <v>8.7462818387878674</v>
      </c>
      <c r="AC1145" s="12">
        <v>0.39280528902281464</v>
      </c>
      <c r="AD1145" s="12">
        <v>-482.25354974007644</v>
      </c>
      <c r="AE1145">
        <v>3.3852543226770226E-2</v>
      </c>
      <c r="AF1145">
        <v>0</v>
      </c>
      <c r="AG1145">
        <v>34.33885827718769</v>
      </c>
      <c r="AH1145">
        <v>-5.6766741340964719</v>
      </c>
      <c r="AI1145">
        <v>-3.9310011677329157</v>
      </c>
      <c r="AJ1145">
        <v>-3.2161489232165703</v>
      </c>
      <c r="AK1145">
        <v>18.596220210968745</v>
      </c>
      <c r="AL1145">
        <v>0</v>
      </c>
      <c r="AM1145">
        <v>0</v>
      </c>
      <c r="AN1145">
        <v>1.6624143779753033</v>
      </c>
      <c r="AO1145">
        <f t="shared" si="175"/>
        <v>13.915243404487969</v>
      </c>
      <c r="AP1145">
        <f t="shared" si="176"/>
        <v>0.8349146042692781</v>
      </c>
      <c r="AQ1145">
        <f t="shared" si="177"/>
        <v>0</v>
      </c>
      <c r="AR1145">
        <f t="shared" si="178"/>
        <v>0.83443624610629585</v>
      </c>
      <c r="AS1145" s="9">
        <f t="shared" si="179"/>
        <v>46.067228054780621</v>
      </c>
      <c r="AT1145" s="9">
        <f t="shared" si="180"/>
        <v>19.901894535771003</v>
      </c>
      <c r="AU1145" s="9">
        <f t="shared" si="181"/>
        <v>9.6072093165384889</v>
      </c>
      <c r="AV1145">
        <f t="shared" si="182"/>
        <v>0</v>
      </c>
      <c r="AW1145">
        <f t="shared" si="183"/>
        <v>11.810016586098079</v>
      </c>
      <c r="AX1145">
        <v>13.923220611019303</v>
      </c>
      <c r="AZ1145">
        <f t="shared" si="184"/>
        <v>78.620023354658315</v>
      </c>
    </row>
    <row r="1146" spans="1:52" x14ac:dyDescent="0.3">
      <c r="A1146">
        <v>286</v>
      </c>
      <c r="B1146" s="12">
        <v>6658.1417161697664</v>
      </c>
      <c r="C1146" s="9">
        <v>0</v>
      </c>
      <c r="D1146" s="9">
        <v>0.96194586357336198</v>
      </c>
      <c r="E1146" s="9">
        <v>1.1377069754513034</v>
      </c>
      <c r="F1146" s="9">
        <v>3.5741528440909178</v>
      </c>
      <c r="G1146" s="12">
        <v>66.261489959977467</v>
      </c>
      <c r="H1146" s="12">
        <v>442.57960594280905</v>
      </c>
      <c r="I1146" s="12">
        <v>26.554776356568542</v>
      </c>
      <c r="J1146">
        <v>219.64187123645175</v>
      </c>
      <c r="K1146">
        <v>56.336909884758711</v>
      </c>
      <c r="L1146">
        <v>-1.1034525347909103E-3</v>
      </c>
      <c r="M1146">
        <v>0</v>
      </c>
      <c r="N1146">
        <v>-4.5464703105010782E-4</v>
      </c>
      <c r="O1146">
        <v>1.300738589235339E-3</v>
      </c>
      <c r="P1146">
        <v>-1.7214602969206564E-3</v>
      </c>
      <c r="Q1146">
        <v>5.8771958018980341E-3</v>
      </c>
      <c r="R1146">
        <v>-3.1914282672463774E-2</v>
      </c>
      <c r="S1146">
        <v>7.4238248120196254E-5</v>
      </c>
      <c r="T1146">
        <v>250.36932845217459</v>
      </c>
      <c r="U1146">
        <v>62.780468888578071</v>
      </c>
      <c r="V1146">
        <v>248.03354408272727</v>
      </c>
      <c r="W1146">
        <v>63.125203977169122</v>
      </c>
      <c r="X1146">
        <v>376.94126498800745</v>
      </c>
      <c r="Y1146">
        <v>323.84624700612369</v>
      </c>
      <c r="Z1146">
        <v>11.508290382841528</v>
      </c>
      <c r="AA1146" s="12">
        <v>27.701592118856183</v>
      </c>
      <c r="AB1146" s="12">
        <v>8.7515921188561805</v>
      </c>
      <c r="AC1146" s="12">
        <v>0.3861635665677311</v>
      </c>
      <c r="AD1146" s="12">
        <v>-482.98605692428123</v>
      </c>
      <c r="AE1146">
        <v>3.327039824679634E-2</v>
      </c>
      <c r="AF1146">
        <v>0</v>
      </c>
      <c r="AG1146">
        <v>34.415503366424247</v>
      </c>
      <c r="AH1146">
        <v>-6.2705558245404607</v>
      </c>
      <c r="AI1146">
        <v>-3.7906351461698211</v>
      </c>
      <c r="AJ1146">
        <v>-3.221034013628032</v>
      </c>
      <c r="AK1146">
        <v>18.599785712580374</v>
      </c>
      <c r="AL1146">
        <v>0</v>
      </c>
      <c r="AM1146">
        <v>0</v>
      </c>
      <c r="AN1146">
        <v>1.6343055535464881</v>
      </c>
      <c r="AO1146">
        <f t="shared" si="175"/>
        <v>14.05217508321933</v>
      </c>
      <c r="AP1146">
        <f t="shared" si="176"/>
        <v>0.84313050499315978</v>
      </c>
      <c r="AQ1146">
        <f t="shared" si="177"/>
        <v>0</v>
      </c>
      <c r="AR1146">
        <f t="shared" si="178"/>
        <v>0.84266390927971879</v>
      </c>
      <c r="AS1146" s="9">
        <f t="shared" si="179"/>
        <v>45.919227336005449</v>
      </c>
      <c r="AT1146" s="9">
        <f t="shared" si="180"/>
        <v>20.251249256947865</v>
      </c>
      <c r="AU1146" s="9">
        <f t="shared" si="181"/>
        <v>9.7029906820931018</v>
      </c>
      <c r="AV1146">
        <f t="shared" si="182"/>
        <v>0</v>
      </c>
      <c r="AW1146">
        <f t="shared" si="183"/>
        <v>11.771733990497578</v>
      </c>
      <c r="AX1146">
        <v>14.059955984461388</v>
      </c>
      <c r="AZ1146">
        <f t="shared" si="184"/>
        <v>75.812702923396415</v>
      </c>
    </row>
    <row r="1147" spans="1:52" x14ac:dyDescent="0.3">
      <c r="A1147">
        <v>286.25</v>
      </c>
      <c r="B1147" s="12">
        <v>6653.1044406712108</v>
      </c>
      <c r="C1147" s="9">
        <v>0</v>
      </c>
      <c r="D1147" s="9">
        <v>0.95997444026368506</v>
      </c>
      <c r="E1147" s="9">
        <v>1.1383854208871687</v>
      </c>
      <c r="F1147" s="9">
        <v>3.5736227060600911</v>
      </c>
      <c r="G1147" s="12">
        <v>67.199129547712403</v>
      </c>
      <c r="H1147" s="12">
        <v>442.84054649506487</v>
      </c>
      <c r="I1147" s="12">
        <v>26.57043278970389</v>
      </c>
      <c r="J1147">
        <v>218.4729529804579</v>
      </c>
      <c r="K1147">
        <v>56.19107893153398</v>
      </c>
      <c r="L1147">
        <v>-1.1139581914644521E-3</v>
      </c>
      <c r="M1147">
        <v>0</v>
      </c>
      <c r="N1147">
        <v>-4.5211687590842654E-4</v>
      </c>
      <c r="O1147">
        <v>1.2980011654901765E-3</v>
      </c>
      <c r="P1147">
        <v>-1.6832630399897792E-3</v>
      </c>
      <c r="Q1147">
        <v>5.8771958018980341E-3</v>
      </c>
      <c r="R1147">
        <v>-3.1652421195817008E-2</v>
      </c>
      <c r="S1147">
        <v>7.3800484646292802E-5</v>
      </c>
      <c r="T1147">
        <v>224.71841072389222</v>
      </c>
      <c r="U1147">
        <v>59.605052286091393</v>
      </c>
      <c r="V1147">
        <v>244.03142086817175</v>
      </c>
      <c r="W1147">
        <v>62.662133063132956</v>
      </c>
      <c r="X1147">
        <v>375.90001836455161</v>
      </c>
      <c r="Y1147">
        <v>323.0134753902351</v>
      </c>
      <c r="Z1147">
        <v>11.509738642065429</v>
      </c>
      <c r="AA1147" s="12">
        <v>27.706810929901298</v>
      </c>
      <c r="AB1147" s="12">
        <v>8.7568109299012971</v>
      </c>
      <c r="AC1147" s="12">
        <v>0.37951193920087678</v>
      </c>
      <c r="AD1147" s="12">
        <v>-483.70634214582691</v>
      </c>
      <c r="AE1147">
        <v>3.2687630903799114E-2</v>
      </c>
      <c r="AF1147">
        <v>0</v>
      </c>
      <c r="AG1147">
        <v>34.463976170442947</v>
      </c>
      <c r="AH1147">
        <v>-5.6246045646045877</v>
      </c>
      <c r="AI1147">
        <v>-3.9491027261031677</v>
      </c>
      <c r="AJ1147">
        <v>-3.2258375957705203</v>
      </c>
      <c r="AK1147">
        <v>18.603289798796684</v>
      </c>
      <c r="AL1147">
        <v>0</v>
      </c>
      <c r="AM1147">
        <v>0</v>
      </c>
      <c r="AN1147">
        <v>1.6061548099577216</v>
      </c>
      <c r="AO1147">
        <f t="shared" si="175"/>
        <v>13.890447328449225</v>
      </c>
      <c r="AP1147">
        <f t="shared" si="176"/>
        <v>0.83342683970695353</v>
      </c>
      <c r="AQ1147">
        <f t="shared" si="177"/>
        <v>0</v>
      </c>
      <c r="AR1147">
        <f t="shared" si="178"/>
        <v>0.83298162888990956</v>
      </c>
      <c r="AS1147" s="9">
        <f t="shared" si="179"/>
        <v>46.38472753185799</v>
      </c>
      <c r="AT1147" s="9">
        <f t="shared" si="180"/>
        <v>19.984492364867265</v>
      </c>
      <c r="AU1147" s="9">
        <f t="shared" si="181"/>
        <v>9.5925251023095939</v>
      </c>
      <c r="AV1147">
        <f t="shared" si="182"/>
        <v>0</v>
      </c>
      <c r="AW1147">
        <f t="shared" si="183"/>
        <v>11.890721523912328</v>
      </c>
      <c r="AX1147">
        <v>13.897871474660525</v>
      </c>
      <c r="AZ1147">
        <f t="shared" si="184"/>
        <v>78.982054522063351</v>
      </c>
    </row>
    <row r="1148" spans="1:52" x14ac:dyDescent="0.3">
      <c r="A1148">
        <v>286.5</v>
      </c>
      <c r="B1148" s="12">
        <v>6647.9926168469237</v>
      </c>
      <c r="C1148" s="9">
        <v>0</v>
      </c>
      <c r="D1148" s="9">
        <v>0.95799554480797544</v>
      </c>
      <c r="E1148" s="9">
        <v>1.1390519579443323</v>
      </c>
      <c r="F1148" s="9">
        <v>3.5730845509649933</v>
      </c>
      <c r="G1148" s="12">
        <v>68.14014538016562</v>
      </c>
      <c r="H1148" s="12">
        <v>443.09690690166627</v>
      </c>
      <c r="I1148" s="12">
        <v>26.585814414099978</v>
      </c>
      <c r="J1148">
        <v>217.36295598489662</v>
      </c>
      <c r="K1148">
        <v>56.053755441082444</v>
      </c>
      <c r="L1148">
        <v>-1.1243334195575598E-3</v>
      </c>
      <c r="M1148">
        <v>0</v>
      </c>
      <c r="N1148">
        <v>-4.3492186286936836E-4</v>
      </c>
      <c r="O1148">
        <v>1.2958386754305729E-3</v>
      </c>
      <c r="P1148">
        <v>-1.6459840240074912E-3</v>
      </c>
      <c r="Q1148">
        <v>5.8771958018980341E-3</v>
      </c>
      <c r="R1148">
        <v>-3.1389570856645344E-2</v>
      </c>
      <c r="S1148">
        <v>7.3381211635428699E-5</v>
      </c>
      <c r="T1148">
        <v>248.27137388851625</v>
      </c>
      <c r="U1148">
        <v>62.611058493323299</v>
      </c>
      <c r="V1148">
        <v>246.08669931908202</v>
      </c>
      <c r="W1148">
        <v>62.898234930394381</v>
      </c>
      <c r="X1148">
        <v>375.03473857197508</v>
      </c>
      <c r="Y1148">
        <v>322.31782193685865</v>
      </c>
      <c r="Z1148">
        <v>11.511161460496053</v>
      </c>
      <c r="AA1148" s="12">
        <v>27.711938138033325</v>
      </c>
      <c r="AB1148" s="12">
        <v>8.7619381380333259</v>
      </c>
      <c r="AC1148" s="12">
        <v>0.37285057536126548</v>
      </c>
      <c r="AD1148" s="12">
        <v>-484.41437840714087</v>
      </c>
      <c r="AE1148">
        <v>3.2104252130505717E-2</v>
      </c>
      <c r="AF1148">
        <v>0</v>
      </c>
      <c r="AG1148">
        <v>34.537760128535545</v>
      </c>
      <c r="AH1148">
        <v>-6.2103062221137195</v>
      </c>
      <c r="AI1148">
        <v>-3.8115561308888317</v>
      </c>
      <c r="AJ1148">
        <v>-3.2305594895972232</v>
      </c>
      <c r="AK1148">
        <v>18.606732379719482</v>
      </c>
      <c r="AL1148">
        <v>0</v>
      </c>
      <c r="AM1148">
        <v>0</v>
      </c>
      <c r="AN1148">
        <v>1.5779628600696654</v>
      </c>
      <c r="AO1148">
        <f t="shared" si="175"/>
        <v>14.024637152216441</v>
      </c>
      <c r="AP1148">
        <f t="shared" si="176"/>
        <v>0.84147822913298642</v>
      </c>
      <c r="AQ1148">
        <f t="shared" si="177"/>
        <v>0</v>
      </c>
      <c r="AR1148">
        <f t="shared" si="178"/>
        <v>0.84104461772303518</v>
      </c>
      <c r="AS1148" s="9">
        <f t="shared" si="179"/>
        <v>46.236456576644379</v>
      </c>
      <c r="AT1148" s="9">
        <f t="shared" si="180"/>
        <v>20.328010148015252</v>
      </c>
      <c r="AU1148" s="9">
        <f t="shared" si="181"/>
        <v>9.6863917610421009</v>
      </c>
      <c r="AV1148">
        <f t="shared" si="182"/>
        <v>0</v>
      </c>
      <c r="AW1148">
        <f t="shared" si="183"/>
        <v>11.852363958493868</v>
      </c>
      <c r="AX1148">
        <v>14.031867734948294</v>
      </c>
      <c r="AZ1148">
        <f t="shared" si="184"/>
        <v>76.231122617776634</v>
      </c>
    </row>
    <row r="1149" spans="1:52" x14ac:dyDescent="0.3">
      <c r="A1149">
        <v>286.75</v>
      </c>
      <c r="B1149" s="12">
        <v>6642.8064058539785</v>
      </c>
      <c r="C1149" s="9">
        <v>0</v>
      </c>
      <c r="D1149" s="9">
        <v>0.95600922472748795</v>
      </c>
      <c r="E1149" s="9">
        <v>1.1397065695188755</v>
      </c>
      <c r="F1149" s="9">
        <v>3.572538388134916</v>
      </c>
      <c r="G1149" s="12">
        <v>69.084509973931915</v>
      </c>
      <c r="H1149" s="12">
        <v>443.34868058418283</v>
      </c>
      <c r="I1149" s="12">
        <v>26.600920835050971</v>
      </c>
      <c r="J1149">
        <v>216.22272770093204</v>
      </c>
      <c r="K1149">
        <v>55.910383767782207</v>
      </c>
      <c r="L1149">
        <v>-1.1345848461683614E-3</v>
      </c>
      <c r="M1149">
        <v>0</v>
      </c>
      <c r="N1149">
        <v>-4.3017226233245246E-4</v>
      </c>
      <c r="O1149">
        <v>1.2931183390989167E-3</v>
      </c>
      <c r="P1149">
        <v>-1.606625692292237E-3</v>
      </c>
      <c r="Q1149">
        <v>5.8771958018980341E-3</v>
      </c>
      <c r="R1149">
        <v>-3.1068371170528818E-2</v>
      </c>
      <c r="S1149">
        <v>7.2952282636696154E-5</v>
      </c>
      <c r="T1149">
        <v>222.92416528455766</v>
      </c>
      <c r="U1149">
        <v>59.450932597730628</v>
      </c>
      <c r="V1149">
        <v>242.11924728240913</v>
      </c>
      <c r="W1149">
        <v>62.436011853886555</v>
      </c>
      <c r="X1149">
        <v>374.00891993983851</v>
      </c>
      <c r="Y1149">
        <v>321.50564306933524</v>
      </c>
      <c r="Z1149">
        <v>11.512558815319483</v>
      </c>
      <c r="AA1149" s="12">
        <v>27.716973611683656</v>
      </c>
      <c r="AB1149" s="12">
        <v>8.7669736116836567</v>
      </c>
      <c r="AC1149" s="12">
        <v>0.36617964385205998</v>
      </c>
      <c r="AD1149" s="12">
        <v>-485.1101393400304</v>
      </c>
      <c r="AE1149">
        <v>3.1520272869413057E-2</v>
      </c>
      <c r="AF1149">
        <v>0</v>
      </c>
      <c r="AG1149">
        <v>34.582684591163442</v>
      </c>
      <c r="AH1149">
        <v>-5.5728988557288401</v>
      </c>
      <c r="AI1149">
        <v>-3.9693197893463052</v>
      </c>
      <c r="AJ1149">
        <v>-3.2351995192586633</v>
      </c>
      <c r="AK1149">
        <v>18.610113367009152</v>
      </c>
      <c r="AL1149">
        <v>0</v>
      </c>
      <c r="AM1149">
        <v>0</v>
      </c>
      <c r="AN1149">
        <v>1.5497304182841181</v>
      </c>
      <c r="AO1149">
        <f t="shared" si="175"/>
        <v>13.863802522934252</v>
      </c>
      <c r="AP1149">
        <f t="shared" si="176"/>
        <v>0.83182815137605515</v>
      </c>
      <c r="AQ1149">
        <f t="shared" si="177"/>
        <v>0</v>
      </c>
      <c r="AR1149">
        <f t="shared" si="178"/>
        <v>0.83141496347306265</v>
      </c>
      <c r="AS1149" s="9">
        <f t="shared" si="179"/>
        <v>46.691825898289473</v>
      </c>
      <c r="AT1149" s="9">
        <f t="shared" si="180"/>
        <v>20.06318554461205</v>
      </c>
      <c r="AU1149" s="9">
        <f t="shared" si="181"/>
        <v>9.5764705169553128</v>
      </c>
      <c r="AV1149">
        <f t="shared" si="182"/>
        <v>0</v>
      </c>
      <c r="AW1149">
        <f t="shared" si="183"/>
        <v>11.968740582620955</v>
      </c>
      <c r="AX1149">
        <v>13.87069241034742</v>
      </c>
      <c r="AZ1149">
        <f t="shared" si="184"/>
        <v>79.386395786926101</v>
      </c>
    </row>
    <row r="1150" spans="1:52" x14ac:dyDescent="0.3">
      <c r="A1150">
        <v>287</v>
      </c>
      <c r="B1150" s="12">
        <v>6637.5459711104313</v>
      </c>
      <c r="C1150" s="9">
        <v>0</v>
      </c>
      <c r="D1150" s="9">
        <v>0.95401552768237408</v>
      </c>
      <c r="E1150" s="9">
        <v>1.1403492388092888</v>
      </c>
      <c r="F1150" s="9">
        <v>3.5719842270415123</v>
      </c>
      <c r="G1150" s="12">
        <v>70.032195795414822</v>
      </c>
      <c r="H1150" s="12">
        <v>443.59586108049575</v>
      </c>
      <c r="I1150" s="12">
        <v>26.615751664829745</v>
      </c>
      <c r="J1150">
        <v>215.14270176670667</v>
      </c>
      <c r="K1150">
        <v>55.775795442617948</v>
      </c>
      <c r="L1150">
        <v>-1.1447262309709008E-3</v>
      </c>
      <c r="M1150">
        <v>0</v>
      </c>
      <c r="N1150">
        <v>-4.0815555243255841E-4</v>
      </c>
      <c r="O1150">
        <v>1.290970774970391E-3</v>
      </c>
      <c r="P1150">
        <v>-1.5682466131240926E-3</v>
      </c>
      <c r="Q1150">
        <v>5.8771958018980341E-3</v>
      </c>
      <c r="R1150">
        <v>-3.0746987356315175E-2</v>
      </c>
      <c r="S1150">
        <v>7.2542241755801546E-5</v>
      </c>
      <c r="T1150">
        <v>246.19583164235948</v>
      </c>
      <c r="U1150">
        <v>62.437036052667395</v>
      </c>
      <c r="V1150">
        <v>244.14088556656364</v>
      </c>
      <c r="W1150">
        <v>62.670384469627322</v>
      </c>
      <c r="X1150">
        <v>373.1581484556055</v>
      </c>
      <c r="Y1150">
        <v>320.8307124633198</v>
      </c>
      <c r="Z1150">
        <v>11.513930684142313</v>
      </c>
      <c r="AA1150" s="12">
        <v>27.721917221609917</v>
      </c>
      <c r="AB1150" s="12">
        <v>8.7719172216099146</v>
      </c>
      <c r="AC1150" s="12">
        <v>0.35949931383747186</v>
      </c>
      <c r="AD1150" s="12">
        <v>-485.79359867023993</v>
      </c>
      <c r="AE1150">
        <v>3.0935704072678538E-2</v>
      </c>
      <c r="AF1150">
        <v>0</v>
      </c>
      <c r="AG1150">
        <v>34.652460452268379</v>
      </c>
      <c r="AH1150">
        <v>-6.1510177968364781</v>
      </c>
      <c r="AI1150">
        <v>-3.834491344837808</v>
      </c>
      <c r="AJ1150">
        <v>-3.2397575095318309</v>
      </c>
      <c r="AK1150">
        <v>18.613432673887999</v>
      </c>
      <c r="AL1150">
        <v>0</v>
      </c>
      <c r="AM1150">
        <v>0</v>
      </c>
      <c r="AN1150">
        <v>1.5214582005308936</v>
      </c>
      <c r="AO1150">
        <f t="shared" si="175"/>
        <v>13.995497752877348</v>
      </c>
      <c r="AP1150">
        <f t="shared" si="176"/>
        <v>0.83972986517264092</v>
      </c>
      <c r="AQ1150">
        <f t="shared" si="177"/>
        <v>0</v>
      </c>
      <c r="AR1150">
        <f t="shared" si="178"/>
        <v>0.83932807900881523</v>
      </c>
      <c r="AS1150" s="9">
        <f t="shared" si="179"/>
        <v>46.541173555099988</v>
      </c>
      <c r="AT1150" s="9">
        <f t="shared" si="180"/>
        <v>20.400517179207796</v>
      </c>
      <c r="AU1150" s="9">
        <f t="shared" si="181"/>
        <v>9.6685914610019577</v>
      </c>
      <c r="AV1150">
        <f t="shared" si="182"/>
        <v>0</v>
      </c>
      <c r="AW1150">
        <f t="shared" si="183"/>
        <v>11.929768824039344</v>
      </c>
      <c r="AX1150">
        <v>14.002197394523556</v>
      </c>
      <c r="AZ1150">
        <f t="shared" si="184"/>
        <v>76.689826896756159</v>
      </c>
    </row>
    <row r="1151" spans="1:52" x14ac:dyDescent="0.3">
      <c r="A1151">
        <v>287.25</v>
      </c>
      <c r="B1151" s="12">
        <v>6632.2114782864883</v>
      </c>
      <c r="C1151" s="9">
        <v>0</v>
      </c>
      <c r="D1151" s="9">
        <v>0.9520145014700272</v>
      </c>
      <c r="E1151" s="9">
        <v>1.1409799493170993</v>
      </c>
      <c r="F1151" s="9">
        <v>3.5714220772987852</v>
      </c>
      <c r="G1151" s="12">
        <v>70.983175262152997</v>
      </c>
      <c r="H1151" s="12">
        <v>443.83844204503822</v>
      </c>
      <c r="I1151" s="12">
        <v>26.630306522702295</v>
      </c>
      <c r="J1151">
        <v>214.03632939928391</v>
      </c>
      <c r="K1151">
        <v>55.635653969301814</v>
      </c>
      <c r="L1151">
        <v>-1.1547648099923306E-3</v>
      </c>
      <c r="M1151">
        <v>0</v>
      </c>
      <c r="N1151">
        <v>-4.0722787024146268E-4</v>
      </c>
      <c r="O1151">
        <v>1.2882672410243496E-3</v>
      </c>
      <c r="P1151">
        <v>-1.5277668909570432E-3</v>
      </c>
      <c r="Q1151">
        <v>5.8771958018980341E-3</v>
      </c>
      <c r="R1151">
        <v>-3.0364863808687772E-2</v>
      </c>
      <c r="S1151">
        <v>7.2123827339399843E-5</v>
      </c>
      <c r="T1151">
        <v>221.13312067421543</v>
      </c>
      <c r="U1151">
        <v>59.290029679256406</v>
      </c>
      <c r="V1151">
        <v>240.20796257669477</v>
      </c>
      <c r="W1151">
        <v>62.20900055008525</v>
      </c>
      <c r="X1151">
        <v>372.14752189668963</v>
      </c>
      <c r="Y1151">
        <v>320.04051940448409</v>
      </c>
      <c r="Z1151">
        <v>11.515277044988711</v>
      </c>
      <c r="AA1151" s="12">
        <v>27.726768840900768</v>
      </c>
      <c r="AB1151" s="12">
        <v>8.7767688409007647</v>
      </c>
      <c r="AC1151" s="12">
        <v>0.35280975483061894</v>
      </c>
      <c r="AD1151" s="12">
        <v>-486.46473097834314</v>
      </c>
      <c r="AE1151">
        <v>3.0350556701892906E-2</v>
      </c>
      <c r="AF1151">
        <v>0</v>
      </c>
      <c r="AG1151">
        <v>34.692634692722329</v>
      </c>
      <c r="AH1151">
        <v>-5.5216262409134442</v>
      </c>
      <c r="AI1151">
        <v>-3.9916278413894664</v>
      </c>
      <c r="AJ1151">
        <v>-3.244233290894571</v>
      </c>
      <c r="AK1151">
        <v>18.616690215143446</v>
      </c>
      <c r="AL1151">
        <v>0</v>
      </c>
      <c r="AM1151">
        <v>0</v>
      </c>
      <c r="AN1151">
        <v>1.493146924216433</v>
      </c>
      <c r="AO1151">
        <f t="shared" si="175"/>
        <v>13.835631590864434</v>
      </c>
      <c r="AP1151">
        <f t="shared" si="176"/>
        <v>0.830137895451866</v>
      </c>
      <c r="AQ1151">
        <f t="shared" si="177"/>
        <v>0</v>
      </c>
      <c r="AR1151">
        <f t="shared" si="178"/>
        <v>0.82975558142793926</v>
      </c>
      <c r="AS1151" s="9">
        <f t="shared" si="179"/>
        <v>46.984796618919241</v>
      </c>
      <c r="AT1151" s="9">
        <f t="shared" si="180"/>
        <v>20.136690672754728</v>
      </c>
      <c r="AU1151" s="9">
        <f t="shared" si="181"/>
        <v>9.5592678516721108</v>
      </c>
      <c r="AV1151">
        <f t="shared" si="182"/>
        <v>0</v>
      </c>
      <c r="AW1151">
        <f t="shared" si="183"/>
        <v>12.043122609179925</v>
      </c>
      <c r="AX1151">
        <v>13.842006427148112</v>
      </c>
      <c r="AZ1151">
        <f t="shared" si="184"/>
        <v>79.832556827789318</v>
      </c>
    </row>
    <row r="1152" spans="1:52" x14ac:dyDescent="0.3">
      <c r="A1152">
        <v>287.5</v>
      </c>
      <c r="B1152" s="12">
        <v>6626.8030952955633</v>
      </c>
      <c r="C1152" s="9">
        <v>0</v>
      </c>
      <c r="D1152" s="9">
        <v>0.95000619402341757</v>
      </c>
      <c r="E1152" s="9">
        <v>1.1415986848474908</v>
      </c>
      <c r="F1152" s="9">
        <v>3.5708519486630679</v>
      </c>
      <c r="G1152" s="12">
        <v>71.937420744146124</v>
      </c>
      <c r="H1152" s="12">
        <v>444.07641724903488</v>
      </c>
      <c r="I1152" s="12">
        <v>26.644585034942093</v>
      </c>
      <c r="J1152">
        <v>212.99142064355317</v>
      </c>
      <c r="K1152">
        <v>55.504555855076262</v>
      </c>
      <c r="L1152">
        <v>-1.1647139872736909E-3</v>
      </c>
      <c r="M1152">
        <v>0</v>
      </c>
      <c r="N1152">
        <v>-3.8794642863753672E-4</v>
      </c>
      <c r="O1152">
        <v>1.2861343601181169E-3</v>
      </c>
      <c r="P1152">
        <v>-1.4883374652795833E-3</v>
      </c>
      <c r="Q1152">
        <v>5.8771958018980341E-3</v>
      </c>
      <c r="R1152">
        <v>-2.9983645356447628E-2</v>
      </c>
      <c r="S1152">
        <v>7.1724692390368774E-5</v>
      </c>
      <c r="T1152">
        <v>244.14580624791293</v>
      </c>
      <c r="U1152">
        <v>62.259056222393497</v>
      </c>
      <c r="V1152">
        <v>242.19934504952442</v>
      </c>
      <c r="W1152">
        <v>62.441960119490034</v>
      </c>
      <c r="X1152">
        <v>371.31104602942486</v>
      </c>
      <c r="Y1152">
        <v>319.38768220499253</v>
      </c>
      <c r="Z1152">
        <v>11.516597876304907</v>
      </c>
      <c r="AA1152" s="12">
        <v>27.731528344980696</v>
      </c>
      <c r="AB1152" s="12">
        <v>8.781528344980698</v>
      </c>
      <c r="AC1152" s="12">
        <v>0.3461111366923626</v>
      </c>
      <c r="AD1152" s="12">
        <v>-487.12351104218197</v>
      </c>
      <c r="AE1152">
        <v>2.9764841727911273E-2</v>
      </c>
      <c r="AF1152">
        <v>0</v>
      </c>
      <c r="AG1152">
        <v>34.757206947318949</v>
      </c>
      <c r="AH1152">
        <v>-6.0927599068952958</v>
      </c>
      <c r="AI1152">
        <v>-3.8594168577734056</v>
      </c>
      <c r="AJ1152">
        <v>-3.2486266951403122</v>
      </c>
      <c r="AK1152">
        <v>18.619885907131295</v>
      </c>
      <c r="AL1152">
        <v>0</v>
      </c>
      <c r="AM1152">
        <v>0</v>
      </c>
      <c r="AN1152">
        <v>1.4647973082188828</v>
      </c>
      <c r="AO1152">
        <f t="shared" si="175"/>
        <v>13.965085625712691</v>
      </c>
      <c r="AP1152">
        <f t="shared" si="176"/>
        <v>0.83790513754276141</v>
      </c>
      <c r="AQ1152">
        <f t="shared" si="177"/>
        <v>0</v>
      </c>
      <c r="AR1152">
        <f t="shared" si="178"/>
        <v>0.83753399567494446</v>
      </c>
      <c r="AS1152" s="9">
        <f t="shared" si="179"/>
        <v>46.829571867266658</v>
      </c>
      <c r="AT1152" s="9">
        <f t="shared" si="180"/>
        <v>20.467456130736835</v>
      </c>
      <c r="AU1152" s="9">
        <f t="shared" si="181"/>
        <v>9.6498165275699375</v>
      </c>
      <c r="AV1152">
        <f t="shared" si="182"/>
        <v>0</v>
      </c>
      <c r="AW1152">
        <f t="shared" si="183"/>
        <v>12.002977055045122</v>
      </c>
      <c r="AX1152">
        <v>13.971274064617996</v>
      </c>
      <c r="AZ1152">
        <f t="shared" si="184"/>
        <v>77.188337155468105</v>
      </c>
    </row>
    <row r="1153" spans="1:52" x14ac:dyDescent="0.3">
      <c r="A1153">
        <v>287.75</v>
      </c>
      <c r="B1153" s="12">
        <v>6621.3209922852175</v>
      </c>
      <c r="C1153" s="9">
        <v>0</v>
      </c>
      <c r="D1153" s="9">
        <v>0.94799065340943023</v>
      </c>
      <c r="E1153" s="9">
        <v>1.1422054295099053</v>
      </c>
      <c r="F1153" s="9">
        <v>3.5702738510330203</v>
      </c>
      <c r="G1153" s="12">
        <v>72.894904565178393</v>
      </c>
      <c r="H1153" s="12">
        <v>444.30978058073282</v>
      </c>
      <c r="I1153" s="12">
        <v>26.65858683484397</v>
      </c>
      <c r="J1153">
        <v>211.92361107900001</v>
      </c>
      <c r="K1153">
        <v>55.368325822649297</v>
      </c>
      <c r="L1153">
        <v>-1.1745830847852351E-3</v>
      </c>
      <c r="M1153">
        <v>0</v>
      </c>
      <c r="N1153">
        <v>-3.8456140192471102E-4</v>
      </c>
      <c r="O1153">
        <v>1.2834473616259684E-3</v>
      </c>
      <c r="P1153">
        <v>-1.4467692506288147E-3</v>
      </c>
      <c r="Q1153">
        <v>5.8771958018980341E-3</v>
      </c>
      <c r="R1153">
        <v>-2.9538940387418122E-2</v>
      </c>
      <c r="S1153">
        <v>7.1318324970453485E-5</v>
      </c>
      <c r="T1153">
        <v>219.34801907169398</v>
      </c>
      <c r="U1153">
        <v>59.122939656835626</v>
      </c>
      <c r="V1153">
        <v>238.30076065870219</v>
      </c>
      <c r="W1153">
        <v>61.981406181145701</v>
      </c>
      <c r="X1153">
        <v>370.31538472485033</v>
      </c>
      <c r="Y1153">
        <v>318.62065569408708</v>
      </c>
      <c r="Z1153">
        <v>11.517893156954571</v>
      </c>
      <c r="AA1153" s="12">
        <v>27.736195611614658</v>
      </c>
      <c r="AB1153" s="12">
        <v>8.7861956116146569</v>
      </c>
      <c r="AC1153" s="12">
        <v>0.3394036296214904</v>
      </c>
      <c r="AD1153" s="12">
        <v>-487.76991422200939</v>
      </c>
      <c r="AE1153">
        <v>2.9178570130645065E-2</v>
      </c>
      <c r="AF1153">
        <v>0</v>
      </c>
      <c r="AG1153">
        <v>34.791527663075804</v>
      </c>
      <c r="AH1153">
        <v>-5.4708495706256457</v>
      </c>
      <c r="AI1153">
        <v>-4.0159947517692443</v>
      </c>
      <c r="AJ1153">
        <v>-3.2529375579465811</v>
      </c>
      <c r="AK1153">
        <v>18.623019667778795</v>
      </c>
      <c r="AL1153">
        <v>0</v>
      </c>
      <c r="AM1153">
        <v>0</v>
      </c>
      <c r="AN1153">
        <v>1.4364100728465472</v>
      </c>
      <c r="AO1153">
        <f t="shared" si="175"/>
        <v>13.80625989031871</v>
      </c>
      <c r="AP1153">
        <f t="shared" si="176"/>
        <v>0.82837559341912259</v>
      </c>
      <c r="AQ1153">
        <f t="shared" si="177"/>
        <v>0</v>
      </c>
      <c r="AR1153">
        <f t="shared" si="178"/>
        <v>0.82802298352217518</v>
      </c>
      <c r="AS1153" s="9">
        <f t="shared" si="179"/>
        <v>47.259982929699724</v>
      </c>
      <c r="AT1153" s="9">
        <f t="shared" si="180"/>
        <v>20.203737893618289</v>
      </c>
      <c r="AU1153" s="9">
        <f t="shared" si="181"/>
        <v>9.5411415788302936</v>
      </c>
      <c r="AV1153">
        <f t="shared" si="182"/>
        <v>0</v>
      </c>
      <c r="AW1153">
        <f t="shared" si="183"/>
        <v>12.112934543329224</v>
      </c>
      <c r="AX1153">
        <v>13.81213922455705</v>
      </c>
      <c r="AZ1153">
        <f t="shared" si="184"/>
        <v>80.319895035384889</v>
      </c>
    </row>
    <row r="1154" spans="1:52" x14ac:dyDescent="0.3">
      <c r="A1154">
        <v>288</v>
      </c>
      <c r="B1154" s="12">
        <v>6615.7653416279773</v>
      </c>
      <c r="C1154" s="9">
        <v>0</v>
      </c>
      <c r="D1154" s="9">
        <v>0.9459679278271923</v>
      </c>
      <c r="E1154" s="9">
        <v>1.1428001677186483</v>
      </c>
      <c r="F1154" s="9">
        <v>3.5696877944496075</v>
      </c>
      <c r="G1154" s="12">
        <v>73.855599004142704</v>
      </c>
      <c r="H1154" s="12">
        <v>444.53852604563394</v>
      </c>
      <c r="I1154" s="12">
        <v>26.672311562738034</v>
      </c>
      <c r="J1154">
        <v>210.91906109459961</v>
      </c>
      <c r="K1154">
        <v>55.241496580728267</v>
      </c>
      <c r="L1154">
        <v>-1.18438711709997E-3</v>
      </c>
      <c r="M1154">
        <v>0</v>
      </c>
      <c r="N1154">
        <v>-3.5951972988186972E-4</v>
      </c>
      <c r="O1154">
        <v>1.2813288801264053E-3</v>
      </c>
      <c r="P1154">
        <v>-1.406356122326243E-3</v>
      </c>
      <c r="Q1154">
        <v>5.8771958018980341E-3</v>
      </c>
      <c r="R1154">
        <v>-2.9097019069580239E-2</v>
      </c>
      <c r="S1154">
        <v>7.0931790163019734E-5</v>
      </c>
      <c r="T1154">
        <v>242.12459139147023</v>
      </c>
      <c r="U1154">
        <v>62.077774993032392</v>
      </c>
      <c r="V1154">
        <v>240.26537368900372</v>
      </c>
      <c r="W1154">
        <v>62.213291980879603</v>
      </c>
      <c r="X1154">
        <v>369.49298324407823</v>
      </c>
      <c r="Y1154">
        <v>317.99124031694328</v>
      </c>
      <c r="Z1154">
        <v>11.519162866220519</v>
      </c>
      <c r="AA1154" s="12">
        <v>27.740770520912672</v>
      </c>
      <c r="AB1154" s="12">
        <v>8.7907705209126785</v>
      </c>
      <c r="AC1154" s="12">
        <v>0.33268740415213244</v>
      </c>
      <c r="AD1154" s="12">
        <v>-488.40391614110291</v>
      </c>
      <c r="AE1154">
        <v>2.8591752898956768E-2</v>
      </c>
      <c r="AF1154">
        <v>0</v>
      </c>
      <c r="AG1154">
        <v>34.849674005428469</v>
      </c>
      <c r="AH1154">
        <v>-6.0356063772059318</v>
      </c>
      <c r="AI1154">
        <v>-3.8862933313969776</v>
      </c>
      <c r="AJ1154">
        <v>-3.2571657167450159</v>
      </c>
      <c r="AK1154">
        <v>18.626091416587762</v>
      </c>
      <c r="AL1154">
        <v>0</v>
      </c>
      <c r="AM1154">
        <v>0</v>
      </c>
      <c r="AN1154">
        <v>1.4079859398269532</v>
      </c>
      <c r="AO1154">
        <f t="shared" si="175"/>
        <v>13.933737386585349</v>
      </c>
      <c r="AP1154">
        <f t="shared" si="176"/>
        <v>0.83602424319512092</v>
      </c>
      <c r="AQ1154">
        <f t="shared" si="177"/>
        <v>0</v>
      </c>
      <c r="AR1154">
        <f t="shared" si="178"/>
        <v>0.83568254644102402</v>
      </c>
      <c r="AS1154" s="9">
        <f t="shared" si="179"/>
        <v>47.097942411641981</v>
      </c>
      <c r="AT1154" s="9">
        <f t="shared" si="180"/>
        <v>20.52754326968742</v>
      </c>
      <c r="AU1154" s="9">
        <f t="shared" si="181"/>
        <v>9.6302994174733492</v>
      </c>
      <c r="AV1154">
        <f t="shared" si="182"/>
        <v>0</v>
      </c>
      <c r="AW1154">
        <f t="shared" si="183"/>
        <v>12.071042268512938</v>
      </c>
      <c r="AX1154">
        <v>13.939434661056035</v>
      </c>
      <c r="AZ1154">
        <f t="shared" si="184"/>
        <v>77.725866627939553</v>
      </c>
    </row>
    <row r="1155" spans="1:52" x14ac:dyDescent="0.3">
      <c r="A1155">
        <v>288.25</v>
      </c>
      <c r="B1155" s="12">
        <v>6610.1363179120426</v>
      </c>
      <c r="C1155" s="9">
        <v>0</v>
      </c>
      <c r="D1155" s="9">
        <v>0.94393806560640769</v>
      </c>
      <c r="E1155" s="9">
        <v>1.1433828841934619</v>
      </c>
      <c r="F1155" s="9">
        <v>3.5690937890960841</v>
      </c>
      <c r="G1155" s="12">
        <v>74.819476296361103</v>
      </c>
      <c r="H1155" s="12">
        <v>444.7626477667161</v>
      </c>
      <c r="I1155" s="12">
        <v>26.685758866002963</v>
      </c>
      <c r="J1155">
        <v>209.89533830016856</v>
      </c>
      <c r="K1155">
        <v>55.110041776893013</v>
      </c>
      <c r="L1155">
        <v>-1.1941358035309369E-3</v>
      </c>
      <c r="M1155">
        <v>0</v>
      </c>
      <c r="N1155">
        <v>-3.6073852511918386E-4</v>
      </c>
      <c r="O1155">
        <v>1.2786581009038634E-3</v>
      </c>
      <c r="P1155">
        <v>-1.3637770722517491E-3</v>
      </c>
      <c r="Q1155">
        <v>5.8771958018980341E-3</v>
      </c>
      <c r="R1155">
        <v>-2.8589073966784888E-2</v>
      </c>
      <c r="S1155">
        <v>7.0539238762178861E-5</v>
      </c>
      <c r="T1155">
        <v>217.57175857877749</v>
      </c>
      <c r="U1155">
        <v>58.95025599001616</v>
      </c>
      <c r="V1155">
        <v>236.40086605149733</v>
      </c>
      <c r="W1155">
        <v>61.753555643373431</v>
      </c>
      <c r="X1155">
        <v>368.51204955582796</v>
      </c>
      <c r="Y1155">
        <v>317.24875451031647</v>
      </c>
      <c r="Z1155">
        <v>11.520406983805081</v>
      </c>
      <c r="AA1155" s="12">
        <v>27.745252955334319</v>
      </c>
      <c r="AB1155" s="12">
        <v>8.7952529553343179</v>
      </c>
      <c r="AC1155" s="12">
        <v>0.325962631141619</v>
      </c>
      <c r="AD1155" s="12">
        <v>-489.02549333393148</v>
      </c>
      <c r="AE1155">
        <v>2.8004401030392811E-2</v>
      </c>
      <c r="AF1155">
        <v>0</v>
      </c>
      <c r="AG1155">
        <v>34.876852460918712</v>
      </c>
      <c r="AH1155">
        <v>-5.4206352571794545</v>
      </c>
      <c r="AI1155">
        <v>-4.0423944229409576</v>
      </c>
      <c r="AJ1155">
        <v>-3.2613110150439897</v>
      </c>
      <c r="AK1155">
        <v>18.629101074637578</v>
      </c>
      <c r="AL1155">
        <v>0</v>
      </c>
      <c r="AM1155">
        <v>0</v>
      </c>
      <c r="AN1155">
        <v>1.3795256322554619</v>
      </c>
      <c r="AO1155">
        <f t="shared" ref="AO1155:AO1218" si="185">AX1155*COS(AE1155)</f>
        <v>13.776034322199946</v>
      </c>
      <c r="AP1155">
        <f t="shared" ref="AP1155:AP1218" si="186">AO1155*f_tip</f>
        <v>0.82656205933199678</v>
      </c>
      <c r="AQ1155">
        <f t="shared" ref="AQ1155:AQ1218" si="187">IF(uhel_zkoseni_lamely=0,0,IF(uhel_zkoseni_lamely&gt;0,AP1155*SIN(AE1155),-AP1155*SIN(AE1155)))</f>
        <v>0</v>
      </c>
      <c r="AR1155">
        <f t="shared" ref="AR1155:AR1218" si="188">AP1155*COS(AE1155)</f>
        <v>0.82623796632200497</v>
      </c>
      <c r="AS1155" s="9">
        <f t="shared" ref="AS1155:AS1218" si="189">(-AR1155*sirka_lamely+AG1155*(sirka_lamely-0.5*AB1155)-(AL1155+AN1155)*sirka_lamely*0.5+AH1155*(sirka_lamely-AB1155)*0.5)/(sirka_lamely-AB1155)</f>
        <v>47.513390765984624</v>
      </c>
      <c r="AT1155" s="9">
        <f t="shared" ref="AT1155:AT1218" si="190">-AG1155-AH1155+AR1155+AS1155+AL1155+AN1155</f>
        <v>20.262937160822833</v>
      </c>
      <c r="AU1155" s="9">
        <f t="shared" ref="AU1155:AU1218" si="191">AP1155*Z1155</f>
        <v>9.5223313208766456</v>
      </c>
      <c r="AV1155">
        <f t="shared" ref="AV1155:AV1218" si="192">AK1155-AJ1155+AI1155-AM1155-AQ1155+IF(AC1155&gt;0,-(ABS(AS1155)+ABS(AT1155))*f_side,(ABS(AS1155)+ABS(AT1155))*f_side)-AX1155</f>
        <v>0</v>
      </c>
      <c r="AW1155">
        <f t="shared" ref="AW1155:AW1218" si="193">(ABS(AS1155)*AB1155*(sirka_lamely-AB1155)/sirka_lamely)/(delka_rotoru*tloustka_lamely^2/6)</f>
        <v>12.177157070015038</v>
      </c>
      <c r="AX1155">
        <v>13.781437991132163</v>
      </c>
      <c r="AZ1155">
        <f t="shared" ref="AZ1155:AZ1218" si="194">Y1155-V1155</f>
        <v>80.847888458819142</v>
      </c>
    </row>
    <row r="1156" spans="1:52" x14ac:dyDescent="0.3">
      <c r="A1156">
        <v>288.5</v>
      </c>
      <c r="B1156" s="12">
        <v>6604.4340979318931</v>
      </c>
      <c r="C1156" s="9">
        <v>0</v>
      </c>
      <c r="D1156" s="9">
        <v>0.94190111520568287</v>
      </c>
      <c r="E1156" s="9">
        <v>1.1439535639601044</v>
      </c>
      <c r="F1156" s="9">
        <v>3.5684918452979781</v>
      </c>
      <c r="G1156" s="12">
        <v>75.786508634903754</v>
      </c>
      <c r="H1156" s="12">
        <v>444.98213998465553</v>
      </c>
      <c r="I1156" s="12">
        <v>26.698928399079332</v>
      </c>
      <c r="J1156">
        <v>208.93655793952394</v>
      </c>
      <c r="K1156">
        <v>54.988316299129337</v>
      </c>
      <c r="L1156">
        <v>-1.2038436591747439E-3</v>
      </c>
      <c r="M1156">
        <v>0</v>
      </c>
      <c r="N1156">
        <v>-3.3715709325505882E-4</v>
      </c>
      <c r="O1156">
        <v>1.2765537175761282E-3</v>
      </c>
      <c r="P1156">
        <v>-1.3224737188714092E-3</v>
      </c>
      <c r="Q1156">
        <v>5.8771958018980341E-3</v>
      </c>
      <c r="R1156">
        <v>-2.8086281336678308E-2</v>
      </c>
      <c r="S1156">
        <v>7.0167035270304304E-5</v>
      </c>
      <c r="T1156">
        <v>240.13608343525243</v>
      </c>
      <c r="U1156">
        <v>61.893895213005862</v>
      </c>
      <c r="V1156">
        <v>238.3423129025862</v>
      </c>
      <c r="W1156">
        <v>61.98473179535506</v>
      </c>
      <c r="X1156">
        <v>367.70349970583192</v>
      </c>
      <c r="Y1156">
        <v>316.6440731623855</v>
      </c>
      <c r="Z1156">
        <v>11.521625489828024</v>
      </c>
      <c r="AA1156" s="12">
        <v>27.74964279969311</v>
      </c>
      <c r="AB1156" s="12">
        <v>8.7996427996931104</v>
      </c>
      <c r="AC1156" s="12">
        <v>0.3192294817711262</v>
      </c>
      <c r="AD1156" s="12">
        <v>-489.63462224102676</v>
      </c>
      <c r="AE1156">
        <v>2.7416525531048563E-2</v>
      </c>
      <c r="AF1156">
        <v>0</v>
      </c>
      <c r="AG1156">
        <v>34.927309398579688</v>
      </c>
      <c r="AH1156">
        <v>-5.9796458075858823</v>
      </c>
      <c r="AI1156">
        <v>-3.9150880129899646</v>
      </c>
      <c r="AJ1156">
        <v>-3.265373295725408</v>
      </c>
      <c r="AK1156">
        <v>18.63204856458815</v>
      </c>
      <c r="AL1156">
        <v>0</v>
      </c>
      <c r="AM1156">
        <v>0</v>
      </c>
      <c r="AN1156">
        <v>1.3510298745980021</v>
      </c>
      <c r="AO1156">
        <f t="shared" si="185"/>
        <v>13.901812399000056</v>
      </c>
      <c r="AP1156">
        <f t="shared" si="186"/>
        <v>0.83410874394000334</v>
      </c>
      <c r="AQ1156">
        <f t="shared" si="187"/>
        <v>0</v>
      </c>
      <c r="AR1156">
        <f t="shared" si="188"/>
        <v>0.83379527803761699</v>
      </c>
      <c r="AS1156" s="9">
        <f t="shared" si="189"/>
        <v>47.342211323249415</v>
      </c>
      <c r="AT1156" s="9">
        <f t="shared" si="190"/>
        <v>20.579372884891228</v>
      </c>
      <c r="AU1156" s="9">
        <f t="shared" si="191"/>
        <v>9.6102885654675791</v>
      </c>
      <c r="AV1156">
        <f t="shared" si="192"/>
        <v>0</v>
      </c>
      <c r="AW1156">
        <f t="shared" si="193"/>
        <v>12.132924787143347</v>
      </c>
      <c r="AX1156">
        <v>13.907038794835152</v>
      </c>
      <c r="AZ1156">
        <f t="shared" si="194"/>
        <v>78.301760259799295</v>
      </c>
    </row>
    <row r="1157" spans="1:52" x14ac:dyDescent="0.3">
      <c r="A1157">
        <v>288.75</v>
      </c>
      <c r="B1157" s="12">
        <v>6598.6588606787636</v>
      </c>
      <c r="C1157" s="9">
        <v>0</v>
      </c>
      <c r="D1157" s="9">
        <v>0.9398571252108503</v>
      </c>
      <c r="E1157" s="9">
        <v>1.1445121923509118</v>
      </c>
      <c r="F1157" s="9">
        <v>3.5678819735230753</v>
      </c>
      <c r="G1157" s="12">
        <v>76.756668171907904</v>
      </c>
      <c r="H1157" s="12">
        <v>445.19699705804294</v>
      </c>
      <c r="I1157" s="12">
        <v>26.711819823482578</v>
      </c>
      <c r="J1157">
        <v>207.96186766971115</v>
      </c>
      <c r="K1157">
        <v>54.862395684691364</v>
      </c>
      <c r="L1157">
        <v>-1.2135223601860892E-3</v>
      </c>
      <c r="M1157">
        <v>0</v>
      </c>
      <c r="N1157">
        <v>-3.3741821226622155E-4</v>
      </c>
      <c r="O1157">
        <v>1.2738988390128979E-3</v>
      </c>
      <c r="P1157">
        <v>-1.2789592141881358E-3</v>
      </c>
      <c r="Q1157">
        <v>5.8771958018980341E-3</v>
      </c>
      <c r="R1157">
        <v>-2.7514544689915016E-2</v>
      </c>
      <c r="S1157">
        <v>6.9789880109848721E-5</v>
      </c>
      <c r="T1157">
        <v>215.80710796312991</v>
      </c>
      <c r="U1157">
        <v>58.772522337492092</v>
      </c>
      <c r="V1157">
        <v>234.51155700027286</v>
      </c>
      <c r="W1157">
        <v>61.525798456787925</v>
      </c>
      <c r="X1157">
        <v>366.73705900001858</v>
      </c>
      <c r="Y1157">
        <v>315.92724666646876</v>
      </c>
      <c r="Z1157">
        <v>11.522818364827751</v>
      </c>
      <c r="AA1157" s="12">
        <v>27.753939941160858</v>
      </c>
      <c r="AB1157" s="12">
        <v>8.8039399411608592</v>
      </c>
      <c r="AC1157" s="12">
        <v>0.31248812753469596</v>
      </c>
      <c r="AD1157" s="12">
        <v>-490.23128009199348</v>
      </c>
      <c r="AE1157">
        <v>2.6828137415392916E-2</v>
      </c>
      <c r="AF1157">
        <v>0</v>
      </c>
      <c r="AG1157">
        <v>34.946181215458772</v>
      </c>
      <c r="AH1157">
        <v>-5.3710461863595258</v>
      </c>
      <c r="AI1157">
        <v>-4.0707844833097955</v>
      </c>
      <c r="AJ1157">
        <v>-3.2693524069335052</v>
      </c>
      <c r="AK1157">
        <v>18.634933810682806</v>
      </c>
      <c r="AL1157">
        <v>0</v>
      </c>
      <c r="AM1157">
        <v>0</v>
      </c>
      <c r="AN1157">
        <v>1.3224993926445998</v>
      </c>
      <c r="AO1157">
        <f t="shared" si="185"/>
        <v>13.74530895949866</v>
      </c>
      <c r="AP1157">
        <f t="shared" si="186"/>
        <v>0.82471853756991953</v>
      </c>
      <c r="AQ1157">
        <f t="shared" si="187"/>
        <v>0</v>
      </c>
      <c r="AR1157">
        <f t="shared" si="188"/>
        <v>0.82442176021730151</v>
      </c>
      <c r="AS1157" s="9">
        <f t="shared" si="189"/>
        <v>47.741146146621354</v>
      </c>
      <c r="AT1157" s="9">
        <f t="shared" si="190"/>
        <v>20.312932270384007</v>
      </c>
      <c r="AU1157" s="9">
        <f t="shared" si="191"/>
        <v>9.5030819105245552</v>
      </c>
      <c r="AV1157">
        <f t="shared" si="192"/>
        <v>0</v>
      </c>
      <c r="AW1157">
        <f t="shared" si="193"/>
        <v>12.234801841415852</v>
      </c>
      <c r="AX1157">
        <v>13.750257029286194</v>
      </c>
      <c r="AZ1157">
        <f t="shared" si="194"/>
        <v>81.415689666195902</v>
      </c>
    </row>
    <row r="1158" spans="1:52" x14ac:dyDescent="0.3">
      <c r="A1158">
        <v>289</v>
      </c>
      <c r="B1158" s="12">
        <v>6592.8107873310291</v>
      </c>
      <c r="C1158" s="9">
        <v>0</v>
      </c>
      <c r="D1158" s="9">
        <v>0.93780614433329157</v>
      </c>
      <c r="E1158" s="9">
        <v>1.1450587550053435</v>
      </c>
      <c r="F1158" s="9">
        <v>3.5672641843813957</v>
      </c>
      <c r="G1158" s="12">
        <v>77.729927019893353</v>
      </c>
      <c r="H1158" s="12">
        <v>445.40721346359362</v>
      </c>
      <c r="I1158" s="12">
        <v>26.724432807815617</v>
      </c>
      <c r="J1158">
        <v>207.05425406077262</v>
      </c>
      <c r="K1158">
        <v>54.746615080878712</v>
      </c>
      <c r="L1158">
        <v>-1.2231875231765465E-3</v>
      </c>
      <c r="M1158">
        <v>0</v>
      </c>
      <c r="N1158">
        <v>-3.0927933897150042E-4</v>
      </c>
      <c r="O1158">
        <v>1.2718082454242867E-3</v>
      </c>
      <c r="P1158">
        <v>-1.2368861817773709E-3</v>
      </c>
      <c r="Q1158">
        <v>5.8771958018980341E-3</v>
      </c>
      <c r="R1158">
        <v>-2.6951486537614509E-2</v>
      </c>
      <c r="S1158">
        <v>6.9433722460794528E-5</v>
      </c>
      <c r="T1158">
        <v>238.1843905090206</v>
      </c>
      <c r="U1158">
        <v>61.7081202878569</v>
      </c>
      <c r="V1158">
        <v>236.43364085132117</v>
      </c>
      <c r="W1158">
        <v>61.756664164596486</v>
      </c>
      <c r="X1158">
        <v>365.94213950645582</v>
      </c>
      <c r="Y1158">
        <v>315.34853789842805</v>
      </c>
      <c r="Z1158">
        <v>11.523985589760802</v>
      </c>
      <c r="AA1158" s="12">
        <v>27.758144269271874</v>
      </c>
      <c r="AB1158" s="12">
        <v>8.808144269271871</v>
      </c>
      <c r="AC1158" s="12">
        <v>0.30573874023277742</v>
      </c>
      <c r="AD1158" s="12">
        <v>-490.81544458612296</v>
      </c>
      <c r="AE1158">
        <v>2.6239247706079327E-2</v>
      </c>
      <c r="AF1158">
        <v>0</v>
      </c>
      <c r="AG1158">
        <v>34.987685441128001</v>
      </c>
      <c r="AH1158">
        <v>-5.9249718102366282</v>
      </c>
      <c r="AI1158">
        <v>-3.945744852355344</v>
      </c>
      <c r="AJ1158">
        <v>-3.2732481999448546</v>
      </c>
      <c r="AK1158">
        <v>18.637756738751158</v>
      </c>
      <c r="AL1158">
        <v>0</v>
      </c>
      <c r="AM1158">
        <v>0</v>
      </c>
      <c r="AN1158">
        <v>1.2939349134820455</v>
      </c>
      <c r="AO1158">
        <f t="shared" si="185"/>
        <v>13.869679064443254</v>
      </c>
      <c r="AP1158">
        <f t="shared" si="186"/>
        <v>0.83218074386659524</v>
      </c>
      <c r="AQ1158">
        <f t="shared" si="187"/>
        <v>0</v>
      </c>
      <c r="AR1158">
        <f t="shared" si="188"/>
        <v>0.83189428286391476</v>
      </c>
      <c r="AS1158" s="9">
        <f t="shared" si="189"/>
        <v>47.558484115736029</v>
      </c>
      <c r="AT1158" s="9">
        <f t="shared" si="190"/>
        <v>20.621599681190613</v>
      </c>
      <c r="AU1158" s="9">
        <f t="shared" si="191"/>
        <v>9.5900389003950686</v>
      </c>
      <c r="AV1158">
        <f t="shared" si="192"/>
        <v>0</v>
      </c>
      <c r="AW1158">
        <f t="shared" si="193"/>
        <v>12.187631090352511</v>
      </c>
      <c r="AX1158">
        <v>13.874455058525074</v>
      </c>
      <c r="AZ1158">
        <f t="shared" si="194"/>
        <v>78.914897047106876</v>
      </c>
    </row>
    <row r="1159" spans="1:52" x14ac:dyDescent="0.3">
      <c r="A1159">
        <v>289.25</v>
      </c>
      <c r="B1159" s="12">
        <v>6586.890061244465</v>
      </c>
      <c r="C1159" s="9">
        <v>0</v>
      </c>
      <c r="D1159" s="9">
        <v>0.93574822140825853</v>
      </c>
      <c r="E1159" s="9">
        <v>1.1455932378705229</v>
      </c>
      <c r="F1159" s="9">
        <v>3.5666384886251787</v>
      </c>
      <c r="G1159" s="12">
        <v>78.706257253075478</v>
      </c>
      <c r="H1159" s="12">
        <v>445.61278379635496</v>
      </c>
      <c r="I1159" s="12">
        <v>26.736767027781298</v>
      </c>
      <c r="J1159">
        <v>206.13409658841891</v>
      </c>
      <c r="K1159">
        <v>54.627117619603041</v>
      </c>
      <c r="L1159">
        <v>-1.2328513729424767E-3</v>
      </c>
      <c r="M1159">
        <v>0</v>
      </c>
      <c r="N1159">
        <v>-3.131443655385852E-4</v>
      </c>
      <c r="O1159">
        <v>1.2691689403820784E-3</v>
      </c>
      <c r="P1159">
        <v>-1.1925640828939386E-3</v>
      </c>
      <c r="Q1159">
        <v>5.8771958018980341E-3</v>
      </c>
      <c r="R1159">
        <v>-2.6316728145668936E-2</v>
      </c>
      <c r="S1159">
        <v>6.9073697589033651E-5</v>
      </c>
      <c r="T1159">
        <v>214.05707852207891</v>
      </c>
      <c r="U1159">
        <v>58.590285845770723</v>
      </c>
      <c r="V1159">
        <v>232.63622691520854</v>
      </c>
      <c r="W1159">
        <v>61.298514533954574</v>
      </c>
      <c r="X1159">
        <v>364.98995833174575</v>
      </c>
      <c r="Y1159">
        <v>314.65860005318433</v>
      </c>
      <c r="Z1159">
        <v>11.525127146000834</v>
      </c>
      <c r="AA1159" s="12">
        <v>27.762255675927097</v>
      </c>
      <c r="AB1159" s="12">
        <v>8.8122556759270996</v>
      </c>
      <c r="AC1159" s="12">
        <v>0.29898149196809304</v>
      </c>
      <c r="AD1159" s="12">
        <v>-491.38709381724277</v>
      </c>
      <c r="AE1159">
        <v>2.5649867433758633E-2</v>
      </c>
      <c r="AF1159">
        <v>0</v>
      </c>
      <c r="AG1159">
        <v>34.996961732548066</v>
      </c>
      <c r="AH1159">
        <v>-5.3221510126469607</v>
      </c>
      <c r="AI1159">
        <v>-4.1011186568987901</v>
      </c>
      <c r="AJ1159">
        <v>-3.2770605286671928</v>
      </c>
      <c r="AK1159">
        <v>18.640517276211831</v>
      </c>
      <c r="AL1159">
        <v>0</v>
      </c>
      <c r="AM1159">
        <v>0</v>
      </c>
      <c r="AN1159">
        <v>1.2653371654763981</v>
      </c>
      <c r="AO1159">
        <f t="shared" si="185"/>
        <v>13.714458312636239</v>
      </c>
      <c r="AP1159">
        <f t="shared" si="186"/>
        <v>0.82286749875817433</v>
      </c>
      <c r="AQ1159">
        <f t="shared" si="187"/>
        <v>0</v>
      </c>
      <c r="AR1159">
        <f t="shared" si="188"/>
        <v>0.82259682487574537</v>
      </c>
      <c r="AS1159" s="9">
        <f t="shared" si="189"/>
        <v>47.939172694426837</v>
      </c>
      <c r="AT1159" s="9">
        <f t="shared" si="190"/>
        <v>20.352295964877879</v>
      </c>
      <c r="AU1159" s="9">
        <f t="shared" si="191"/>
        <v>9.4836525474996431</v>
      </c>
      <c r="AV1159">
        <f t="shared" si="192"/>
        <v>0</v>
      </c>
      <c r="AW1159">
        <f t="shared" si="193"/>
        <v>12.284828805538526</v>
      </c>
      <c r="AX1159">
        <v>13.718971028421949</v>
      </c>
      <c r="AZ1159">
        <f t="shared" si="194"/>
        <v>82.022373137975791</v>
      </c>
    </row>
    <row r="1160" spans="1:52" x14ac:dyDescent="0.3">
      <c r="A1160">
        <v>289.5</v>
      </c>
      <c r="B1160" s="12">
        <v>6580.8968679424015</v>
      </c>
      <c r="C1160" s="9">
        <v>0</v>
      </c>
      <c r="D1160" s="9">
        <v>0.93368340539319306</v>
      </c>
      <c r="E1160" s="9">
        <v>1.1461156272017667</v>
      </c>
      <c r="F1160" s="9">
        <v>3.566004897148856</v>
      </c>
      <c r="G1160" s="12">
        <v>79.685630908678576</v>
      </c>
      <c r="H1160" s="12">
        <v>445.81370276991026</v>
      </c>
      <c r="I1160" s="12">
        <v>26.748822166194614</v>
      </c>
      <c r="J1160">
        <v>205.28309314848082</v>
      </c>
      <c r="K1160">
        <v>54.518156932486477</v>
      </c>
      <c r="L1160">
        <v>-1.2425290044767404E-3</v>
      </c>
      <c r="M1160">
        <v>0</v>
      </c>
      <c r="N1160">
        <v>-2.8497960766866049E-4</v>
      </c>
      <c r="O1160">
        <v>1.2670918247113913E-3</v>
      </c>
      <c r="P1160">
        <v>-1.1498835332762701E-3</v>
      </c>
      <c r="Q1160">
        <v>5.8771958018980341E-3</v>
      </c>
      <c r="R1160">
        <v>-2.5695196014419604E-2</v>
      </c>
      <c r="S1160">
        <v>6.8735296442576444E-5</v>
      </c>
      <c r="T1160">
        <v>236.27424998012421</v>
      </c>
      <c r="U1160">
        <v>61.521202014437279</v>
      </c>
      <c r="V1160">
        <v>234.54295437396959</v>
      </c>
      <c r="W1160">
        <v>61.529504751304501</v>
      </c>
      <c r="X1160">
        <v>364.2084504486395</v>
      </c>
      <c r="Y1160">
        <v>314.1070480514777</v>
      </c>
      <c r="Z1160">
        <v>11.526243015339482</v>
      </c>
      <c r="AA1160" s="12">
        <v>27.766274055398206</v>
      </c>
      <c r="AB1160" s="12">
        <v>8.8162740553982051</v>
      </c>
      <c r="AC1160" s="12">
        <v>0.2922165551387923</v>
      </c>
      <c r="AD1160" s="12">
        <v>-491.9462062361423</v>
      </c>
      <c r="AE1160">
        <v>2.5060007636913628E-2</v>
      </c>
      <c r="AF1160">
        <v>0</v>
      </c>
      <c r="AG1160">
        <v>35.028237607756971</v>
      </c>
      <c r="AH1160">
        <v>-5.8716934038050557</v>
      </c>
      <c r="AI1160">
        <v>-3.9782046838754055</v>
      </c>
      <c r="AJ1160">
        <v>-3.2807892493888335</v>
      </c>
      <c r="AK1160">
        <v>18.643215352075259</v>
      </c>
      <c r="AL1160">
        <v>0</v>
      </c>
      <c r="AM1160">
        <v>0</v>
      </c>
      <c r="AN1160">
        <v>1.2367068782440105</v>
      </c>
      <c r="AO1160">
        <f t="shared" si="185"/>
        <v>13.837726928146559</v>
      </c>
      <c r="AP1160">
        <f t="shared" si="186"/>
        <v>0.83026361568879348</v>
      </c>
      <c r="AQ1160">
        <f t="shared" si="187"/>
        <v>0</v>
      </c>
      <c r="AR1160">
        <f t="shared" si="188"/>
        <v>0.83000292490342864</v>
      </c>
      <c r="AS1160" s="9">
        <f t="shared" si="189"/>
        <v>47.74264035350113</v>
      </c>
      <c r="AT1160" s="9">
        <f t="shared" si="190"/>
        <v>20.652805952696653</v>
      </c>
      <c r="AU1160" s="9">
        <f t="shared" si="191"/>
        <v>9.5698202012234592</v>
      </c>
      <c r="AV1160">
        <f t="shared" si="192"/>
        <v>0</v>
      </c>
      <c r="AW1160">
        <f t="shared" si="193"/>
        <v>12.234109908206754</v>
      </c>
      <c r="AX1160">
        <v>13.842073139216819</v>
      </c>
      <c r="AZ1160">
        <f t="shared" si="194"/>
        <v>79.564093677508112</v>
      </c>
    </row>
    <row r="1161" spans="1:52" x14ac:dyDescent="0.3">
      <c r="A1161">
        <v>289.75</v>
      </c>
      <c r="B1161" s="12">
        <v>6574.8313951057698</v>
      </c>
      <c r="C1161" s="9">
        <v>0</v>
      </c>
      <c r="D1161" s="9">
        <v>0.9316117453660393</v>
      </c>
      <c r="E1161" s="9">
        <v>1.1466259095630962</v>
      </c>
      <c r="F1161" s="9">
        <v>3.5653634209890357</v>
      </c>
      <c r="G1161" s="12">
        <v>80.668019988244737</v>
      </c>
      <c r="H1161" s="12">
        <v>446.00996521657538</v>
      </c>
      <c r="I1161" s="12">
        <v>26.760597912994523</v>
      </c>
      <c r="J1161">
        <v>204.42247736290315</v>
      </c>
      <c r="K1161">
        <v>54.405894129128058</v>
      </c>
      <c r="L1161">
        <v>-1.2522340983900232E-3</v>
      </c>
      <c r="M1161">
        <v>0</v>
      </c>
      <c r="N1161">
        <v>-2.8934001028907045E-4</v>
      </c>
      <c r="O1161">
        <v>1.2644677604386869E-3</v>
      </c>
      <c r="P1161">
        <v>-1.1049003978231809E-3</v>
      </c>
      <c r="Q1161">
        <v>5.8771958018980341E-3</v>
      </c>
      <c r="R1161">
        <v>-2.4998889833198302E-2</v>
      </c>
      <c r="S1161">
        <v>6.8393968363075647E-5</v>
      </c>
      <c r="T1161">
        <v>212.32470845801853</v>
      </c>
      <c r="U1161">
        <v>58.404060756961371</v>
      </c>
      <c r="V1161">
        <v>230.778396549961</v>
      </c>
      <c r="W1161">
        <v>61.072115988740222</v>
      </c>
      <c r="X1161">
        <v>363.27029732225009</v>
      </c>
      <c r="Y1161">
        <v>313.44500376019215</v>
      </c>
      <c r="Z1161">
        <v>11.527333179985625</v>
      </c>
      <c r="AA1161" s="12">
        <v>27.770199304331506</v>
      </c>
      <c r="AB1161" s="12">
        <v>8.8201993043315081</v>
      </c>
      <c r="AC1161" s="12">
        <v>0.28544410242966778</v>
      </c>
      <c r="AD1161" s="12">
        <v>-492.49276101692794</v>
      </c>
      <c r="AE1161">
        <v>2.4469679361651897E-2</v>
      </c>
      <c r="AF1161">
        <v>0</v>
      </c>
      <c r="AG1161">
        <v>35.026735777500214</v>
      </c>
      <c r="AH1161">
        <v>-5.2740188063949365</v>
      </c>
      <c r="AI1161">
        <v>-4.1333303605115574</v>
      </c>
      <c r="AJ1161">
        <v>-3.284434223221893</v>
      </c>
      <c r="AK1161">
        <v>18.645850896946278</v>
      </c>
      <c r="AL1161">
        <v>0</v>
      </c>
      <c r="AM1161">
        <v>0</v>
      </c>
      <c r="AN1161">
        <v>1.2080447826143548</v>
      </c>
      <c r="AO1161">
        <f t="shared" si="185"/>
        <v>13.683866495569145</v>
      </c>
      <c r="AP1161">
        <f t="shared" si="186"/>
        <v>0.8210319897341487</v>
      </c>
      <c r="AQ1161">
        <f t="shared" si="187"/>
        <v>0</v>
      </c>
      <c r="AR1161">
        <f t="shared" si="188"/>
        <v>0.82078619930366636</v>
      </c>
      <c r="AS1161" s="9">
        <f t="shared" si="189"/>
        <v>48.103530746124704</v>
      </c>
      <c r="AT1161" s="9">
        <f t="shared" si="190"/>
        <v>20.379644756937445</v>
      </c>
      <c r="AU1161" s="9">
        <f t="shared" si="191"/>
        <v>9.4643092970920701</v>
      </c>
      <c r="AV1161">
        <f t="shared" si="192"/>
        <v>0</v>
      </c>
      <c r="AW1161">
        <f t="shared" si="193"/>
        <v>12.326233087563891</v>
      </c>
      <c r="AX1161">
        <v>13.687964229472886</v>
      </c>
      <c r="AZ1161">
        <f t="shared" si="194"/>
        <v>82.666607210231149</v>
      </c>
    </row>
    <row r="1162" spans="1:52" x14ac:dyDescent="0.3">
      <c r="A1162">
        <v>290</v>
      </c>
      <c r="B1162" s="12">
        <v>6568.6938325630454</v>
      </c>
      <c r="C1162" s="9">
        <v>0</v>
      </c>
      <c r="D1162" s="9">
        <v>0.92953329052356182</v>
      </c>
      <c r="E1162" s="9">
        <v>1.1471240718277445</v>
      </c>
      <c r="F1162" s="9">
        <v>3.5647140713244725</v>
      </c>
      <c r="G1162" s="12">
        <v>81.653396458940705</v>
      </c>
      <c r="H1162" s="12">
        <v>446.20156608759402</v>
      </c>
      <c r="I1162" s="12">
        <v>26.772093965255639</v>
      </c>
      <c r="J1162">
        <v>203.63335577053911</v>
      </c>
      <c r="K1162">
        <v>54.304611641467204</v>
      </c>
      <c r="L1162">
        <v>-1.2619820880791438E-3</v>
      </c>
      <c r="M1162">
        <v>0</v>
      </c>
      <c r="N1162">
        <v>-2.5732590173175007E-4</v>
      </c>
      <c r="O1162">
        <v>1.2624038037790371E-3</v>
      </c>
      <c r="P1162">
        <v>-1.0618205859763425E-3</v>
      </c>
      <c r="Q1162">
        <v>5.8771958018980341E-3</v>
      </c>
      <c r="R1162">
        <v>-2.4322079005561621E-2</v>
      </c>
      <c r="S1162">
        <v>6.8074964388494232E-5</v>
      </c>
      <c r="T1162">
        <v>234.41079801973385</v>
      </c>
      <c r="U1162">
        <v>61.333911931221621</v>
      </c>
      <c r="V1162">
        <v>232.67404637067992</v>
      </c>
      <c r="W1162">
        <v>61.303710281997269</v>
      </c>
      <c r="X1162">
        <v>362.50198370698712</v>
      </c>
      <c r="Y1162">
        <v>312.92167003452062</v>
      </c>
      <c r="Z1162">
        <v>11.528397622564619</v>
      </c>
      <c r="AA1162" s="12">
        <v>27.774031321751877</v>
      </c>
      <c r="AB1162" s="12">
        <v>8.82403132175188</v>
      </c>
      <c r="AC1162" s="12">
        <v>0.27866430680944237</v>
      </c>
      <c r="AD1162" s="12">
        <v>-493.02673751218691</v>
      </c>
      <c r="AE1162">
        <v>2.3878893661585021E-2</v>
      </c>
      <c r="AF1162">
        <v>0</v>
      </c>
      <c r="AG1162">
        <v>35.046543723874073</v>
      </c>
      <c r="AH1162">
        <v>-5.8199292667633928</v>
      </c>
      <c r="AI1162">
        <v>-4.0123811831920353</v>
      </c>
      <c r="AJ1162">
        <v>-3.2879953124687753</v>
      </c>
      <c r="AK1162">
        <v>18.64842384302678</v>
      </c>
      <c r="AL1162">
        <v>0</v>
      </c>
      <c r="AM1162">
        <v>0</v>
      </c>
      <c r="AN1162">
        <v>1.1793516106185418</v>
      </c>
      <c r="AO1162">
        <f t="shared" si="185"/>
        <v>13.806355925943253</v>
      </c>
      <c r="AP1162">
        <f t="shared" si="186"/>
        <v>0.82838135555659509</v>
      </c>
      <c r="AQ1162">
        <f t="shared" si="187"/>
        <v>0</v>
      </c>
      <c r="AR1162">
        <f t="shared" si="188"/>
        <v>0.82814519460688429</v>
      </c>
      <c r="AS1162" s="9">
        <f t="shared" si="189"/>
        <v>47.890766393475133</v>
      </c>
      <c r="AT1162" s="9">
        <f t="shared" si="190"/>
        <v>20.671648741589877</v>
      </c>
      <c r="AU1162" s="9">
        <f t="shared" si="191"/>
        <v>9.5499096499755076</v>
      </c>
      <c r="AV1162">
        <f t="shared" si="192"/>
        <v>0</v>
      </c>
      <c r="AW1162">
        <f t="shared" si="193"/>
        <v>12.271363091374861</v>
      </c>
      <c r="AX1162">
        <v>13.810293064199623</v>
      </c>
      <c r="AZ1162">
        <f t="shared" si="194"/>
        <v>80.247623663840699</v>
      </c>
    </row>
    <row r="1163" spans="1:52" x14ac:dyDescent="0.3">
      <c r="A1163">
        <v>290.25</v>
      </c>
      <c r="B1163" s="12">
        <v>6562.4843722800815</v>
      </c>
      <c r="C1163" s="9">
        <v>0</v>
      </c>
      <c r="D1163" s="9">
        <v>0.9274480901796549</v>
      </c>
      <c r="E1163" s="9">
        <v>1.1476101011786488</v>
      </c>
      <c r="F1163" s="9">
        <v>3.5640568594760511</v>
      </c>
      <c r="G1163" s="12">
        <v>82.641732254864365</v>
      </c>
      <c r="H1163" s="12">
        <v>446.38850045332651</v>
      </c>
      <c r="I1163" s="12">
        <v>26.78331002719959</v>
      </c>
      <c r="J1163">
        <v>202.83742609161189</v>
      </c>
      <c r="K1163">
        <v>54.20044449910705</v>
      </c>
      <c r="L1163">
        <v>-1.2717870927888314E-3</v>
      </c>
      <c r="M1163">
        <v>0</v>
      </c>
      <c r="N1163">
        <v>-2.6506046235558558E-4</v>
      </c>
      <c r="O1163">
        <v>1.2597946405674299E-3</v>
      </c>
      <c r="P1163">
        <v>-1.016386758653466E-3</v>
      </c>
      <c r="Q1163">
        <v>5.8771958018980341E-3</v>
      </c>
      <c r="R1163">
        <v>-2.3567514685603908E-2</v>
      </c>
      <c r="S1163">
        <v>6.7753921775864012E-5</v>
      </c>
      <c r="T1163">
        <v>210.61332293999664</v>
      </c>
      <c r="U1163">
        <v>58.214364628730323</v>
      </c>
      <c r="V1163">
        <v>228.94176817003071</v>
      </c>
      <c r="W1163">
        <v>60.847054439773785</v>
      </c>
      <c r="X1163">
        <v>361.57762866684396</v>
      </c>
      <c r="Y1163">
        <v>312.28850177725758</v>
      </c>
      <c r="Z1163">
        <v>11.529436326119367</v>
      </c>
      <c r="AA1163" s="12">
        <v>27.777770009066529</v>
      </c>
      <c r="AB1163" s="12">
        <v>8.8277700090665299</v>
      </c>
      <c r="AC1163" s="12">
        <v>0.2718773415213393</v>
      </c>
      <c r="AD1163" s="12">
        <v>-493.54811576024838</v>
      </c>
      <c r="AE1163">
        <v>2.3287661597575005E-2</v>
      </c>
      <c r="AF1163">
        <v>0</v>
      </c>
      <c r="AG1163">
        <v>35.033049988169481</v>
      </c>
      <c r="AH1163">
        <v>-5.2267255395431906</v>
      </c>
      <c r="AI1163">
        <v>-4.1673366803613439</v>
      </c>
      <c r="AJ1163">
        <v>-3.2914723840050972</v>
      </c>
      <c r="AK1163">
        <v>18.650934124118223</v>
      </c>
      <c r="AL1163">
        <v>0</v>
      </c>
      <c r="AM1163">
        <v>0</v>
      </c>
      <c r="AN1163">
        <v>1.1506280954494104</v>
      </c>
      <c r="AO1163">
        <f t="shared" si="185"/>
        <v>13.653934172187597</v>
      </c>
      <c r="AP1163">
        <f t="shared" si="186"/>
        <v>0.81923605033125579</v>
      </c>
      <c r="AQ1163">
        <f t="shared" si="187"/>
        <v>0</v>
      </c>
      <c r="AR1163">
        <f t="shared" si="188"/>
        <v>0.81901391829617787</v>
      </c>
      <c r="AS1163" s="9">
        <f t="shared" si="189"/>
        <v>48.230278308132526</v>
      </c>
      <c r="AT1163" s="9">
        <f t="shared" si="190"/>
        <v>20.393595873251822</v>
      </c>
      <c r="AU1163" s="9">
        <f t="shared" si="191"/>
        <v>9.445329878355734</v>
      </c>
      <c r="AV1163">
        <f t="shared" si="192"/>
        <v>0</v>
      </c>
      <c r="AW1163">
        <f t="shared" si="193"/>
        <v>12.3580093195971</v>
      </c>
      <c r="AX1163">
        <v>13.657637376878913</v>
      </c>
      <c r="AZ1163">
        <f t="shared" si="194"/>
        <v>83.346733607226867</v>
      </c>
    </row>
    <row r="1164" spans="1:52" x14ac:dyDescent="0.3">
      <c r="A1164">
        <v>290.5</v>
      </c>
      <c r="B1164" s="12">
        <v>6556.2032083498279</v>
      </c>
      <c r="C1164" s="9">
        <v>0</v>
      </c>
      <c r="D1164" s="9">
        <v>0.92535619376365708</v>
      </c>
      <c r="E1164" s="9">
        <v>1.1480839851089293</v>
      </c>
      <c r="F1164" s="9">
        <v>3.5633917969067519</v>
      </c>
      <c r="G1164" s="12">
        <v>83.632999278346148</v>
      </c>
      <c r="H1164" s="12">
        <v>446.57076350343436</v>
      </c>
      <c r="I1164" s="12">
        <v>26.794245810206061</v>
      </c>
      <c r="J1164">
        <v>202.11525685404388</v>
      </c>
      <c r="K1164">
        <v>54.107686886055546</v>
      </c>
      <c r="L1164">
        <v>-1.2816636437524148E-3</v>
      </c>
      <c r="M1164">
        <v>0</v>
      </c>
      <c r="N1164">
        <v>-2.313683443224674E-4</v>
      </c>
      <c r="O1164">
        <v>1.2577435140603986E-3</v>
      </c>
      <c r="P1164">
        <v>-9.7318165877130827E-4</v>
      </c>
      <c r="Q1164">
        <v>5.8771958018980341E-3</v>
      </c>
      <c r="R1164">
        <v>-2.2840626460545892E-2</v>
      </c>
      <c r="S1164">
        <v>6.7455872439397036E-5</v>
      </c>
      <c r="T1164">
        <v>232.59988829259416</v>
      </c>
      <c r="U1164">
        <v>61.147077069279646</v>
      </c>
      <c r="V1164">
        <v>230.83090656090678</v>
      </c>
      <c r="W1164">
        <v>61.079779332815406</v>
      </c>
      <c r="X1164">
        <v>360.82229249782318</v>
      </c>
      <c r="Y1164">
        <v>311.79431808149974</v>
      </c>
      <c r="Z1164">
        <v>11.53044927410879</v>
      </c>
      <c r="AA1164" s="12">
        <v>27.781415270068685</v>
      </c>
      <c r="AB1164" s="12">
        <v>8.831415270068689</v>
      </c>
      <c r="AC1164" s="12">
        <v>0.26508338007688181</v>
      </c>
      <c r="AD1164" s="12">
        <v>-494.05687625034068</v>
      </c>
      <c r="AE1164">
        <v>2.269599423761548E-2</v>
      </c>
      <c r="AF1164">
        <v>0</v>
      </c>
      <c r="AG1164">
        <v>35.04019345129521</v>
      </c>
      <c r="AH1164">
        <v>-5.7698156535596192</v>
      </c>
      <c r="AI1164">
        <v>-4.0481705760296478</v>
      </c>
      <c r="AJ1164">
        <v>-3.2948653077135228</v>
      </c>
      <c r="AK1164">
        <v>18.653381675624129</v>
      </c>
      <c r="AL1164">
        <v>0</v>
      </c>
      <c r="AM1164">
        <v>0</v>
      </c>
      <c r="AN1164">
        <v>1.1218749714352885</v>
      </c>
      <c r="AO1164">
        <f t="shared" si="185"/>
        <v>13.775982708980083</v>
      </c>
      <c r="AP1164">
        <f t="shared" si="186"/>
        <v>0.8265589625388049</v>
      </c>
      <c r="AQ1164">
        <f t="shared" si="187"/>
        <v>0</v>
      </c>
      <c r="AR1164">
        <f t="shared" si="188"/>
        <v>0.82634608804596044</v>
      </c>
      <c r="AS1164" s="9">
        <f t="shared" si="189"/>
        <v>47.998952336955966</v>
      </c>
      <c r="AT1164" s="9">
        <f t="shared" si="190"/>
        <v>20.676795598701624</v>
      </c>
      <c r="AU1164" s="9">
        <f t="shared" si="191"/>
        <v>9.5305961896136768</v>
      </c>
      <c r="AV1164">
        <f t="shared" si="192"/>
        <v>0</v>
      </c>
      <c r="AW1164">
        <f t="shared" si="193"/>
        <v>12.298393535363491</v>
      </c>
      <c r="AX1164">
        <v>13.779531531168546</v>
      </c>
      <c r="AZ1164">
        <f t="shared" si="194"/>
        <v>80.963411520592956</v>
      </c>
    </row>
    <row r="1165" spans="1:52" x14ac:dyDescent="0.3">
      <c r="A1165">
        <v>290.75</v>
      </c>
      <c r="B1165" s="12">
        <v>6549.850536981955</v>
      </c>
      <c r="C1165" s="9">
        <v>0</v>
      </c>
      <c r="D1165" s="9">
        <v>0.9232576508186543</v>
      </c>
      <c r="E1165" s="9">
        <v>1.1485457114223592</v>
      </c>
      <c r="F1165" s="9">
        <v>3.5627188952216287</v>
      </c>
      <c r="G1165" s="12">
        <v>84.627169401250057</v>
      </c>
      <c r="H1165" s="12">
        <v>446.74835054706119</v>
      </c>
      <c r="I1165" s="12">
        <v>26.804901032823672</v>
      </c>
      <c r="J1165">
        <v>201.38858256510332</v>
      </c>
      <c r="K1165">
        <v>54.012392834018954</v>
      </c>
      <c r="L1165">
        <v>-1.2916266137173568E-3</v>
      </c>
      <c r="M1165">
        <v>0</v>
      </c>
      <c r="N1165">
        <v>-2.4124625151070983E-4</v>
      </c>
      <c r="O1165">
        <v>1.2551489015188988E-3</v>
      </c>
      <c r="P1165">
        <v>-9.2755666883856055E-4</v>
      </c>
      <c r="Q1165">
        <v>5.8771958018980341E-3</v>
      </c>
      <c r="R1165">
        <v>-2.2032750169636094E-2</v>
      </c>
      <c r="S1165">
        <v>6.7156505644734151E-5</v>
      </c>
      <c r="T1165">
        <v>208.92640343309594</v>
      </c>
      <c r="U1165">
        <v>58.021693426593686</v>
      </c>
      <c r="V1165">
        <v>227.13024630991961</v>
      </c>
      <c r="W1165">
        <v>60.623824244969342</v>
      </c>
      <c r="X1165">
        <v>359.91150596839287</v>
      </c>
      <c r="Y1165">
        <v>311.19076549445833</v>
      </c>
      <c r="Z1165">
        <v>11.531436450408364</v>
      </c>
      <c r="AA1165" s="12">
        <v>27.784967010941227</v>
      </c>
      <c r="AB1165" s="12">
        <v>8.8349670109412237</v>
      </c>
      <c r="AC1165" s="12">
        <v>0.25828259625072608</v>
      </c>
      <c r="AD1165" s="12">
        <v>-494.55299984744101</v>
      </c>
      <c r="AE1165">
        <v>2.2103902656604779E-2</v>
      </c>
      <c r="AF1165">
        <v>0</v>
      </c>
      <c r="AG1165">
        <v>35.013619968650644</v>
      </c>
      <c r="AH1165">
        <v>-5.1803508499798232</v>
      </c>
      <c r="AI1165">
        <v>-4.2030259592269363</v>
      </c>
      <c r="AJ1165">
        <v>-3.2981739559825849</v>
      </c>
      <c r="AK1165">
        <v>18.655766434552515</v>
      </c>
      <c r="AL1165">
        <v>0</v>
      </c>
      <c r="AM1165">
        <v>0</v>
      </c>
      <c r="AN1165">
        <v>1.0930929740181241</v>
      </c>
      <c r="AO1165">
        <f t="shared" si="185"/>
        <v>13.625070359206514</v>
      </c>
      <c r="AP1165">
        <f t="shared" si="186"/>
        <v>0.81750422155239078</v>
      </c>
      <c r="AQ1165">
        <f t="shared" si="187"/>
        <v>0</v>
      </c>
      <c r="AR1165">
        <f t="shared" si="188"/>
        <v>0.81730452055012237</v>
      </c>
      <c r="AS1165" s="9">
        <f t="shared" si="189"/>
        <v>48.315726718813522</v>
      </c>
      <c r="AT1165" s="9">
        <f t="shared" si="190"/>
        <v>20.392855094710949</v>
      </c>
      <c r="AU1165" s="9">
        <f t="shared" si="191"/>
        <v>9.4269979787719542</v>
      </c>
      <c r="AV1165">
        <f t="shared" si="192"/>
        <v>0</v>
      </c>
      <c r="AW1165">
        <f t="shared" si="193"/>
        <v>12.379217108857009</v>
      </c>
      <c r="AX1165">
        <v>13.628399522496691</v>
      </c>
      <c r="AZ1165">
        <f t="shared" si="194"/>
        <v>84.06051918453872</v>
      </c>
    </row>
    <row r="1166" spans="1:52" x14ac:dyDescent="0.3">
      <c r="A1166">
        <v>291</v>
      </c>
      <c r="B1166" s="12">
        <v>6543.4265564923817</v>
      </c>
      <c r="C1166" s="9">
        <v>0</v>
      </c>
      <c r="D1166" s="9">
        <v>0.92115251099979456</v>
      </c>
      <c r="E1166" s="9">
        <v>1.1489952682338238</v>
      </c>
      <c r="F1166" s="9">
        <v>3.5620381661677811</v>
      </c>
      <c r="G1166" s="12">
        <v>85.624214466269734</v>
      </c>
      <c r="H1166" s="12">
        <v>446.92125701300915</v>
      </c>
      <c r="I1166" s="12">
        <v>26.815275420780548</v>
      </c>
      <c r="J1166">
        <v>200.73798547593734</v>
      </c>
      <c r="K1166">
        <v>53.928946470479843</v>
      </c>
      <c r="L1166">
        <v>-1.3016897158481422E-3</v>
      </c>
      <c r="M1166">
        <v>0</v>
      </c>
      <c r="N1166">
        <v>-2.0361578138713919E-4</v>
      </c>
      <c r="O1166">
        <v>1.2531102652659704E-3</v>
      </c>
      <c r="P1166">
        <v>-8.8457999270678052E-4</v>
      </c>
      <c r="Q1166">
        <v>5.8771958018980341E-3</v>
      </c>
      <c r="R1166">
        <v>-2.1263519219835634E-2</v>
      </c>
      <c r="S1166">
        <v>6.6880807661205571E-5</v>
      </c>
      <c r="T1166">
        <v>230.84803203946282</v>
      </c>
      <c r="U1166">
        <v>60.961569264537047</v>
      </c>
      <c r="V1166">
        <v>229.01778842356023</v>
      </c>
      <c r="W1166">
        <v>60.858261461571374</v>
      </c>
      <c r="X1166">
        <v>359.16893057347454</v>
      </c>
      <c r="Y1166">
        <v>310.72646143308464</v>
      </c>
      <c r="Z1166">
        <v>11.532397839309809</v>
      </c>
      <c r="AA1166" s="12">
        <v>27.788425140260181</v>
      </c>
      <c r="AB1166" s="12">
        <v>8.838425140260183</v>
      </c>
      <c r="AC1166" s="12">
        <v>0.25147516407471887</v>
      </c>
      <c r="AD1166" s="12">
        <v>-495.03646784863815</v>
      </c>
      <c r="AE1166">
        <v>2.1511397936230248E-2</v>
      </c>
      <c r="AF1166">
        <v>0</v>
      </c>
      <c r="AG1166">
        <v>35.00700120363134</v>
      </c>
      <c r="AH1166">
        <v>-5.7215048937529147</v>
      </c>
      <c r="AI1166">
        <v>-4.0854336504762205</v>
      </c>
      <c r="AJ1166">
        <v>-3.3013982040825685</v>
      </c>
      <c r="AK1166">
        <v>18.658088339518226</v>
      </c>
      <c r="AL1166">
        <v>0</v>
      </c>
      <c r="AM1166">
        <v>0</v>
      </c>
      <c r="AN1166">
        <v>1.0642828397283366</v>
      </c>
      <c r="AO1166">
        <f t="shared" si="185"/>
        <v>13.74703194039239</v>
      </c>
      <c r="AP1166">
        <f t="shared" si="186"/>
        <v>0.8248219164235433</v>
      </c>
      <c r="AQ1166">
        <f t="shared" si="187"/>
        <v>0</v>
      </c>
      <c r="AR1166">
        <f t="shared" si="188"/>
        <v>0.82463108463624479</v>
      </c>
      <c r="AS1166" s="9">
        <f t="shared" si="189"/>
        <v>48.063621917110318</v>
      </c>
      <c r="AT1166" s="9">
        <f t="shared" si="190"/>
        <v>20.667039531596473</v>
      </c>
      <c r="AU1166" s="9">
        <f t="shared" si="191"/>
        <v>9.5121744867782461</v>
      </c>
      <c r="AV1166">
        <f t="shared" si="192"/>
        <v>0</v>
      </c>
      <c r="AW1166">
        <f t="shared" si="193"/>
        <v>12.314289661734536</v>
      </c>
      <c r="AX1166">
        <v>13.75021320620217</v>
      </c>
      <c r="AZ1166">
        <f t="shared" si="194"/>
        <v>81.708673009524404</v>
      </c>
    </row>
    <row r="1167" spans="1:52" x14ac:dyDescent="0.3">
      <c r="A1167">
        <v>291.25</v>
      </c>
      <c r="B1167" s="12">
        <v>6536.9314672926694</v>
      </c>
      <c r="C1167" s="9">
        <v>0</v>
      </c>
      <c r="D1167" s="9">
        <v>0.91904082407258991</v>
      </c>
      <c r="E1167" s="9">
        <v>1.1494326439697649</v>
      </c>
      <c r="F1167" s="9">
        <v>3.561349621634323</v>
      </c>
      <c r="G1167" s="12">
        <v>86.62410628822488</v>
      </c>
      <c r="H1167" s="12">
        <v>447.08947844990956</v>
      </c>
      <c r="I1167" s="12">
        <v>26.825368706994574</v>
      </c>
      <c r="J1167">
        <v>200.08475177170462</v>
      </c>
      <c r="K1167">
        <v>53.843260067480969</v>
      </c>
      <c r="L1167">
        <v>-1.3118677351065275E-3</v>
      </c>
      <c r="M1167">
        <v>0</v>
      </c>
      <c r="N1167">
        <v>-2.1753414019092755E-4</v>
      </c>
      <c r="O1167">
        <v>1.2505298415014198E-3</v>
      </c>
      <c r="P1167">
        <v>-8.3911177277425412E-4</v>
      </c>
      <c r="Q1167">
        <v>5.8771958018980341E-3</v>
      </c>
      <c r="R1167">
        <v>-2.0410045380251429E-2</v>
      </c>
      <c r="S1167">
        <v>6.6604365526131825E-5</v>
      </c>
      <c r="T1167">
        <v>207.26776066331109</v>
      </c>
      <c r="U1167">
        <v>57.826541981709966</v>
      </c>
      <c r="V1167">
        <v>225.34798896798668</v>
      </c>
      <c r="W1167">
        <v>60.402969810472371</v>
      </c>
      <c r="X1167">
        <v>358.27148306632756</v>
      </c>
      <c r="Y1167">
        <v>310.15308849358195</v>
      </c>
      <c r="Z1167">
        <v>11.533333425520603</v>
      </c>
      <c r="AA1167" s="12">
        <v>27.79178956899819</v>
      </c>
      <c r="AB1167" s="12">
        <v>8.8417895689981947</v>
      </c>
      <c r="AC1167" s="12">
        <v>0.24466125782808038</v>
      </c>
      <c r="AD1167" s="12">
        <v>-495.50726226494413</v>
      </c>
      <c r="AE1167">
        <v>2.0918491164707786E-2</v>
      </c>
      <c r="AF1167">
        <v>0</v>
      </c>
      <c r="AG1167">
        <v>34.966344767867938</v>
      </c>
      <c r="AH1167">
        <v>-5.134982349360425</v>
      </c>
      <c r="AI1167">
        <v>-4.2402549762797639</v>
      </c>
      <c r="AJ1167">
        <v>-3.3045379320449131</v>
      </c>
      <c r="AK1167">
        <v>18.660347330745292</v>
      </c>
      <c r="AL1167">
        <v>0</v>
      </c>
      <c r="AM1167">
        <v>0</v>
      </c>
      <c r="AN1167">
        <v>1.0354453061432689</v>
      </c>
      <c r="AO1167">
        <f t="shared" si="185"/>
        <v>13.597693214932104</v>
      </c>
      <c r="AP1167">
        <f t="shared" si="186"/>
        <v>0.81586159289592619</v>
      </c>
      <c r="AQ1167">
        <f t="shared" si="187"/>
        <v>0</v>
      </c>
      <c r="AR1167">
        <f t="shared" si="188"/>
        <v>0.81568309571210984</v>
      </c>
      <c r="AS1167" s="9">
        <f t="shared" si="189"/>
        <v>48.356462570835944</v>
      </c>
      <c r="AT1167" s="9">
        <f t="shared" si="190"/>
        <v>20.376228554183811</v>
      </c>
      <c r="AU1167" s="9">
        <f t="shared" si="191"/>
        <v>9.4096037799450674</v>
      </c>
      <c r="AV1167">
        <f t="shared" si="192"/>
        <v>0</v>
      </c>
      <c r="AW1167">
        <f t="shared" si="193"/>
        <v>12.388986596935958</v>
      </c>
      <c r="AX1167">
        <v>13.600668819009256</v>
      </c>
      <c r="AZ1167">
        <f t="shared" si="194"/>
        <v>84.805099525595267</v>
      </c>
    </row>
    <row r="1168" spans="1:52" x14ac:dyDescent="0.3">
      <c r="A1168">
        <v>291.5</v>
      </c>
      <c r="B1168" s="12">
        <v>6530.3654718793496</v>
      </c>
      <c r="C1168" s="9">
        <v>0</v>
      </c>
      <c r="D1168" s="9">
        <v>0.91692263991122125</v>
      </c>
      <c r="E1168" s="9">
        <v>1.1498578273686177</v>
      </c>
      <c r="F1168" s="9">
        <v>3.5606532736523491</v>
      </c>
      <c r="G1168" s="12">
        <v>87.626816655352059</v>
      </c>
      <c r="H1168" s="12">
        <v>447.25301052639139</v>
      </c>
      <c r="I1168" s="12">
        <v>26.835180631583484</v>
      </c>
      <c r="J1168">
        <v>199.5097202089699</v>
      </c>
      <c r="K1168">
        <v>53.769826794755204</v>
      </c>
      <c r="L1168">
        <v>-1.3221724262933924E-3</v>
      </c>
      <c r="M1168">
        <v>0</v>
      </c>
      <c r="N1168">
        <v>-1.7636868794218173E-4</v>
      </c>
      <c r="O1168">
        <v>1.2485033435718762E-3</v>
      </c>
      <c r="P1168">
        <v>-7.9682463876644416E-4</v>
      </c>
      <c r="Q1168">
        <v>5.8771958018980341E-3</v>
      </c>
      <c r="R1168">
        <v>-1.9609661812432809E-2</v>
      </c>
      <c r="S1168">
        <v>6.6352197840371829E-5</v>
      </c>
      <c r="T1168">
        <v>229.16266856269414</v>
      </c>
      <c r="U1168">
        <v>60.778332599590954</v>
      </c>
      <c r="V1168">
        <v>227.23923141705046</v>
      </c>
      <c r="W1168">
        <v>60.639760955717691</v>
      </c>
      <c r="X1168">
        <v>357.54145157327639</v>
      </c>
      <c r="Y1168">
        <v>309.7191455106576</v>
      </c>
      <c r="Z1168">
        <v>11.534243194164285</v>
      </c>
      <c r="AA1168" s="12">
        <v>27.795060210527822</v>
      </c>
      <c r="AB1168" s="12">
        <v>8.8450602105278282</v>
      </c>
      <c r="AC1168" s="12">
        <v>0.23784105203494976</v>
      </c>
      <c r="AD1168" s="12">
        <v>-495.96536528585182</v>
      </c>
      <c r="AE1168">
        <v>2.032519343667949E-2</v>
      </c>
      <c r="AF1168">
        <v>0</v>
      </c>
      <c r="AG1168">
        <v>34.945004477281252</v>
      </c>
      <c r="AH1168">
        <v>-5.6751720929394232</v>
      </c>
      <c r="AI1168">
        <v>-4.1239957046803566</v>
      </c>
      <c r="AJ1168">
        <v>-3.3075930210913462</v>
      </c>
      <c r="AK1168">
        <v>18.662543350069118</v>
      </c>
      <c r="AL1168">
        <v>0</v>
      </c>
      <c r="AM1168">
        <v>0</v>
      </c>
      <c r="AN1168">
        <v>1.0065811118768007</v>
      </c>
      <c r="AO1168">
        <f t="shared" si="185"/>
        <v>13.719936293109502</v>
      </c>
      <c r="AP1168">
        <f t="shared" si="186"/>
        <v>0.82319617758657004</v>
      </c>
      <c r="AQ1168">
        <f t="shared" si="187"/>
        <v>0</v>
      </c>
      <c r="AR1168">
        <f t="shared" si="188"/>
        <v>0.82302614671798102</v>
      </c>
      <c r="AS1168" s="9">
        <f t="shared" si="189"/>
        <v>48.081528730453847</v>
      </c>
      <c r="AT1168" s="9">
        <f t="shared" si="190"/>
        <v>20.641303604706803</v>
      </c>
      <c r="AU1168" s="9">
        <f t="shared" si="191"/>
        <v>9.4949449087899502</v>
      </c>
      <c r="AV1168">
        <f t="shared" si="192"/>
        <v>0</v>
      </c>
      <c r="AW1168">
        <f t="shared" si="193"/>
        <v>12.318224388587833</v>
      </c>
      <c r="AX1168">
        <v>13.722770726370468</v>
      </c>
      <c r="AZ1168">
        <f t="shared" si="194"/>
        <v>82.479914093607135</v>
      </c>
    </row>
    <row r="1169" spans="1:52" x14ac:dyDescent="0.3">
      <c r="A1169">
        <v>291.75</v>
      </c>
      <c r="B1169" s="12">
        <v>6523.7287748231256</v>
      </c>
      <c r="C1169" s="9">
        <v>0</v>
      </c>
      <c r="D1169" s="9">
        <v>0.91479800849684012</v>
      </c>
      <c r="E1169" s="9">
        <v>1.1502708074812307</v>
      </c>
      <c r="F1169" s="9">
        <v>3.5599491343949099</v>
      </c>
      <c r="G1169" s="12">
        <v>88.632317330593594</v>
      </c>
      <c r="H1169" s="12">
        <v>447.41184903124253</v>
      </c>
      <c r="I1169" s="12">
        <v>26.844710941874553</v>
      </c>
      <c r="J1169">
        <v>198.93318447460157</v>
      </c>
      <c r="K1169">
        <v>53.694345722669027</v>
      </c>
      <c r="L1169">
        <v>-1.3326182125396923E-3</v>
      </c>
      <c r="M1169">
        <v>0</v>
      </c>
      <c r="N1169">
        <v>-1.9453663509891308E-4</v>
      </c>
      <c r="O1169">
        <v>1.245936734457665E-3</v>
      </c>
      <c r="P1169">
        <v>-7.5195509841664962E-4</v>
      </c>
      <c r="Q1169">
        <v>5.8771958018980341E-3</v>
      </c>
      <c r="R1169">
        <v>-1.8721481792337576E-2</v>
      </c>
      <c r="S1169">
        <v>6.6099617984563308E-5</v>
      </c>
      <c r="T1169">
        <v>205.64147082033597</v>
      </c>
      <c r="U1169">
        <v>57.629385538185204</v>
      </c>
      <c r="V1169">
        <v>223.59944127502195</v>
      </c>
      <c r="W1169">
        <v>60.185090803644982</v>
      </c>
      <c r="X1169">
        <v>356.65711340583937</v>
      </c>
      <c r="Y1169">
        <v>309.17618348246185</v>
      </c>
      <c r="Z1169">
        <v>11.535127130779607</v>
      </c>
      <c r="AA1169" s="12">
        <v>27.79823698062485</v>
      </c>
      <c r="AB1169" s="12">
        <v>8.8482369806248506</v>
      </c>
      <c r="AC1169" s="12">
        <v>0.23101472145547192</v>
      </c>
      <c r="AD1169" s="12">
        <v>-496.410759758415</v>
      </c>
      <c r="AE1169">
        <v>1.973151585298405E-2</v>
      </c>
      <c r="AF1169">
        <v>0</v>
      </c>
      <c r="AG1169">
        <v>34.889467517470599</v>
      </c>
      <c r="AH1169">
        <v>-5.0907140524954873</v>
      </c>
      <c r="AI1169">
        <v>-4.2788371103719953</v>
      </c>
      <c r="AJ1169">
        <v>-3.3105633568288702</v>
      </c>
      <c r="AK1169">
        <v>18.664676340938719</v>
      </c>
      <c r="AL1169">
        <v>0</v>
      </c>
      <c r="AM1169">
        <v>0</v>
      </c>
      <c r="AN1169">
        <v>0.97769099654162406</v>
      </c>
      <c r="AO1169">
        <f t="shared" si="185"/>
        <v>13.572221580148737</v>
      </c>
      <c r="AP1169">
        <f t="shared" si="186"/>
        <v>0.81433329480892414</v>
      </c>
      <c r="AQ1169">
        <f t="shared" si="187"/>
        <v>0</v>
      </c>
      <c r="AR1169">
        <f t="shared" si="188"/>
        <v>0.81417477665459503</v>
      </c>
      <c r="AS1169" s="9">
        <f t="shared" si="189"/>
        <v>48.349598209406622</v>
      </c>
      <c r="AT1169" s="9">
        <f t="shared" si="190"/>
        <v>20.342710517627729</v>
      </c>
      <c r="AU1169" s="9">
        <f t="shared" si="191"/>
        <v>9.3934380824475685</v>
      </c>
      <c r="AV1169">
        <f t="shared" si="192"/>
        <v>0</v>
      </c>
      <c r="AW1169">
        <f t="shared" si="193"/>
        <v>12.386582574559053</v>
      </c>
      <c r="AX1169">
        <v>13.574864063773532</v>
      </c>
      <c r="AZ1169">
        <f t="shared" si="194"/>
        <v>85.576742207439906</v>
      </c>
    </row>
    <row r="1170" spans="1:52" x14ac:dyDescent="0.3">
      <c r="A1170">
        <v>292</v>
      </c>
      <c r="B1170" s="12">
        <v>6517.0215827579796</v>
      </c>
      <c r="C1170" s="9">
        <v>0</v>
      </c>
      <c r="D1170" s="9">
        <v>0.91266697991587642</v>
      </c>
      <c r="E1170" s="9">
        <v>1.150671573671276</v>
      </c>
      <c r="F1170" s="9">
        <v>3.5592372161769683</v>
      </c>
      <c r="G1170" s="12">
        <v>89.640580052884218</v>
      </c>
      <c r="H1170" s="12">
        <v>447.56598987356767</v>
      </c>
      <c r="I1170" s="12">
        <v>26.853959392414058</v>
      </c>
      <c r="J1170">
        <v>198.43674308857317</v>
      </c>
      <c r="K1170">
        <v>53.631485055885264</v>
      </c>
      <c r="L1170">
        <v>-1.3432142017778903E-3</v>
      </c>
      <c r="M1170">
        <v>0</v>
      </c>
      <c r="N1170">
        <v>-1.4804762071911792E-4</v>
      </c>
      <c r="O1170">
        <v>1.243922009931755E-3</v>
      </c>
      <c r="P1170">
        <v>-7.1095313930372812E-4</v>
      </c>
      <c r="Q1170">
        <v>5.8771958018980341E-3</v>
      </c>
      <c r="R1170">
        <v>-1.7905592666863278E-2</v>
      </c>
      <c r="S1170">
        <v>6.5871834957865062E-5</v>
      </c>
      <c r="T1170">
        <v>227.55227280350462</v>
      </c>
      <c r="U1170">
        <v>60.5983884440667</v>
      </c>
      <c r="V1170">
        <v>225.50012541442348</v>
      </c>
      <c r="W1170">
        <v>60.42494603787128</v>
      </c>
      <c r="X1170">
        <v>355.93940839485902</v>
      </c>
      <c r="Y1170">
        <v>308.77274283377369</v>
      </c>
      <c r="Z1170">
        <v>11.535985221320935</v>
      </c>
      <c r="AA1170" s="12">
        <v>27.801319797471354</v>
      </c>
      <c r="AB1170" s="12">
        <v>8.8513197974713531</v>
      </c>
      <c r="AC1170" s="12">
        <v>0.22418244107765944</v>
      </c>
      <c r="AD1170" s="12">
        <v>-496.8434290651299</v>
      </c>
      <c r="AE1170">
        <v>1.9137469520501993E-2</v>
      </c>
      <c r="AF1170">
        <v>0</v>
      </c>
      <c r="AG1170">
        <v>34.852661489500811</v>
      </c>
      <c r="AH1170">
        <v>-5.6310177831440003</v>
      </c>
      <c r="AI1170">
        <v>-4.1636308709675109</v>
      </c>
      <c r="AJ1170">
        <v>-3.313448828435352</v>
      </c>
      <c r="AK1170">
        <v>18.666746248418768</v>
      </c>
      <c r="AL1170">
        <v>0</v>
      </c>
      <c r="AM1170">
        <v>0</v>
      </c>
      <c r="AN1170">
        <v>0.94877570071480466</v>
      </c>
      <c r="AO1170">
        <f t="shared" si="185"/>
        <v>13.695127195147339</v>
      </c>
      <c r="AP1170">
        <f t="shared" si="186"/>
        <v>0.82170763170884031</v>
      </c>
      <c r="AQ1170">
        <f t="shared" si="187"/>
        <v>0</v>
      </c>
      <c r="AR1170">
        <f t="shared" si="188"/>
        <v>0.82155716407411761</v>
      </c>
      <c r="AS1170" s="9">
        <f t="shared" si="189"/>
        <v>48.050061733504577</v>
      </c>
      <c r="AT1170" s="9">
        <f t="shared" si="190"/>
        <v>20.598750891936689</v>
      </c>
      <c r="AU1170" s="9">
        <f t="shared" si="191"/>
        <v>9.4792070956398078</v>
      </c>
      <c r="AV1170">
        <f t="shared" si="192"/>
        <v>0</v>
      </c>
      <c r="AW1170">
        <f t="shared" si="193"/>
        <v>12.309533329160633</v>
      </c>
      <c r="AX1170">
        <v>13.697635448360131</v>
      </c>
      <c r="AZ1170">
        <f t="shared" si="194"/>
        <v>83.272617419350212</v>
      </c>
    </row>
    <row r="1171" spans="1:52" x14ac:dyDescent="0.3">
      <c r="A1171">
        <v>292.25</v>
      </c>
      <c r="B1171" s="12">
        <v>6510.2441043701829</v>
      </c>
      <c r="C1171" s="9">
        <v>0</v>
      </c>
      <c r="D1171" s="9">
        <v>0.91052960435833374</v>
      </c>
      <c r="E1171" s="9">
        <v>1.151060115615655</v>
      </c>
      <c r="F1171" s="9">
        <v>3.5585175314553745</v>
      </c>
      <c r="G1171" s="12">
        <v>90.651576538433773</v>
      </c>
      <c r="H1171" s="12">
        <v>447.71542908294424</v>
      </c>
      <c r="I1171" s="12">
        <v>26.862925744976653</v>
      </c>
      <c r="J1171">
        <v>197.93905478824146</v>
      </c>
      <c r="K1171">
        <v>53.566645367934939</v>
      </c>
      <c r="L1171">
        <v>-1.3539734864392429E-3</v>
      </c>
      <c r="M1171">
        <v>0</v>
      </c>
      <c r="N1171">
        <v>-1.7233155936173482E-4</v>
      </c>
      <c r="O1171">
        <v>1.2413688305691162E-3</v>
      </c>
      <c r="P1171">
        <v>-6.6725502716743405E-4</v>
      </c>
      <c r="Q1171">
        <v>5.8771958018980341E-3</v>
      </c>
      <c r="R1171">
        <v>-1.6998011006337486E-2</v>
      </c>
      <c r="S1171">
        <v>6.5643686943779199E-5</v>
      </c>
      <c r="T1171">
        <v>204.05195304696281</v>
      </c>
      <c r="U1171">
        <v>57.430680013760707</v>
      </c>
      <c r="V1171">
        <v>221.88938957590921</v>
      </c>
      <c r="W1171">
        <v>59.970850183664709</v>
      </c>
      <c r="X1171">
        <v>355.06795002812464</v>
      </c>
      <c r="Y1171">
        <v>308.26005188207239</v>
      </c>
      <c r="Z1171">
        <v>11.536817452157678</v>
      </c>
      <c r="AA1171" s="12">
        <v>27.804308581658884</v>
      </c>
      <c r="AB1171" s="12">
        <v>8.8543085816588842</v>
      </c>
      <c r="AC1171" s="12">
        <v>0.21734438611739251</v>
      </c>
      <c r="AD1171" s="12">
        <v>-497.2633567012175</v>
      </c>
      <c r="AE1171">
        <v>1.8543065551961391E-2</v>
      </c>
      <c r="AF1171">
        <v>0</v>
      </c>
      <c r="AG1171">
        <v>34.781693138726936</v>
      </c>
      <c r="AH1171">
        <v>-5.0476483144052571</v>
      </c>
      <c r="AI1171">
        <v>-4.318533115308159</v>
      </c>
      <c r="AJ1171">
        <v>-3.31624932584042</v>
      </c>
      <c r="AK1171">
        <v>18.668753019191751</v>
      </c>
      <c r="AL1171">
        <v>0</v>
      </c>
      <c r="AM1171">
        <v>0</v>
      </c>
      <c r="AN1171">
        <v>0.91983596593777917</v>
      </c>
      <c r="AO1171">
        <f t="shared" si="185"/>
        <v>13.549069197948377</v>
      </c>
      <c r="AP1171">
        <f t="shared" si="186"/>
        <v>0.81294415187690261</v>
      </c>
      <c r="AQ1171">
        <f t="shared" si="187"/>
        <v>0</v>
      </c>
      <c r="AR1171">
        <f t="shared" si="188"/>
        <v>0.81280439237681912</v>
      </c>
      <c r="AS1171" s="9">
        <f t="shared" si="189"/>
        <v>48.292954785113189</v>
      </c>
      <c r="AT1171" s="9">
        <f t="shared" si="190"/>
        <v>20.291550319106108</v>
      </c>
      <c r="AU1171" s="9">
        <f t="shared" si="191"/>
        <v>9.378788279002972</v>
      </c>
      <c r="AV1171">
        <f t="shared" si="192"/>
        <v>0</v>
      </c>
      <c r="AW1171">
        <f t="shared" si="193"/>
        <v>12.37145129915829</v>
      </c>
      <c r="AX1171">
        <v>13.551398923470854</v>
      </c>
      <c r="AZ1171">
        <f t="shared" si="194"/>
        <v>86.370662306163183</v>
      </c>
    </row>
    <row r="1172" spans="1:52" x14ac:dyDescent="0.3">
      <c r="A1172">
        <v>292.5</v>
      </c>
      <c r="B1172" s="12">
        <v>6503.3965503872123</v>
      </c>
      <c r="C1172" s="9">
        <v>0</v>
      </c>
      <c r="D1172" s="9">
        <v>0.90838593211609187</v>
      </c>
      <c r="E1172" s="9">
        <v>1.1514364233048775</v>
      </c>
      <c r="F1172" s="9">
        <v>3.5577900928288231</v>
      </c>
      <c r="G1172" s="12">
        <v>91.665278482005931</v>
      </c>
      <c r="H1172" s="12">
        <v>447.86016280956824</v>
      </c>
      <c r="I1172" s="12">
        <v>26.871609768574096</v>
      </c>
      <c r="J1172">
        <v>197.52288382706246</v>
      </c>
      <c r="K1172">
        <v>53.51471759729003</v>
      </c>
      <c r="L1172">
        <v>-1.3649010984434526E-3</v>
      </c>
      <c r="M1172">
        <v>0</v>
      </c>
      <c r="N1172">
        <v>-1.1928678115923125E-4</v>
      </c>
      <c r="O1172">
        <v>1.2393654959139409E-3</v>
      </c>
      <c r="P1172">
        <v>-6.2830289359020245E-4</v>
      </c>
      <c r="Q1172">
        <v>5.8771958018980341E-3</v>
      </c>
      <c r="R1172">
        <v>-1.618801509062695E-2</v>
      </c>
      <c r="S1172">
        <v>6.5440700874001357E-5</v>
      </c>
      <c r="T1172">
        <v>226.02668397739311</v>
      </c>
      <c r="U1172">
        <v>60.422863683704293</v>
      </c>
      <c r="V1172">
        <v>223.80575896565455</v>
      </c>
      <c r="W1172">
        <v>60.214556213682044</v>
      </c>
      <c r="X1172">
        <v>354.36235183629998</v>
      </c>
      <c r="Y1172">
        <v>307.88681792404714</v>
      </c>
      <c r="Z1172">
        <v>11.537623810074464</v>
      </c>
      <c r="AA1172" s="12">
        <v>27.807203256191361</v>
      </c>
      <c r="AB1172" s="12">
        <v>8.8572032561913652</v>
      </c>
      <c r="AC1172" s="12">
        <v>0.21050073200201355</v>
      </c>
      <c r="AD1172" s="12">
        <v>-497.67052726096483</v>
      </c>
      <c r="AE1172">
        <v>1.7948315065792864E-2</v>
      </c>
      <c r="AF1172">
        <v>0</v>
      </c>
      <c r="AG1172">
        <v>34.728976168768504</v>
      </c>
      <c r="AH1172">
        <v>-5.5892760441081579</v>
      </c>
      <c r="AI1172">
        <v>-4.2040529479196298</v>
      </c>
      <c r="AJ1172">
        <v>-3.3189647463033749</v>
      </c>
      <c r="AK1172">
        <v>18.670696601559893</v>
      </c>
      <c r="AL1172">
        <v>0</v>
      </c>
      <c r="AM1172">
        <v>0</v>
      </c>
      <c r="AN1172">
        <v>0.89087253464692651</v>
      </c>
      <c r="AO1172">
        <f t="shared" si="185"/>
        <v>13.673028048171815</v>
      </c>
      <c r="AP1172">
        <f t="shared" si="186"/>
        <v>0.82038168289030888</v>
      </c>
      <c r="AQ1172">
        <f t="shared" si="187"/>
        <v>0</v>
      </c>
      <c r="AR1172">
        <f t="shared" si="188"/>
        <v>0.82024954673391848</v>
      </c>
      <c r="AS1172" s="9">
        <f t="shared" si="189"/>
        <v>47.967436752717283</v>
      </c>
      <c r="AT1172" s="9">
        <f t="shared" si="190"/>
        <v>20.538858709437783</v>
      </c>
      <c r="AU1172" s="9">
        <f t="shared" si="191"/>
        <v>9.4652552378641861</v>
      </c>
      <c r="AV1172">
        <f t="shared" si="192"/>
        <v>0</v>
      </c>
      <c r="AW1172">
        <f t="shared" si="193"/>
        <v>12.287763768367455</v>
      </c>
      <c r="AX1172">
        <v>13.675230672214337</v>
      </c>
      <c r="AZ1172">
        <f t="shared" si="194"/>
        <v>84.081058958392589</v>
      </c>
    </row>
    <row r="1173" spans="1:52" x14ac:dyDescent="0.3">
      <c r="A1173">
        <v>292.75</v>
      </c>
      <c r="B1173" s="12">
        <v>6496.4791335665504</v>
      </c>
      <c r="C1173" s="9">
        <v>0</v>
      </c>
      <c r="D1173" s="9">
        <v>0.90623601358120598</v>
      </c>
      <c r="E1173" s="9">
        <v>1.1518004870434448</v>
      </c>
      <c r="F1173" s="9">
        <v>3.5570549130378128</v>
      </c>
      <c r="G1173" s="12">
        <v>92.681657558196008</v>
      </c>
      <c r="H1173" s="12">
        <v>448.00018732440185</v>
      </c>
      <c r="I1173" s="12">
        <v>26.88001123946411</v>
      </c>
      <c r="J1173">
        <v>197.10451360447163</v>
      </c>
      <c r="K1173">
        <v>53.4607033308165</v>
      </c>
      <c r="L1173">
        <v>-1.3760079119938108E-3</v>
      </c>
      <c r="M1173">
        <v>0</v>
      </c>
      <c r="N1173">
        <v>-1.5144504067745839E-4</v>
      </c>
      <c r="O1173">
        <v>1.2368253622193847E-3</v>
      </c>
      <c r="P1173">
        <v>-5.8649435912174039E-4</v>
      </c>
      <c r="Q1173">
        <v>5.8771958018980341E-3</v>
      </c>
      <c r="R1173">
        <v>-1.5281537867941524E-2</v>
      </c>
      <c r="S1173">
        <v>6.5237009005367469E-5</v>
      </c>
      <c r="T1173">
        <v>202.50391107243732</v>
      </c>
      <c r="U1173">
        <v>57.230835755947339</v>
      </c>
      <c r="V1173">
        <v>220.22301159865614</v>
      </c>
      <c r="W1173">
        <v>59.760981872425418</v>
      </c>
      <c r="X1173">
        <v>353.50354709842406</v>
      </c>
      <c r="Y1173">
        <v>307.40373921361191</v>
      </c>
      <c r="Z1173">
        <v>11.53840428227039</v>
      </c>
      <c r="AA1173" s="12">
        <v>27.810003746488039</v>
      </c>
      <c r="AB1173" s="12">
        <v>8.8600037464880366</v>
      </c>
      <c r="AC1173" s="12">
        <v>0.20365165437394411</v>
      </c>
      <c r="AD1173" s="12">
        <v>-498.06492513199697</v>
      </c>
      <c r="AE1173">
        <v>1.7353229185913532E-2</v>
      </c>
      <c r="AF1173">
        <v>0</v>
      </c>
      <c r="AG1173">
        <v>34.642400567588162</v>
      </c>
      <c r="AH1173">
        <v>-5.0058944056752104</v>
      </c>
      <c r="AI1173">
        <v>-4.3590363807477885</v>
      </c>
      <c r="AJ1173">
        <v>-3.3215949857052887</v>
      </c>
      <c r="AK1173">
        <v>18.672576945447165</v>
      </c>
      <c r="AL1173">
        <v>0</v>
      </c>
      <c r="AM1173">
        <v>0</v>
      </c>
      <c r="AN1173">
        <v>0.86188615018887427</v>
      </c>
      <c r="AO1173">
        <f t="shared" si="185"/>
        <v>13.528632575072617</v>
      </c>
      <c r="AP1173">
        <f t="shared" si="186"/>
        <v>0.81171795450435702</v>
      </c>
      <c r="AQ1173">
        <f t="shared" si="187"/>
        <v>0</v>
      </c>
      <c r="AR1173">
        <f t="shared" si="188"/>
        <v>0.81159573940550866</v>
      </c>
      <c r="AS1173" s="9">
        <f t="shared" si="189"/>
        <v>48.18539338854405</v>
      </c>
      <c r="AT1173" s="9">
        <f t="shared" si="190"/>
        <v>20.22236911622548</v>
      </c>
      <c r="AU1173" s="9">
        <f t="shared" si="191"/>
        <v>9.365929922248835</v>
      </c>
      <c r="AV1173">
        <f t="shared" si="192"/>
        <v>0</v>
      </c>
      <c r="AW1173">
        <f t="shared" si="193"/>
        <v>12.343305234928444</v>
      </c>
      <c r="AX1173">
        <v>13.530669800118496</v>
      </c>
      <c r="AZ1173">
        <f t="shared" si="194"/>
        <v>87.180727614955771</v>
      </c>
    </row>
    <row r="1174" spans="1:52" x14ac:dyDescent="0.3">
      <c r="A1174">
        <v>293</v>
      </c>
      <c r="B1174" s="12">
        <v>6489.4920686844052</v>
      </c>
      <c r="C1174" s="9">
        <v>0</v>
      </c>
      <c r="D1174" s="9">
        <v>0.90407989924420473</v>
      </c>
      <c r="E1174" s="9">
        <v>1.1521522974502096</v>
      </c>
      <c r="F1174" s="9">
        <v>3.5563120049646137</v>
      </c>
      <c r="G1174" s="12">
        <v>93.700685422703202</v>
      </c>
      <c r="H1174" s="12">
        <v>448.1354990193114</v>
      </c>
      <c r="I1174" s="12">
        <v>26.888129941158684</v>
      </c>
      <c r="J1174">
        <v>196.76843167476036</v>
      </c>
      <c r="K1174">
        <v>53.419789835896779</v>
      </c>
      <c r="L1174">
        <v>-1.3872934730693462E-3</v>
      </c>
      <c r="M1174">
        <v>0</v>
      </c>
      <c r="N1174">
        <v>-8.869275198806654E-5</v>
      </c>
      <c r="O1174">
        <v>1.234833014231843E-3</v>
      </c>
      <c r="P1174">
        <v>-5.5054895606212789E-4</v>
      </c>
      <c r="Q1174">
        <v>5.8771958018980341E-3</v>
      </c>
      <c r="R1174">
        <v>-1.4505705480778928E-2</v>
      </c>
      <c r="S1174">
        <v>6.5058630307342086E-5</v>
      </c>
      <c r="T1174">
        <v>224.59749668562552</v>
      </c>
      <c r="U1174">
        <v>60.253020152303122</v>
      </c>
      <c r="V1174">
        <v>222.1618985536609</v>
      </c>
      <c r="W1174">
        <v>60.009413761853409</v>
      </c>
      <c r="X1174">
        <v>352.80983342252404</v>
      </c>
      <c r="Y1174">
        <v>307.05984937713828</v>
      </c>
      <c r="Z1174">
        <v>11.539158856359599</v>
      </c>
      <c r="AA1174" s="12">
        <v>27.812709980386231</v>
      </c>
      <c r="AB1174" s="12">
        <v>8.8627099803862279</v>
      </c>
      <c r="AC1174" s="12">
        <v>0.19679732907647549</v>
      </c>
      <c r="AD1174" s="12">
        <v>-498.44653562252432</v>
      </c>
      <c r="AE1174">
        <v>1.6757819041556044E-2</v>
      </c>
      <c r="AF1174">
        <v>0</v>
      </c>
      <c r="AG1174">
        <v>34.573742215584055</v>
      </c>
      <c r="AH1174">
        <v>-5.550224153636222</v>
      </c>
      <c r="AI1174">
        <v>-4.2448975411738683</v>
      </c>
      <c r="AJ1174">
        <v>-3.3241399460666154</v>
      </c>
      <c r="AK1174">
        <v>18.674394002401094</v>
      </c>
      <c r="AL1174">
        <v>0</v>
      </c>
      <c r="AM1174">
        <v>0</v>
      </c>
      <c r="AN1174">
        <v>0.83287755676036301</v>
      </c>
      <c r="AO1174">
        <f t="shared" si="185"/>
        <v>13.654041207909566</v>
      </c>
      <c r="AP1174">
        <f t="shared" si="186"/>
        <v>0.81924247247457394</v>
      </c>
      <c r="AQ1174">
        <f t="shared" si="187"/>
        <v>0</v>
      </c>
      <c r="AR1174">
        <f t="shared" si="188"/>
        <v>0.81912744348806665</v>
      </c>
      <c r="AS1174" s="9">
        <f t="shared" si="189"/>
        <v>47.833071367402525</v>
      </c>
      <c r="AT1174" s="9">
        <f t="shared" si="190"/>
        <v>20.461558305703122</v>
      </c>
      <c r="AU1174" s="9">
        <f t="shared" si="191"/>
        <v>9.4533690317609143</v>
      </c>
      <c r="AV1174">
        <f t="shared" si="192"/>
        <v>0</v>
      </c>
      <c r="AW1174">
        <f t="shared" si="193"/>
        <v>12.252770602268511</v>
      </c>
      <c r="AX1174">
        <v>13.655958626907502</v>
      </c>
      <c r="AZ1174">
        <f t="shared" si="194"/>
        <v>84.897950823477373</v>
      </c>
    </row>
    <row r="1175" spans="1:52" x14ac:dyDescent="0.3">
      <c r="A1175">
        <v>293.25</v>
      </c>
      <c r="B1175" s="12">
        <v>6482.4355725243295</v>
      </c>
      <c r="C1175" s="9">
        <v>0</v>
      </c>
      <c r="D1175" s="9">
        <v>0.90191763969238614</v>
      </c>
      <c r="E1175" s="9">
        <v>1.1524918454587294</v>
      </c>
      <c r="F1175" s="9">
        <v>3.5555613816332214</v>
      </c>
      <c r="G1175" s="12">
        <v>94.722333713600449</v>
      </c>
      <c r="H1175" s="12">
        <v>448.26609440720358</v>
      </c>
      <c r="I1175" s="12">
        <v>26.895965664432214</v>
      </c>
      <c r="J1175">
        <v>196.42769331383471</v>
      </c>
      <c r="K1175">
        <v>53.376462213662762</v>
      </c>
      <c r="L1175">
        <v>-1.3987651080115903E-3</v>
      </c>
      <c r="M1175">
        <v>0</v>
      </c>
      <c r="N1175">
        <v>-1.3226674687124838E-4</v>
      </c>
      <c r="O1175">
        <v>1.2323054969248504E-3</v>
      </c>
      <c r="P1175">
        <v>-5.1150455027120401E-4</v>
      </c>
      <c r="Q1175">
        <v>5.8771958018980341E-3</v>
      </c>
      <c r="R1175">
        <v>-1.3626794620139149E-2</v>
      </c>
      <c r="S1175">
        <v>6.4878726907676926E-5</v>
      </c>
      <c r="T1175">
        <v>201.00229424184954</v>
      </c>
      <c r="U1175">
        <v>57.030185385447794</v>
      </c>
      <c r="V1175">
        <v>218.60594460216103</v>
      </c>
      <c r="W1175">
        <v>59.55630095997833</v>
      </c>
      <c r="X1175">
        <v>351.96344621802899</v>
      </c>
      <c r="Y1175">
        <v>306.60508315550976</v>
      </c>
      <c r="Z1175">
        <v>11.539887520370401</v>
      </c>
      <c r="AA1175" s="12">
        <v>27.815321888144069</v>
      </c>
      <c r="AB1175" s="12">
        <v>8.8653218881440718</v>
      </c>
      <c r="AC1175" s="12">
        <v>0.18993793215053928</v>
      </c>
      <c r="AD1175" s="12">
        <v>-498.81534444468747</v>
      </c>
      <c r="AE1175">
        <v>1.6162095767100704E-2</v>
      </c>
      <c r="AF1175">
        <v>0</v>
      </c>
      <c r="AG1175">
        <v>34.471862865263034</v>
      </c>
      <c r="AH1175">
        <v>-4.9655675784785505</v>
      </c>
      <c r="AI1175">
        <v>-4.3999569276674366</v>
      </c>
      <c r="AJ1175">
        <v>-3.3265995321016213</v>
      </c>
      <c r="AK1175">
        <v>18.676147725594635</v>
      </c>
      <c r="AL1175">
        <v>0</v>
      </c>
      <c r="AM1175">
        <v>0</v>
      </c>
      <c r="AN1175">
        <v>0.80384749939457822</v>
      </c>
      <c r="AO1175">
        <f t="shared" si="185"/>
        <v>13.511279060253154</v>
      </c>
      <c r="AP1175">
        <f t="shared" si="186"/>
        <v>0.81067674361518915</v>
      </c>
      <c r="AQ1175">
        <f t="shared" si="187"/>
        <v>0</v>
      </c>
      <c r="AR1175">
        <f t="shared" si="188"/>
        <v>0.81057086613017515</v>
      </c>
      <c r="AS1175" s="9">
        <f t="shared" si="189"/>
        <v>48.027158581701414</v>
      </c>
      <c r="AT1175" s="9">
        <f t="shared" si="190"/>
        <v>20.135281660441681</v>
      </c>
      <c r="AU1175" s="9">
        <f t="shared" si="191"/>
        <v>9.3551184366994367</v>
      </c>
      <c r="AV1175">
        <f t="shared" si="192"/>
        <v>0</v>
      </c>
      <c r="AW1175">
        <f t="shared" si="193"/>
        <v>12.302210950973391</v>
      </c>
      <c r="AX1175">
        <v>13.513043915500237</v>
      </c>
      <c r="AZ1175">
        <f t="shared" si="194"/>
        <v>87.999138553348729</v>
      </c>
    </row>
    <row r="1176" spans="1:52" x14ac:dyDescent="0.3">
      <c r="A1176">
        <v>293.5</v>
      </c>
      <c r="B1176" s="12">
        <v>6475.309863865743</v>
      </c>
      <c r="C1176" s="9">
        <v>0</v>
      </c>
      <c r="D1176" s="9">
        <v>0.89974928560811818</v>
      </c>
      <c r="E1176" s="9">
        <v>1.1528191223176072</v>
      </c>
      <c r="F1176" s="9">
        <v>3.5548030562093125</v>
      </c>
      <c r="G1176" s="12">
        <v>95.746574052599755</v>
      </c>
      <c r="H1176" s="12">
        <v>448.39197012215658</v>
      </c>
      <c r="I1176" s="12">
        <v>26.903518207329395</v>
      </c>
      <c r="J1176">
        <v>196.16907846859587</v>
      </c>
      <c r="K1176">
        <v>53.346280137073165</v>
      </c>
      <c r="L1176">
        <v>-1.4104154054026129E-3</v>
      </c>
      <c r="M1176">
        <v>0</v>
      </c>
      <c r="N1176">
        <v>-5.3405253427549455E-5</v>
      </c>
      <c r="O1176">
        <v>1.2303237348287007E-3</v>
      </c>
      <c r="P1176">
        <v>-4.7970342906329655E-4</v>
      </c>
      <c r="Q1176">
        <v>5.8771958018980341E-3</v>
      </c>
      <c r="R1176">
        <v>-1.2920535728095348E-2</v>
      </c>
      <c r="S1176">
        <v>6.4723986722635819E-5</v>
      </c>
      <c r="T1176">
        <v>223.27887448772088</v>
      </c>
      <c r="U1176">
        <v>60.090324581075208</v>
      </c>
      <c r="V1176">
        <v>220.57488547669027</v>
      </c>
      <c r="W1176">
        <v>59.810437771330498</v>
      </c>
      <c r="X1176">
        <v>351.28139832975825</v>
      </c>
      <c r="Y1176">
        <v>306.28897422209582</v>
      </c>
      <c r="Z1176">
        <v>11.540590262745651</v>
      </c>
      <c r="AA1176" s="12">
        <v>27.817839402443131</v>
      </c>
      <c r="AB1176" s="12">
        <v>8.8678394024431313</v>
      </c>
      <c r="AC1176" s="12">
        <v>0.18307363982760266</v>
      </c>
      <c r="AD1176" s="12">
        <v>-499.17133771455735</v>
      </c>
      <c r="AE1176">
        <v>1.5566070501907614E-2</v>
      </c>
      <c r="AF1176">
        <v>0</v>
      </c>
      <c r="AG1176">
        <v>34.38777854672945</v>
      </c>
      <c r="AH1176">
        <v>-5.5142026584739856</v>
      </c>
      <c r="AI1176">
        <v>-4.2857044372702777</v>
      </c>
      <c r="AJ1176">
        <v>-3.3289736512183836</v>
      </c>
      <c r="AK1176">
        <v>18.677838069827921</v>
      </c>
      <c r="AL1176">
        <v>0</v>
      </c>
      <c r="AM1176">
        <v>0</v>
      </c>
      <c r="AN1176">
        <v>0.77479672393108256</v>
      </c>
      <c r="AO1176">
        <f t="shared" si="185"/>
        <v>13.638535744496341</v>
      </c>
      <c r="AP1176">
        <f t="shared" si="186"/>
        <v>0.81831214466978042</v>
      </c>
      <c r="AQ1176">
        <f t="shared" si="187"/>
        <v>0</v>
      </c>
      <c r="AR1176">
        <f t="shared" si="188"/>
        <v>0.81821300711154743</v>
      </c>
      <c r="AS1176" s="9">
        <f t="shared" si="189"/>
        <v>47.647941798980582</v>
      </c>
      <c r="AT1176" s="9">
        <f t="shared" si="190"/>
        <v>20.367375641767747</v>
      </c>
      <c r="AU1176" s="9">
        <f t="shared" si="191"/>
        <v>9.4438051686625784</v>
      </c>
      <c r="AV1176">
        <f t="shared" si="192"/>
        <v>0</v>
      </c>
      <c r="AW1176">
        <f t="shared" si="193"/>
        <v>12.20480765062301</v>
      </c>
      <c r="AX1176">
        <v>13.640188237331129</v>
      </c>
      <c r="AZ1176">
        <f t="shared" si="194"/>
        <v>85.714088745405547</v>
      </c>
    </row>
    <row r="1177" spans="1:52" x14ac:dyDescent="0.3">
      <c r="A1177">
        <v>293.75</v>
      </c>
      <c r="B1177" s="12">
        <v>6468.1151634723583</v>
      </c>
      <c r="C1177" s="9">
        <v>0</v>
      </c>
      <c r="D1177" s="9">
        <v>0.89757488776713334</v>
      </c>
      <c r="E1177" s="9">
        <v>1.1531341195908209</v>
      </c>
      <c r="F1177" s="9">
        <v>3.5540370420002056</v>
      </c>
      <c r="G1177" s="12">
        <v>96.773378046315628</v>
      </c>
      <c r="H1177" s="12">
        <v>448.51312291954645</v>
      </c>
      <c r="I1177" s="12">
        <v>26.910787375172788</v>
      </c>
      <c r="J1177">
        <v>195.90156472301013</v>
      </c>
      <c r="K1177">
        <v>53.313093165661371</v>
      </c>
      <c r="L1177">
        <v>-1.4222466500865775E-3</v>
      </c>
      <c r="M1177">
        <v>0</v>
      </c>
      <c r="N1177">
        <v>-1.1538487455789096E-4</v>
      </c>
      <c r="O1177">
        <v>1.2278084533095006E-3</v>
      </c>
      <c r="P1177">
        <v>-4.4441030803004934E-4</v>
      </c>
      <c r="Q1177">
        <v>5.8771958018980341E-3</v>
      </c>
      <c r="R1177">
        <v>-1.2100911228113491E-2</v>
      </c>
      <c r="S1177">
        <v>6.4566341375881358E-5</v>
      </c>
      <c r="T1177">
        <v>199.55214672105339</v>
      </c>
      <c r="U1177">
        <v>56.828916094563169</v>
      </c>
      <c r="V1177">
        <v>217.04437125728722</v>
      </c>
      <c r="W1177">
        <v>59.357716458609104</v>
      </c>
      <c r="X1177">
        <v>350.44720938929123</v>
      </c>
      <c r="Y1177">
        <v>305.86047028536274</v>
      </c>
      <c r="Z1177">
        <v>11.541267072342388</v>
      </c>
      <c r="AA1177" s="12">
        <v>27.820262458390925</v>
      </c>
      <c r="AB1177" s="12">
        <v>8.8702624583909291</v>
      </c>
      <c r="AC1177" s="12">
        <v>0.17620462852385543</v>
      </c>
      <c r="AD1177" s="12">
        <v>-499.51450200849746</v>
      </c>
      <c r="AE1177">
        <v>1.496975439010706E-2</v>
      </c>
      <c r="AF1177">
        <v>0</v>
      </c>
      <c r="AG1177">
        <v>34.271510749778443</v>
      </c>
      <c r="AH1177">
        <v>-4.9267853801368044</v>
      </c>
      <c r="AI1177">
        <v>-4.4408049514037762</v>
      </c>
      <c r="AJ1177">
        <v>-3.3312622138946701</v>
      </c>
      <c r="AK1177">
        <v>18.679464991529937</v>
      </c>
      <c r="AL1177">
        <v>0</v>
      </c>
      <c r="AM1177">
        <v>0</v>
      </c>
      <c r="AN1177">
        <v>0.74572597699121379</v>
      </c>
      <c r="AO1177">
        <f t="shared" si="185"/>
        <v>13.497329867672301</v>
      </c>
      <c r="AP1177">
        <f t="shared" si="186"/>
        <v>0.80983979206033807</v>
      </c>
      <c r="AQ1177">
        <f t="shared" si="187"/>
        <v>0</v>
      </c>
      <c r="AR1177">
        <f t="shared" si="188"/>
        <v>0.80974905381929507</v>
      </c>
      <c r="AS1177" s="9">
        <f t="shared" si="189"/>
        <v>47.820291109970022</v>
      </c>
      <c r="AT1177" s="9">
        <f t="shared" si="190"/>
        <v>20.031040771138894</v>
      </c>
      <c r="AU1177" s="9">
        <f t="shared" si="191"/>
        <v>9.3465773259785863</v>
      </c>
      <c r="AV1177">
        <f t="shared" si="192"/>
        <v>0</v>
      </c>
      <c r="AW1177">
        <f t="shared" si="193"/>
        <v>12.248694727113644</v>
      </c>
      <c r="AX1177">
        <v>13.498842341154294</v>
      </c>
      <c r="AZ1177">
        <f t="shared" si="194"/>
        <v>88.816099028075513</v>
      </c>
    </row>
    <row r="1178" spans="1:52" x14ac:dyDescent="0.3">
      <c r="A1178">
        <v>294</v>
      </c>
      <c r="B1178" s="12">
        <v>6460.8516940805157</v>
      </c>
      <c r="C1178" s="9">
        <v>0</v>
      </c>
      <c r="D1178" s="9">
        <v>0.89539449703682095</v>
      </c>
      <c r="E1178" s="9">
        <v>1.1534368291580395</v>
      </c>
      <c r="F1178" s="9">
        <v>3.5532633524548132</v>
      </c>
      <c r="G1178" s="12">
        <v>97.802717287523421</v>
      </c>
      <c r="H1178" s="12">
        <v>448.62954967616901</v>
      </c>
      <c r="I1178" s="12">
        <v>26.917772980570138</v>
      </c>
      <c r="J1178">
        <v>195.7147754473952</v>
      </c>
      <c r="K1178">
        <v>53.292911379416637</v>
      </c>
      <c r="L1178">
        <v>-1.4342499894522619E-3</v>
      </c>
      <c r="M1178">
        <v>0</v>
      </c>
      <c r="N1178">
        <v>3.0820214587276055E-5</v>
      </c>
      <c r="O1178">
        <v>1.2258370703412615E-3</v>
      </c>
      <c r="P1178">
        <v>-4.1796409214629488E-4</v>
      </c>
      <c r="Q1178">
        <v>5.8771958018980341E-3</v>
      </c>
      <c r="R1178">
        <v>-1.150436088906256E-2</v>
      </c>
      <c r="S1178">
        <v>6.4433317227706504E-5</v>
      </c>
      <c r="T1178">
        <v>222.08931423263331</v>
      </c>
      <c r="U1178">
        <v>59.93661125320881</v>
      </c>
      <c r="V1178">
        <v>219.05180606651774</v>
      </c>
      <c r="W1178">
        <v>59.618668200523757</v>
      </c>
      <c r="X1178">
        <v>349.77666675471107</v>
      </c>
      <c r="Y1178">
        <v>305.56978993199743</v>
      </c>
      <c r="Z1178">
        <v>11.541917938431379</v>
      </c>
      <c r="AA1178" s="12">
        <v>27.822590993523374</v>
      </c>
      <c r="AB1178" s="12">
        <v>8.8725909935233798</v>
      </c>
      <c r="AC1178" s="12">
        <v>0.16933107483194279</v>
      </c>
      <c r="AD1178" s="12">
        <v>-499.84482446649503</v>
      </c>
      <c r="AE1178">
        <v>1.437315858045074E-2</v>
      </c>
      <c r="AF1178">
        <v>0</v>
      </c>
      <c r="AG1178">
        <v>34.173203731461719</v>
      </c>
      <c r="AH1178">
        <v>-5.4816588724793522</v>
      </c>
      <c r="AI1178">
        <v>-4.325899193273985</v>
      </c>
      <c r="AJ1178">
        <v>-3.333465134367056</v>
      </c>
      <c r="AK1178">
        <v>18.681028448760188</v>
      </c>
      <c r="AL1178">
        <v>0</v>
      </c>
      <c r="AM1178">
        <v>0</v>
      </c>
      <c r="AN1178">
        <v>0.71663600594309695</v>
      </c>
      <c r="AO1178">
        <f t="shared" si="185"/>
        <v>13.626831037756423</v>
      </c>
      <c r="AP1178">
        <f t="shared" si="186"/>
        <v>0.81760986226538535</v>
      </c>
      <c r="AQ1178">
        <f t="shared" si="187"/>
        <v>0</v>
      </c>
      <c r="AR1178">
        <f t="shared" si="188"/>
        <v>0.81752540965391263</v>
      </c>
      <c r="AS1178" s="9">
        <f t="shared" si="189"/>
        <v>47.414988914769289</v>
      </c>
      <c r="AT1178" s="9">
        <f t="shared" si="190"/>
        <v>20.257605471383933</v>
      </c>
      <c r="AU1178" s="9">
        <f t="shared" si="191"/>
        <v>9.436785935919259</v>
      </c>
      <c r="AV1178">
        <f t="shared" si="192"/>
        <v>0</v>
      </c>
      <c r="AW1178">
        <f t="shared" si="193"/>
        <v>12.144631539416897</v>
      </c>
      <c r="AX1178">
        <v>13.628238726684065</v>
      </c>
      <c r="AZ1178">
        <f t="shared" si="194"/>
        <v>86.517983865479692</v>
      </c>
    </row>
    <row r="1179" spans="1:52" x14ac:dyDescent="0.3">
      <c r="A1179">
        <v>294.25</v>
      </c>
      <c r="B1179" s="12">
        <v>6453.5196803874314</v>
      </c>
      <c r="C1179" s="9">
        <v>0</v>
      </c>
      <c r="D1179" s="9">
        <v>0.89320816437453043</v>
      </c>
      <c r="E1179" s="9">
        <v>1.1537272432149275</v>
      </c>
      <c r="F1179" s="9">
        <v>3.5524820011635869</v>
      </c>
      <c r="G1179" s="12">
        <v>98.834563356413412</v>
      </c>
      <c r="H1179" s="12">
        <v>448.7412473903567</v>
      </c>
      <c r="I1179" s="12">
        <v>26.924474843421404</v>
      </c>
      <c r="J1179">
        <v>195.51471470074299</v>
      </c>
      <c r="K1179">
        <v>53.269186912371424</v>
      </c>
      <c r="L1179">
        <v>-1.4464138755662544E-3</v>
      </c>
      <c r="M1179">
        <v>0</v>
      </c>
      <c r="N1179">
        <v>-1.0134877485736315E-4</v>
      </c>
      <c r="O1179">
        <v>1.2233339141337759E-3</v>
      </c>
      <c r="P1179">
        <v>-3.8764958540108872E-4</v>
      </c>
      <c r="Q1179">
        <v>5.8771958018980341E-3</v>
      </c>
      <c r="R1179">
        <v>-1.0784904046202661E-2</v>
      </c>
      <c r="S1179">
        <v>6.4295954733741792E-5</v>
      </c>
      <c r="T1179">
        <v>198.1585686945852</v>
      </c>
      <c r="U1179">
        <v>56.626977135627612</v>
      </c>
      <c r="V1179">
        <v>215.54516431770384</v>
      </c>
      <c r="W1179">
        <v>59.166252274619865</v>
      </c>
      <c r="X1179">
        <v>348.95453671311719</v>
      </c>
      <c r="Y1179">
        <v>305.16522312537649</v>
      </c>
      <c r="Z1179">
        <v>11.542542850697632</v>
      </c>
      <c r="AA1179" s="12">
        <v>27.824824947807134</v>
      </c>
      <c r="AB1179" s="12">
        <v>8.8748249478071344</v>
      </c>
      <c r="AC1179" s="12">
        <v>0.16245315551463549</v>
      </c>
      <c r="AD1179" s="12">
        <v>-500.1622927451923</v>
      </c>
      <c r="AE1179">
        <v>1.3776294226137464E-2</v>
      </c>
      <c r="AF1179">
        <v>0</v>
      </c>
      <c r="AG1179">
        <v>34.043789009562623</v>
      </c>
      <c r="AH1179">
        <v>-4.8896667468148465</v>
      </c>
      <c r="AI1179">
        <v>-4.4810029403836324</v>
      </c>
      <c r="AJ1179">
        <v>-3.3355823303176879</v>
      </c>
      <c r="AK1179">
        <v>18.682528401210263</v>
      </c>
      <c r="AL1179">
        <v>0</v>
      </c>
      <c r="AM1179">
        <v>0</v>
      </c>
      <c r="AN1179">
        <v>0.68752755887485595</v>
      </c>
      <c r="AO1179">
        <f t="shared" si="185"/>
        <v>13.487065519240137</v>
      </c>
      <c r="AP1179">
        <f t="shared" si="186"/>
        <v>0.80922393115440816</v>
      </c>
      <c r="AQ1179">
        <f t="shared" si="187"/>
        <v>0</v>
      </c>
      <c r="AR1179">
        <f t="shared" si="188"/>
        <v>0.80914714256802689</v>
      </c>
      <c r="AS1179" s="9">
        <f t="shared" si="189"/>
        <v>47.56840995295569</v>
      </c>
      <c r="AT1179" s="9">
        <f t="shared" si="190"/>
        <v>19.910962391650795</v>
      </c>
      <c r="AU1179" s="9">
        <f t="shared" si="191"/>
        <v>9.3405019011597474</v>
      </c>
      <c r="AV1179">
        <f t="shared" si="192"/>
        <v>0</v>
      </c>
      <c r="AW1179">
        <f t="shared" si="193"/>
        <v>12.183686618762872</v>
      </c>
      <c r="AX1179">
        <v>13.48834545046793</v>
      </c>
      <c r="AZ1179">
        <f t="shared" si="194"/>
        <v>89.620058807672649</v>
      </c>
    </row>
    <row r="1180" spans="1:52" x14ac:dyDescent="0.3">
      <c r="A1180">
        <v>294.5</v>
      </c>
      <c r="B1180" s="12">
        <v>6446.1193490393425</v>
      </c>
      <c r="C1180" s="9">
        <v>0</v>
      </c>
      <c r="D1180" s="9">
        <v>0.89101594082585789</v>
      </c>
      <c r="E1180" s="9">
        <v>1.1540053542734416</v>
      </c>
      <c r="F1180" s="9">
        <v>3.551693001858478</v>
      </c>
      <c r="G1180" s="12">
        <v>99.868887821843032</v>
      </c>
      <c r="H1180" s="12">
        <v>448.84821318209288</v>
      </c>
      <c r="I1180" s="12">
        <v>26.930892790925572</v>
      </c>
      <c r="J1180">
        <v>195.39045090100581</v>
      </c>
      <c r="K1180">
        <v>53.257737040072698</v>
      </c>
      <c r="L1180">
        <v>-1.458710316890024E-3</v>
      </c>
      <c r="M1180">
        <v>0</v>
      </c>
      <c r="N1180">
        <v>6.0298437149214733E-5</v>
      </c>
      <c r="O1180">
        <v>1.2213728526243677E-3</v>
      </c>
      <c r="P1180">
        <v>-3.6752887998332882E-4</v>
      </c>
      <c r="Q1180">
        <v>5.8771958018980341E-3</v>
      </c>
      <c r="R1180">
        <v>-1.0334423743025194E-2</v>
      </c>
      <c r="S1180">
        <v>6.4181579562366442E-5</v>
      </c>
      <c r="T1180">
        <v>221.05708427675867</v>
      </c>
      <c r="U1180">
        <v>59.794632152862334</v>
      </c>
      <c r="V1180">
        <v>217.60083939362963</v>
      </c>
      <c r="W1180">
        <v>59.435314443207972</v>
      </c>
      <c r="X1180">
        <v>348.29538381857066</v>
      </c>
      <c r="Y1180">
        <v>304.89668446925594</v>
      </c>
      <c r="Z1180">
        <v>11.543141799239624</v>
      </c>
      <c r="AA1180" s="12">
        <v>27.826964263641855</v>
      </c>
      <c r="AB1180" s="12">
        <v>8.8769642636418578</v>
      </c>
      <c r="AC1180" s="12">
        <v>0.15557104750108394</v>
      </c>
      <c r="AD1180" s="12">
        <v>-500.46689473607461</v>
      </c>
      <c r="AE1180">
        <v>1.3179172484587331E-2</v>
      </c>
      <c r="AF1180">
        <v>0</v>
      </c>
      <c r="AG1180">
        <v>33.933290631094465</v>
      </c>
      <c r="AH1180">
        <v>-5.4532809113487621</v>
      </c>
      <c r="AI1180">
        <v>-4.3647922537813155</v>
      </c>
      <c r="AJ1180">
        <v>-3.3376137209948822</v>
      </c>
      <c r="AK1180">
        <v>18.683964810205335</v>
      </c>
      <c r="AL1180">
        <v>0</v>
      </c>
      <c r="AM1180">
        <v>0</v>
      </c>
      <c r="AN1180">
        <v>0.65840138457875919</v>
      </c>
      <c r="AO1180">
        <f t="shared" si="185"/>
        <v>13.619215605365978</v>
      </c>
      <c r="AP1180">
        <f t="shared" si="186"/>
        <v>0.81715293632195862</v>
      </c>
      <c r="AQ1180">
        <f t="shared" si="187"/>
        <v>0</v>
      </c>
      <c r="AR1180">
        <f t="shared" si="188"/>
        <v>0.81708197146238426</v>
      </c>
      <c r="AS1180" s="9">
        <f t="shared" si="189"/>
        <v>47.138828362434367</v>
      </c>
      <c r="AT1180" s="9">
        <f t="shared" si="190"/>
        <v>20.134301998729811</v>
      </c>
      <c r="AU1180" s="9">
        <f t="shared" si="191"/>
        <v>9.4325122156293961</v>
      </c>
      <c r="AV1180">
        <f t="shared" si="192"/>
        <v>0</v>
      </c>
      <c r="AW1180">
        <f t="shared" si="193"/>
        <v>12.073427348194757</v>
      </c>
      <c r="AX1180">
        <v>13.620398455749053</v>
      </c>
      <c r="AZ1180">
        <f t="shared" si="194"/>
        <v>87.295845075626318</v>
      </c>
    </row>
    <row r="1181" spans="1:52" x14ac:dyDescent="0.3">
      <c r="A1181">
        <v>294.75</v>
      </c>
      <c r="B1181" s="12">
        <v>6438.6509286195669</v>
      </c>
      <c r="C1181" s="9">
        <v>0</v>
      </c>
      <c r="D1181" s="9">
        <v>0.88881787752294839</v>
      </c>
      <c r="E1181" s="9">
        <v>1.1542711551621065</v>
      </c>
      <c r="F1181" s="9">
        <v>3.5508963684128796</v>
      </c>
      <c r="G1181" s="12">
        <v>100.90566224258322</v>
      </c>
      <c r="H1181" s="12">
        <v>448.95044429311793</v>
      </c>
      <c r="I1181" s="12">
        <v>26.937026657587076</v>
      </c>
      <c r="J1181">
        <v>195.24377558884433</v>
      </c>
      <c r="K1181">
        <v>53.241515558552635</v>
      </c>
      <c r="L1181">
        <v>-1.4711357509451918E-3</v>
      </c>
      <c r="M1181">
        <v>0</v>
      </c>
      <c r="N1181">
        <v>-9.0380430262151373E-5</v>
      </c>
      <c r="O1181">
        <v>1.2188817486190647E-3</v>
      </c>
      <c r="P1181">
        <v>-3.4228450960270372E-4</v>
      </c>
      <c r="Q1181">
        <v>5.8771958018980341E-3</v>
      </c>
      <c r="R1181">
        <v>-9.7266834999963896E-3</v>
      </c>
      <c r="S1181">
        <v>6.4059944853602508E-5</v>
      </c>
      <c r="T1181">
        <v>196.82510961640901</v>
      </c>
      <c r="U1181">
        <v>56.423619503842303</v>
      </c>
      <c r="V1181">
        <v>214.1162026974983</v>
      </c>
      <c r="W1181">
        <v>58.983092125302392</v>
      </c>
      <c r="X1181">
        <v>347.48518635053546</v>
      </c>
      <c r="Y1181">
        <v>304.51147591460335</v>
      </c>
      <c r="Z1181">
        <v>11.54371477456964</v>
      </c>
      <c r="AA1181" s="12">
        <v>27.829008885862365</v>
      </c>
      <c r="AB1181" s="12">
        <v>8.8790088858623584</v>
      </c>
      <c r="AC1181" s="12">
        <v>0.14868492787480464</v>
      </c>
      <c r="AD1181" s="12">
        <v>-500.7586192136377</v>
      </c>
      <c r="AE1181">
        <v>1.2581804517315165E-2</v>
      </c>
      <c r="AF1181">
        <v>0</v>
      </c>
      <c r="AG1181">
        <v>33.793820973731918</v>
      </c>
      <c r="AH1181">
        <v>-4.8542924315869982</v>
      </c>
      <c r="AI1181">
        <v>-4.5197636608552534</v>
      </c>
      <c r="AJ1181">
        <v>-3.3395592315357505</v>
      </c>
      <c r="AK1181">
        <v>18.685337638705644</v>
      </c>
      <c r="AL1181">
        <v>0</v>
      </c>
      <c r="AM1181">
        <v>0</v>
      </c>
      <c r="AN1181">
        <v>0.62925823250037727</v>
      </c>
      <c r="AO1181">
        <f t="shared" si="185"/>
        <v>13.48063888705731</v>
      </c>
      <c r="AP1181">
        <f t="shared" si="186"/>
        <v>0.80883833322343857</v>
      </c>
      <c r="AQ1181">
        <f t="shared" si="187"/>
        <v>0</v>
      </c>
      <c r="AR1181">
        <f t="shared" si="188"/>
        <v>0.80877431378396236</v>
      </c>
      <c r="AS1181" s="9">
        <f t="shared" si="189"/>
        <v>47.279308391364033</v>
      </c>
      <c r="AT1181" s="9">
        <f t="shared" si="190"/>
        <v>19.777812395503453</v>
      </c>
      <c r="AU1181" s="9">
        <f t="shared" si="191"/>
        <v>9.3369990174696902</v>
      </c>
      <c r="AV1181">
        <f t="shared" si="192"/>
        <v>0</v>
      </c>
      <c r="AW1181">
        <f t="shared" si="193"/>
        <v>12.109185282874034</v>
      </c>
      <c r="AX1181">
        <v>13.481705962174091</v>
      </c>
      <c r="AZ1181">
        <f t="shared" si="194"/>
        <v>90.395273217105057</v>
      </c>
    </row>
    <row r="1182" spans="1:52" x14ac:dyDescent="0.3">
      <c r="A1182">
        <v>295</v>
      </c>
      <c r="B1182" s="12">
        <v>6431.1146496364863</v>
      </c>
      <c r="C1182" s="9">
        <v>0</v>
      </c>
      <c r="D1182" s="9">
        <v>0.88661402568278802</v>
      </c>
      <c r="E1182" s="9">
        <v>1.1545246390262893</v>
      </c>
      <c r="F1182" s="9">
        <v>3.5500921148415752</v>
      </c>
      <c r="G1182" s="12">
        <v>101.9448581685609</v>
      </c>
      <c r="H1182" s="12">
        <v>449.04793808703431</v>
      </c>
      <c r="I1182" s="12">
        <v>26.942876285222059</v>
      </c>
      <c r="J1182">
        <v>195.17057989029377</v>
      </c>
      <c r="K1182">
        <v>53.237208230381782</v>
      </c>
      <c r="L1182">
        <v>-1.4836488962163157E-3</v>
      </c>
      <c r="M1182">
        <v>0</v>
      </c>
      <c r="N1182">
        <v>7.397940115633797E-5</v>
      </c>
      <c r="O1182">
        <v>1.21693095026059E-3</v>
      </c>
      <c r="P1182">
        <v>-3.289250852074645E-4</v>
      </c>
      <c r="Q1182">
        <v>5.8771958018980341E-3</v>
      </c>
      <c r="R1182">
        <v>-9.4454510122065297E-3</v>
      </c>
      <c r="S1182">
        <v>6.396049504743755E-5</v>
      </c>
      <c r="T1182">
        <v>220.23420510543275</v>
      </c>
      <c r="U1182">
        <v>59.669474925283851</v>
      </c>
      <c r="V1182">
        <v>216.23225988030353</v>
      </c>
      <c r="W1182">
        <v>59.261894480015883</v>
      </c>
      <c r="X1182">
        <v>346.83730968371373</v>
      </c>
      <c r="Y1182">
        <v>304.26131246089307</v>
      </c>
      <c r="Z1182">
        <v>11.544261767613229</v>
      </c>
      <c r="AA1182" s="12">
        <v>27.830958761740689</v>
      </c>
      <c r="AB1182" s="12">
        <v>8.8809587617406862</v>
      </c>
      <c r="AC1182" s="12">
        <v>0.14179497387200088</v>
      </c>
      <c r="AD1182" s="12">
        <v>-501.0374550838896</v>
      </c>
      <c r="AE1182">
        <v>1.1984201489754653E-2</v>
      </c>
      <c r="AF1182">
        <v>0</v>
      </c>
      <c r="AG1182">
        <v>33.673649320585753</v>
      </c>
      <c r="AH1182">
        <v>-5.4303420415104355</v>
      </c>
      <c r="AI1182">
        <v>-4.4014526290294773</v>
      </c>
      <c r="AJ1182">
        <v>-3.3414187879544603</v>
      </c>
      <c r="AK1182">
        <v>18.686646851307842</v>
      </c>
      <c r="AL1182">
        <v>0</v>
      </c>
      <c r="AM1182">
        <v>0</v>
      </c>
      <c r="AN1182">
        <v>0.60009885273147556</v>
      </c>
      <c r="AO1182">
        <f t="shared" si="185"/>
        <v>13.615545223591097</v>
      </c>
      <c r="AP1182">
        <f t="shared" si="186"/>
        <v>0.81693271341546581</v>
      </c>
      <c r="AQ1182">
        <f t="shared" si="187"/>
        <v>0</v>
      </c>
      <c r="AR1182">
        <f t="shared" si="188"/>
        <v>0.81687404973610456</v>
      </c>
      <c r="AS1182" s="9">
        <f t="shared" si="189"/>
        <v>46.827452583381039</v>
      </c>
      <c r="AT1182" s="9">
        <f t="shared" si="190"/>
        <v>20.001118206773299</v>
      </c>
      <c r="AU1182" s="9">
        <f t="shared" si="191"/>
        <v>9.4308850901946961</v>
      </c>
      <c r="AV1182">
        <f t="shared" si="192"/>
        <v>3.7574102773163531E-4</v>
      </c>
      <c r="AW1182">
        <f t="shared" si="193"/>
        <v>11.993244449969097</v>
      </c>
      <c r="AX1182">
        <v>13.616523021795832</v>
      </c>
      <c r="AZ1182">
        <f t="shared" si="194"/>
        <v>88.029052580589536</v>
      </c>
    </row>
    <row r="1183" spans="1:52" x14ac:dyDescent="0.3">
      <c r="A1183">
        <v>295.25</v>
      </c>
      <c r="B1183" s="12">
        <v>6423.5107445114063</v>
      </c>
      <c r="C1183" s="9">
        <v>0</v>
      </c>
      <c r="D1183" s="9">
        <v>0.88440443660549772</v>
      </c>
      <c r="E1183" s="9">
        <v>1.1547657993284544</v>
      </c>
      <c r="F1183" s="9">
        <v>3.5492802553006815</v>
      </c>
      <c r="G1183" s="12">
        <v>102.98644714209888</v>
      </c>
      <c r="H1183" s="12">
        <v>449.14069204940552</v>
      </c>
      <c r="I1183" s="12">
        <v>26.94844152296433</v>
      </c>
      <c r="J1183">
        <v>195.06282565885894</v>
      </c>
      <c r="K1183">
        <v>53.226411305859301</v>
      </c>
      <c r="L1183">
        <v>-1.4962530553928716E-3</v>
      </c>
      <c r="M1183">
        <v>0</v>
      </c>
      <c r="N1183">
        <v>-8.2376226544605502E-5</v>
      </c>
      <c r="O1183">
        <v>1.2144518235673134E-3</v>
      </c>
      <c r="P1183">
        <v>-3.0825668662757822E-4</v>
      </c>
      <c r="Q1183">
        <v>5.8771958018980341E-3</v>
      </c>
      <c r="R1183">
        <v>-8.9444221588751947E-3</v>
      </c>
      <c r="S1183">
        <v>6.384995403776859E-5</v>
      </c>
      <c r="T1183">
        <v>195.55402987079248</v>
      </c>
      <c r="U1183">
        <v>56.216871847289553</v>
      </c>
      <c r="V1183">
        <v>212.76716942261044</v>
      </c>
      <c r="W1183">
        <v>58.80969329436283</v>
      </c>
      <c r="X1183">
        <v>346.03892015199443</v>
      </c>
      <c r="Y1183">
        <v>303.89094565262684</v>
      </c>
      <c r="Z1183">
        <v>11.544782769709331</v>
      </c>
      <c r="AA1183" s="12">
        <v>27.832813840988109</v>
      </c>
      <c r="AB1183" s="12">
        <v>8.8828138409881099</v>
      </c>
      <c r="AC1183" s="12">
        <v>0.13490136287264962</v>
      </c>
      <c r="AD1183" s="12">
        <v>-501.30339187282419</v>
      </c>
      <c r="AE1183">
        <v>1.1386374571017877E-2</v>
      </c>
      <c r="AF1183">
        <v>0</v>
      </c>
      <c r="AG1183">
        <v>33.527313545548822</v>
      </c>
      <c r="AH1183">
        <v>-4.8207116027798218</v>
      </c>
      <c r="AI1183">
        <v>-4.5561888115008209</v>
      </c>
      <c r="AJ1183">
        <v>-3.343192320399865</v>
      </c>
      <c r="AK1183">
        <v>18.687892414246384</v>
      </c>
      <c r="AL1183">
        <v>0</v>
      </c>
      <c r="AM1183">
        <v>0</v>
      </c>
      <c r="AN1183">
        <v>0.57092399597229215</v>
      </c>
      <c r="AO1183">
        <f t="shared" si="185"/>
        <v>13.478239314366935</v>
      </c>
      <c r="AP1183">
        <f t="shared" si="186"/>
        <v>0.80869435886201602</v>
      </c>
      <c r="AQ1183">
        <f t="shared" si="187"/>
        <v>0</v>
      </c>
      <c r="AR1183">
        <f t="shared" si="188"/>
        <v>0.80864193600830214</v>
      </c>
      <c r="AS1183" s="9">
        <f t="shared" si="189"/>
        <v>46.961708321298801</v>
      </c>
      <c r="AT1183" s="9">
        <f t="shared" si="190"/>
        <v>19.6346723105104</v>
      </c>
      <c r="AU1183" s="9">
        <f t="shared" si="191"/>
        <v>9.3362007001513359</v>
      </c>
      <c r="AV1183">
        <f t="shared" si="192"/>
        <v>0</v>
      </c>
      <c r="AW1183">
        <f t="shared" si="193"/>
        <v>12.02742654897598</v>
      </c>
      <c r="AX1183">
        <v>13.479113085236877</v>
      </c>
      <c r="AZ1183">
        <f t="shared" si="194"/>
        <v>91.123776230016404</v>
      </c>
    </row>
    <row r="1184" spans="1:52" x14ac:dyDescent="0.3">
      <c r="A1184">
        <v>295.5</v>
      </c>
      <c r="B1184" s="12">
        <v>6415.8394475663799</v>
      </c>
      <c r="C1184" s="9">
        <v>0</v>
      </c>
      <c r="D1184" s="9">
        <v>0.88218916167262984</v>
      </c>
      <c r="E1184" s="9">
        <v>1.1549946298484106</v>
      </c>
      <c r="F1184" s="9">
        <v>3.5484608040875956</v>
      </c>
      <c r="G1184" s="12">
        <v>104.03040069914962</v>
      </c>
      <c r="H1184" s="12">
        <v>449.22870378785024</v>
      </c>
      <c r="I1184" s="12">
        <v>26.953722227271015</v>
      </c>
      <c r="J1184">
        <v>195.02846297596741</v>
      </c>
      <c r="K1184">
        <v>53.227539012813736</v>
      </c>
      <c r="L1184">
        <v>-1.5088922032153128E-3</v>
      </c>
      <c r="M1184">
        <v>0</v>
      </c>
      <c r="N1184">
        <v>8.1802152735471772E-5</v>
      </c>
      <c r="O1184">
        <v>1.2125112278490247E-3</v>
      </c>
      <c r="P1184">
        <v>-3.0131936299474519E-4</v>
      </c>
      <c r="Q1184">
        <v>5.8771958018980341E-3</v>
      </c>
      <c r="R1184">
        <v>-8.8337946510912216E-3</v>
      </c>
      <c r="S1184">
        <v>6.3761491083272884E-5</v>
      </c>
      <c r="T1184">
        <v>219.79589758816292</v>
      </c>
      <c r="U1184">
        <v>59.57948142957224</v>
      </c>
      <c r="V1184">
        <v>214.96091782397221</v>
      </c>
      <c r="W1184">
        <v>59.100583003426493</v>
      </c>
      <c r="X1184">
        <v>345.4022075996499</v>
      </c>
      <c r="Y1184">
        <v>303.65532398696809</v>
      </c>
      <c r="Z1184">
        <v>11.545277772610257</v>
      </c>
      <c r="AA1184" s="12">
        <v>27.834574075757008</v>
      </c>
      <c r="AB1184" s="12">
        <v>8.8845740757570049</v>
      </c>
      <c r="AC1184" s="12">
        <v>0.12800427239404258</v>
      </c>
      <c r="AD1184" s="12">
        <v>-501.55641960430296</v>
      </c>
      <c r="AE1184">
        <v>1.0788334933800936E-2</v>
      </c>
      <c r="AF1184">
        <v>0</v>
      </c>
      <c r="AG1184">
        <v>33.400166828951839</v>
      </c>
      <c r="AH1184">
        <v>-5.4171507452641574</v>
      </c>
      <c r="AI1184">
        <v>-4.4347203081497941</v>
      </c>
      <c r="AJ1184">
        <v>-3.3448797623410971</v>
      </c>
      <c r="AK1184">
        <v>18.689074295394761</v>
      </c>
      <c r="AL1184">
        <v>0</v>
      </c>
      <c r="AM1184">
        <v>0</v>
      </c>
      <c r="AN1184">
        <v>0.54173441350420337</v>
      </c>
      <c r="AO1184">
        <f t="shared" si="185"/>
        <v>13.617390330593155</v>
      </c>
      <c r="AP1184">
        <f t="shared" si="186"/>
        <v>0.81704341983558926</v>
      </c>
      <c r="AQ1184">
        <f t="shared" si="187"/>
        <v>0</v>
      </c>
      <c r="AR1184">
        <f t="shared" si="188"/>
        <v>0.81699587320226175</v>
      </c>
      <c r="AS1184" s="9">
        <f t="shared" si="189"/>
        <v>46.487567306710048</v>
      </c>
      <c r="AT1184" s="9">
        <f t="shared" si="190"/>
        <v>19.863281509728836</v>
      </c>
      <c r="AU1184" s="9">
        <f t="shared" si="191"/>
        <v>9.4329932342852985</v>
      </c>
      <c r="AV1184">
        <f t="shared" si="192"/>
        <v>0</v>
      </c>
      <c r="AW1184">
        <f t="shared" si="193"/>
        <v>11.905802033285195</v>
      </c>
      <c r="AX1184">
        <v>13.61818282059973</v>
      </c>
      <c r="AZ1184">
        <f t="shared" si="194"/>
        <v>88.694406162995875</v>
      </c>
    </row>
    <row r="1185" spans="1:52" x14ac:dyDescent="0.3">
      <c r="A1185">
        <v>295.75</v>
      </c>
      <c r="B1185" s="12">
        <v>6408.1009950118851</v>
      </c>
      <c r="C1185" s="9">
        <v>0</v>
      </c>
      <c r="D1185" s="9">
        <v>0.87996825234546461</v>
      </c>
      <c r="E1185" s="9">
        <v>1.1552111246835439</v>
      </c>
      <c r="F1185" s="9">
        <v>3.5476337756409317</v>
      </c>
      <c r="G1185" s="12">
        <v>105.07669037052592</v>
      </c>
      <c r="H1185" s="12">
        <v>449.31197103213231</v>
      </c>
      <c r="I1185" s="12">
        <v>26.958718261927938</v>
      </c>
      <c r="J1185">
        <v>194.94412975870662</v>
      </c>
      <c r="K1185">
        <v>53.219939117857621</v>
      </c>
      <c r="L1185">
        <v>-1.5215879238540458E-3</v>
      </c>
      <c r="M1185">
        <v>0</v>
      </c>
      <c r="N1185">
        <v>-7.6945963923889604E-5</v>
      </c>
      <c r="O1185">
        <v>1.210044001872776E-3</v>
      </c>
      <c r="P1185">
        <v>-2.8370049808136463E-4</v>
      </c>
      <c r="Q1185">
        <v>5.8771958018980341E-3</v>
      </c>
      <c r="R1185">
        <v>-8.4028711192078633E-3</v>
      </c>
      <c r="S1185">
        <v>6.3657121431783131E-5</v>
      </c>
      <c r="T1185">
        <v>194.33496113261884</v>
      </c>
      <c r="U1185">
        <v>55.998712194880284</v>
      </c>
      <c r="V1185">
        <v>211.51184892398518</v>
      </c>
      <c r="W1185">
        <v>58.648114269883138</v>
      </c>
      <c r="X1185">
        <v>344.61550290582699</v>
      </c>
      <c r="Y1185">
        <v>303.29517417634054</v>
      </c>
      <c r="Z1185">
        <v>11.545746768481269</v>
      </c>
      <c r="AA1185" s="12">
        <v>27.836239420642645</v>
      </c>
      <c r="AB1185" s="12">
        <v>8.8862394206426458</v>
      </c>
      <c r="AC1185" s="12">
        <v>0.1211038800838108</v>
      </c>
      <c r="AD1185" s="12">
        <v>-501.79652878126763</v>
      </c>
      <c r="AE1185">
        <v>1.019009375412705E-2</v>
      </c>
      <c r="AF1185">
        <v>0</v>
      </c>
      <c r="AG1185">
        <v>33.250391405041405</v>
      </c>
      <c r="AH1185">
        <v>-4.788662528826146</v>
      </c>
      <c r="AI1185">
        <v>-4.5891662626177681</v>
      </c>
      <c r="AJ1185">
        <v>-3.3464810504422746</v>
      </c>
      <c r="AK1185">
        <v>18.690192464266701</v>
      </c>
      <c r="AL1185">
        <v>0</v>
      </c>
      <c r="AM1185">
        <v>0</v>
      </c>
      <c r="AN1185">
        <v>0.51253085716020197</v>
      </c>
      <c r="AO1185">
        <f t="shared" si="185"/>
        <v>13.480217637251563</v>
      </c>
      <c r="AP1185">
        <f t="shared" si="186"/>
        <v>0.80881305823509375</v>
      </c>
      <c r="AQ1185">
        <f t="shared" si="187"/>
        <v>0</v>
      </c>
      <c r="AR1185">
        <f t="shared" si="188"/>
        <v>0.80877106582895808</v>
      </c>
      <c r="AS1185" s="9">
        <f t="shared" si="189"/>
        <v>46.625127685494263</v>
      </c>
      <c r="AT1185" s="9">
        <f t="shared" si="190"/>
        <v>19.484700732268159</v>
      </c>
      <c r="AU1185" s="9">
        <f t="shared" si="191"/>
        <v>9.3383507534232866</v>
      </c>
      <c r="AV1185">
        <f t="shared" si="192"/>
        <v>0</v>
      </c>
      <c r="AW1185">
        <f t="shared" si="193"/>
        <v>11.940849480676796</v>
      </c>
      <c r="AX1185">
        <v>13.480917547025463</v>
      </c>
      <c r="AZ1185">
        <f t="shared" si="194"/>
        <v>91.783325252355354</v>
      </c>
    </row>
    <row r="1186" spans="1:52" x14ac:dyDescent="0.3">
      <c r="A1186">
        <v>296</v>
      </c>
      <c r="B1186" s="12">
        <v>6400.2956249344734</v>
      </c>
      <c r="C1186" s="9">
        <v>0</v>
      </c>
      <c r="D1186" s="9">
        <v>0.87774176016330485</v>
      </c>
      <c r="E1186" s="9">
        <v>1.155415278249039</v>
      </c>
      <c r="F1186" s="9">
        <v>3.5467991845404621</v>
      </c>
      <c r="G1186" s="12">
        <v>106.12528768312603</v>
      </c>
      <c r="H1186" s="12">
        <v>449.39049163424579</v>
      </c>
      <c r="I1186" s="12">
        <v>26.963429498054747</v>
      </c>
      <c r="J1186">
        <v>194.93819709148056</v>
      </c>
      <c r="K1186">
        <v>53.225059170025361</v>
      </c>
      <c r="L1186">
        <v>-1.534225754916591E-3</v>
      </c>
      <c r="M1186">
        <v>0</v>
      </c>
      <c r="N1186">
        <v>8.6891864905823887E-5</v>
      </c>
      <c r="O1186">
        <v>1.2081135461351133E-3</v>
      </c>
      <c r="P1186">
        <v>-2.8235526151757244E-4</v>
      </c>
      <c r="Q1186">
        <v>5.8771958018980341E-3</v>
      </c>
      <c r="R1186">
        <v>-8.4484719315393239E-3</v>
      </c>
      <c r="S1186">
        <v>6.3576312051079762E-5</v>
      </c>
      <c r="T1186">
        <v>220.97275090056408</v>
      </c>
      <c r="U1186">
        <v>59.643615396439429</v>
      </c>
      <c r="V1186">
        <v>213.82137875338287</v>
      </c>
      <c r="W1186">
        <v>58.956333166403965</v>
      </c>
      <c r="X1186">
        <v>343.98984358964094</v>
      </c>
      <c r="Y1186">
        <v>303.07092196027412</v>
      </c>
      <c r="Z1186">
        <v>11.546189749900623</v>
      </c>
      <c r="AA1186" s="12">
        <v>27.837809832684915</v>
      </c>
      <c r="AB1186" s="12">
        <v>8.8878098326849155</v>
      </c>
      <c r="AC1186" s="12">
        <v>0.11420036371385323</v>
      </c>
      <c r="AD1186" s="12">
        <v>-502.02371042331464</v>
      </c>
      <c r="AE1186">
        <v>9.5916622112666161E-3</v>
      </c>
      <c r="AF1186">
        <v>0</v>
      </c>
      <c r="AG1186">
        <v>33.118567233105651</v>
      </c>
      <c r="AH1186">
        <v>-5.4440107565705347</v>
      </c>
      <c r="AI1186">
        <v>-4.4624771603445623</v>
      </c>
      <c r="AJ1186">
        <v>-3.3479961248130858</v>
      </c>
      <c r="AK1186">
        <v>18.691246892017325</v>
      </c>
      <c r="AL1186">
        <v>0</v>
      </c>
      <c r="AM1186">
        <v>0</v>
      </c>
      <c r="AN1186">
        <v>0.48331407929920234</v>
      </c>
      <c r="AO1186">
        <f t="shared" si="185"/>
        <v>13.625028968587918</v>
      </c>
      <c r="AP1186">
        <f t="shared" si="186"/>
        <v>0.81750173811527505</v>
      </c>
      <c r="AQ1186">
        <f t="shared" si="187"/>
        <v>0</v>
      </c>
      <c r="AR1186">
        <f t="shared" si="188"/>
        <v>0.81746413333017653</v>
      </c>
      <c r="AS1186" s="9">
        <f t="shared" si="189"/>
        <v>46.112806737354447</v>
      </c>
      <c r="AT1186" s="9">
        <f t="shared" si="190"/>
        <v>19.739028473448709</v>
      </c>
      <c r="AU1186" s="9">
        <f t="shared" si="191"/>
        <v>9.4390301891525326</v>
      </c>
      <c r="AV1186">
        <f t="shared" si="192"/>
        <v>0</v>
      </c>
      <c r="AW1186">
        <f t="shared" si="193"/>
        <v>11.809471120355902</v>
      </c>
      <c r="AX1186">
        <v>13.62565574383766</v>
      </c>
      <c r="AZ1186">
        <f t="shared" si="194"/>
        <v>89.249543206891246</v>
      </c>
    </row>
    <row r="1187" spans="1:52" x14ac:dyDescent="0.3">
      <c r="A1187">
        <v>296.25</v>
      </c>
      <c r="B1187" s="12">
        <v>6392.4235772842949</v>
      </c>
      <c r="C1187" s="9">
        <v>0</v>
      </c>
      <c r="D1187" s="9">
        <v>0.87550973674176946</v>
      </c>
      <c r="E1187" s="9">
        <v>1.1556070852780935</v>
      </c>
      <c r="F1187" s="9">
        <v>3.5459570455070555</v>
      </c>
      <c r="G1187" s="12">
        <v>107.17616416115609</v>
      </c>
      <c r="H1187" s="12">
        <v>449.46426356849747</v>
      </c>
      <c r="I1187" s="12">
        <v>26.96785581410985</v>
      </c>
      <c r="J1187">
        <v>194.85257224711762</v>
      </c>
      <c r="K1187">
        <v>53.217143867087429</v>
      </c>
      <c r="L1187">
        <v>-1.5469156341093541E-3</v>
      </c>
      <c r="M1187">
        <v>0</v>
      </c>
      <c r="N1187">
        <v>-7.2443394389142178E-5</v>
      </c>
      <c r="O1187">
        <v>1.2056581422274224E-3</v>
      </c>
      <c r="P1187">
        <v>-2.6319226285689265E-4</v>
      </c>
      <c r="Q1187">
        <v>5.8771958018980341E-3</v>
      </c>
      <c r="R1187">
        <v>-7.9549573804447681E-3</v>
      </c>
      <c r="S1187">
        <v>6.3470347674616514E-5</v>
      </c>
      <c r="T1187">
        <v>193.12310736387553</v>
      </c>
      <c r="U1187">
        <v>55.707690441395755</v>
      </c>
      <c r="V1187">
        <v>210.38116512075274</v>
      </c>
      <c r="W1187">
        <v>58.502883460210739</v>
      </c>
      <c r="X1187">
        <v>343.21470188468311</v>
      </c>
      <c r="Y1187">
        <v>302.71403439755164</v>
      </c>
      <c r="Z1187">
        <v>11.546606709859603</v>
      </c>
      <c r="AA1187" s="12">
        <v>27.839285271369945</v>
      </c>
      <c r="AB1187" s="12">
        <v>8.8892852713699497</v>
      </c>
      <c r="AC1187" s="12">
        <v>0.10729390117568642</v>
      </c>
      <c r="AD1187" s="12">
        <v>-502.23795577549021</v>
      </c>
      <c r="AE1187">
        <v>8.9930514874441148E-3</v>
      </c>
      <c r="AF1187">
        <v>0</v>
      </c>
      <c r="AG1187">
        <v>32.970832345407253</v>
      </c>
      <c r="AH1187">
        <v>-4.7570362262141268</v>
      </c>
      <c r="AI1187">
        <v>-4.6166434638399449</v>
      </c>
      <c r="AJ1187">
        <v>-3.3494249270667447</v>
      </c>
      <c r="AK1187">
        <v>18.692237551444261</v>
      </c>
      <c r="AL1187">
        <v>0</v>
      </c>
      <c r="AM1187">
        <v>0</v>
      </c>
      <c r="AN1187">
        <v>0.45408483278635953</v>
      </c>
      <c r="AO1187">
        <f t="shared" si="185"/>
        <v>13.487665223144315</v>
      </c>
      <c r="AP1187">
        <f t="shared" si="186"/>
        <v>0.80925991338865888</v>
      </c>
      <c r="AQ1187">
        <f t="shared" si="187"/>
        <v>0</v>
      </c>
      <c r="AR1187">
        <f t="shared" si="188"/>
        <v>0.80922718917155279</v>
      </c>
      <c r="AS1187" s="9">
        <f t="shared" si="189"/>
        <v>46.281978430724408</v>
      </c>
      <c r="AT1187" s="9">
        <f t="shared" si="190"/>
        <v>19.331494333489193</v>
      </c>
      <c r="AU1187" s="9">
        <f t="shared" si="191"/>
        <v>9.34420594595389</v>
      </c>
      <c r="AV1187">
        <f t="shared" si="192"/>
        <v>0</v>
      </c>
      <c r="AW1187">
        <f t="shared" si="193"/>
        <v>11.85263368996603</v>
      </c>
      <c r="AX1187">
        <v>13.488210648818246</v>
      </c>
      <c r="AZ1187">
        <f t="shared" si="194"/>
        <v>92.332869276798903</v>
      </c>
    </row>
    <row r="1188" spans="1:52" x14ac:dyDescent="0.3">
      <c r="A1188">
        <v>296.5</v>
      </c>
      <c r="B1188" s="12">
        <v>6384.4850938625505</v>
      </c>
      <c r="C1188" s="9">
        <v>0</v>
      </c>
      <c r="D1188" s="9">
        <v>0.87327223377109187</v>
      </c>
      <c r="E1188" s="9">
        <v>1.1557865408221082</v>
      </c>
      <c r="F1188" s="9">
        <v>3.5451073734026077</v>
      </c>
      <c r="G1188" s="12">
        <v>108.22929132734663</v>
      </c>
      <c r="H1188" s="12">
        <v>449.53328493158006</v>
      </c>
      <c r="I1188" s="12">
        <v>26.971997095894803</v>
      </c>
      <c r="J1188">
        <v>194.87316047210018</v>
      </c>
      <c r="K1188">
        <v>53.226093992494953</v>
      </c>
      <c r="L1188">
        <v>-1.5595865967168289E-3</v>
      </c>
      <c r="M1188">
        <v>0</v>
      </c>
      <c r="N1188">
        <v>9.0304994835827278E-5</v>
      </c>
      <c r="O1188">
        <v>1.203737761301302E-3</v>
      </c>
      <c r="P1188">
        <v>-2.6784113071905499E-4</v>
      </c>
      <c r="Q1188">
        <v>5.8771958018980341E-3</v>
      </c>
      <c r="R1188">
        <v>-8.1769753953081243E-3</v>
      </c>
      <c r="S1188">
        <v>6.3396527162480132E-5</v>
      </c>
      <c r="T1188">
        <v>220.79366331966125</v>
      </c>
      <c r="U1188">
        <v>59.50057837463163</v>
      </c>
      <c r="V1188">
        <v>212.99060139148736</v>
      </c>
      <c r="W1188">
        <v>58.854155674125252</v>
      </c>
      <c r="X1188">
        <v>342.59998587018822</v>
      </c>
      <c r="Y1188">
        <v>302.50043633387452</v>
      </c>
      <c r="Z1188">
        <v>11.546997641762131</v>
      </c>
      <c r="AA1188" s="12">
        <v>27.840665698631604</v>
      </c>
      <c r="AB1188" s="12">
        <v>8.8906656986316044</v>
      </c>
      <c r="AC1188" s="12">
        <v>0.10038467046752686</v>
      </c>
      <c r="AD1188" s="12">
        <v>-502.43925707857539</v>
      </c>
      <c r="AE1188">
        <v>8.3942727677837059E-3</v>
      </c>
      <c r="AF1188">
        <v>0</v>
      </c>
      <c r="AG1188">
        <v>32.834745483363037</v>
      </c>
      <c r="AH1188">
        <v>-5.4377069814446415</v>
      </c>
      <c r="AI1188">
        <v>-4.4754917471193574</v>
      </c>
      <c r="AJ1188">
        <v>-3.3507674054570198</v>
      </c>
      <c r="AK1188">
        <v>18.693164416988612</v>
      </c>
      <c r="AL1188">
        <v>0</v>
      </c>
      <c r="AM1188">
        <v>0</v>
      </c>
      <c r="AN1188">
        <v>0.42484387093839976</v>
      </c>
      <c r="AO1188">
        <f t="shared" si="185"/>
        <v>13.647431333193898</v>
      </c>
      <c r="AP1188">
        <f t="shared" si="186"/>
        <v>0.81884587999163383</v>
      </c>
      <c r="AQ1188">
        <f t="shared" si="187"/>
        <v>0</v>
      </c>
      <c r="AR1188">
        <f t="shared" si="188"/>
        <v>0.81881703065861389</v>
      </c>
      <c r="AS1188" s="9">
        <f t="shared" si="189"/>
        <v>45.747754658282332</v>
      </c>
      <c r="AT1188" s="9">
        <f t="shared" si="190"/>
        <v>19.594377057960951</v>
      </c>
      <c r="AU1188" s="9">
        <f t="shared" si="191"/>
        <v>9.4552114452300327</v>
      </c>
      <c r="AV1188">
        <f t="shared" si="192"/>
        <v>0</v>
      </c>
      <c r="AW1188">
        <f t="shared" si="193"/>
        <v>11.715670404656972</v>
      </c>
      <c r="AX1188">
        <v>13.647912172351679</v>
      </c>
      <c r="AZ1188">
        <f t="shared" si="194"/>
        <v>89.509834942387158</v>
      </c>
    </row>
    <row r="1189" spans="1:52" x14ac:dyDescent="0.3">
      <c r="A1189">
        <v>296.75</v>
      </c>
      <c r="B1189" s="12">
        <v>6376.48041830888</v>
      </c>
      <c r="C1189" s="9">
        <v>0</v>
      </c>
      <c r="D1189" s="9">
        <v>0.87102930301442139</v>
      </c>
      <c r="E1189" s="9">
        <v>1.1559536402508801</v>
      </c>
      <c r="F1189" s="9">
        <v>3.54425018322998</v>
      </c>
      <c r="G1189" s="12">
        <v>109.28464070416391</v>
      </c>
      <c r="H1189" s="12">
        <v>449.59755394264613</v>
      </c>
      <c r="I1189" s="12">
        <v>26.97585323655877</v>
      </c>
      <c r="J1189">
        <v>194.79574896962981</v>
      </c>
      <c r="K1189">
        <v>53.219362172706724</v>
      </c>
      <c r="L1189">
        <v>-1.5722703584018618E-3</v>
      </c>
      <c r="M1189">
        <v>0</v>
      </c>
      <c r="N1189">
        <v>-6.9508616088484969E-5</v>
      </c>
      <c r="O1189">
        <v>1.2012940983999406E-3</v>
      </c>
      <c r="P1189">
        <v>-2.4958661642311605E-4</v>
      </c>
      <c r="Q1189">
        <v>5.8771958018980341E-3</v>
      </c>
      <c r="R1189">
        <v>-7.6958403866148077E-3</v>
      </c>
      <c r="S1189">
        <v>6.3291900443251646E-5</v>
      </c>
      <c r="T1189">
        <v>192.40463001282058</v>
      </c>
      <c r="U1189">
        <v>55.476016220190218</v>
      </c>
      <c r="V1189">
        <v>209.53423309131736</v>
      </c>
      <c r="W1189">
        <v>58.396949008148226</v>
      </c>
      <c r="X1189">
        <v>341.83628626969886</v>
      </c>
      <c r="Y1189">
        <v>302.14936163774888</v>
      </c>
      <c r="Z1189">
        <v>11.547362539424816</v>
      </c>
      <c r="AA1189" s="12">
        <v>27.841951078852919</v>
      </c>
      <c r="AB1189" s="12">
        <v>8.891951078852923</v>
      </c>
      <c r="AC1189" s="12">
        <v>9.3472849694549331E-2</v>
      </c>
      <c r="AD1189" s="12">
        <v>-502.62760659213893</v>
      </c>
      <c r="AE1189">
        <v>7.7953372399770515E-3</v>
      </c>
      <c r="AF1189">
        <v>0</v>
      </c>
      <c r="AG1189">
        <v>32.686931607011559</v>
      </c>
      <c r="AH1189">
        <v>-4.7377998474013037</v>
      </c>
      <c r="AI1189">
        <v>-4.6307564273215762</v>
      </c>
      <c r="AJ1189">
        <v>-3.3520235083629752</v>
      </c>
      <c r="AK1189">
        <v>18.694027464735942</v>
      </c>
      <c r="AL1189">
        <v>0</v>
      </c>
      <c r="AM1189">
        <v>0</v>
      </c>
      <c r="AN1189">
        <v>0.39559194752471361</v>
      </c>
      <c r="AO1189">
        <f t="shared" si="185"/>
        <v>13.508749025909877</v>
      </c>
      <c r="AP1189">
        <f t="shared" si="186"/>
        <v>0.81052494155459254</v>
      </c>
      <c r="AQ1189">
        <f t="shared" si="187"/>
        <v>0</v>
      </c>
      <c r="AR1189">
        <f t="shared" si="188"/>
        <v>0.81050031498017705</v>
      </c>
      <c r="AS1189" s="9">
        <f t="shared" si="189"/>
        <v>45.922645285964968</v>
      </c>
      <c r="AT1189" s="9">
        <f t="shared" si="190"/>
        <v>19.179605788859607</v>
      </c>
      <c r="AU1189" s="9">
        <f t="shared" si="191"/>
        <v>9.3594253473769893</v>
      </c>
      <c r="AV1189">
        <f t="shared" si="192"/>
        <v>0</v>
      </c>
      <c r="AW1189">
        <f t="shared" si="193"/>
        <v>11.760317253651383</v>
      </c>
      <c r="AX1189">
        <v>13.509159481287867</v>
      </c>
      <c r="AZ1189">
        <f t="shared" si="194"/>
        <v>92.615128546431521</v>
      </c>
    </row>
    <row r="1190" spans="1:52" x14ac:dyDescent="0.3">
      <c r="A1190">
        <v>297</v>
      </c>
      <c r="B1190" s="12">
        <v>6368.409796088632</v>
      </c>
      <c r="C1190" s="9">
        <v>0</v>
      </c>
      <c r="D1190" s="9">
        <v>0.86878099630611172</v>
      </c>
      <c r="E1190" s="9">
        <v>1.1561083792527715</v>
      </c>
      <c r="F1190" s="9">
        <v>3.5433854901329256</v>
      </c>
      <c r="G1190" s="12">
        <v>110.34218381501876</v>
      </c>
      <c r="H1190" s="12">
        <v>449.65706894337364</v>
      </c>
      <c r="I1190" s="12">
        <v>26.979424136602418</v>
      </c>
      <c r="J1190">
        <v>194.83229097437189</v>
      </c>
      <c r="K1190">
        <v>53.230530025033488</v>
      </c>
      <c r="L1190">
        <v>-1.5849304438426332E-3</v>
      </c>
      <c r="M1190">
        <v>0</v>
      </c>
      <c r="N1190">
        <v>9.2470771491299936E-5</v>
      </c>
      <c r="O1190">
        <v>1.1993837243212699E-3</v>
      </c>
      <c r="P1190">
        <v>-2.5826664014521304E-4</v>
      </c>
      <c r="Q1190">
        <v>5.8771958018980341E-3</v>
      </c>
      <c r="R1190">
        <v>-8.0425076976655303E-3</v>
      </c>
      <c r="S1190">
        <v>6.3221760169153871E-5</v>
      </c>
      <c r="T1190">
        <v>220.37298600570429</v>
      </c>
      <c r="U1190">
        <v>59.326009497112011</v>
      </c>
      <c r="V1190">
        <v>212.22318316851863</v>
      </c>
      <c r="W1190">
        <v>58.759415422819188</v>
      </c>
      <c r="X1190">
        <v>341.23240432702778</v>
      </c>
      <c r="Y1190">
        <v>301.94338511677159</v>
      </c>
      <c r="Z1190">
        <v>11.54770139707715</v>
      </c>
      <c r="AA1190" s="12">
        <v>27.843141378867468</v>
      </c>
      <c r="AB1190" s="12">
        <v>8.8931413788674725</v>
      </c>
      <c r="AC1190" s="12">
        <v>8.6558617058036025E-2</v>
      </c>
      <c r="AD1190" s="12">
        <v>-502.80299730846008</v>
      </c>
      <c r="AE1190">
        <v>7.1962560942708809E-3</v>
      </c>
      <c r="AF1190">
        <v>0</v>
      </c>
      <c r="AG1190">
        <v>32.548922648184814</v>
      </c>
      <c r="AH1190">
        <v>-5.4257098201968974</v>
      </c>
      <c r="AI1190">
        <v>-4.486010097412648</v>
      </c>
      <c r="AJ1190">
        <v>-3.353193189050121</v>
      </c>
      <c r="AK1190">
        <v>18.694826672417193</v>
      </c>
      <c r="AL1190">
        <v>0</v>
      </c>
      <c r="AM1190">
        <v>0</v>
      </c>
      <c r="AN1190">
        <v>0.36632981672143361</v>
      </c>
      <c r="AO1190">
        <f t="shared" si="185"/>
        <v>13.672179704135623</v>
      </c>
      <c r="AP1190">
        <f t="shared" si="186"/>
        <v>0.82033078224813727</v>
      </c>
      <c r="AQ1190">
        <f t="shared" si="187"/>
        <v>0</v>
      </c>
      <c r="AR1190">
        <f t="shared" si="188"/>
        <v>0.82030954147311319</v>
      </c>
      <c r="AS1190" s="9">
        <f t="shared" si="189"/>
        <v>45.380587050190883</v>
      </c>
      <c r="AT1190" s="9">
        <f t="shared" si="190"/>
        <v>19.44401358039751</v>
      </c>
      <c r="AU1190" s="9">
        <f t="shared" si="191"/>
        <v>9.4729349202322055</v>
      </c>
      <c r="AV1190">
        <f t="shared" si="192"/>
        <v>0</v>
      </c>
      <c r="AW1190">
        <f t="shared" si="193"/>
        <v>11.621371866548866</v>
      </c>
      <c r="AX1190">
        <v>13.672533726219363</v>
      </c>
      <c r="AZ1190">
        <f t="shared" si="194"/>
        <v>89.720201948252964</v>
      </c>
    </row>
    <row r="1191" spans="1:52" x14ac:dyDescent="0.3">
      <c r="A1191">
        <v>297.25</v>
      </c>
      <c r="B1191" s="12">
        <v>6360.2734744800837</v>
      </c>
      <c r="C1191" s="9">
        <v>0</v>
      </c>
      <c r="D1191" s="9">
        <v>0.8665273655500273</v>
      </c>
      <c r="E1191" s="9">
        <v>1.1562507538348763</v>
      </c>
      <c r="F1191" s="9">
        <v>3.5425133093960195</v>
      </c>
      <c r="G1191" s="12">
        <v>111.40189218546877</v>
      </c>
      <c r="H1191" s="12">
        <v>449.7118283980293</v>
      </c>
      <c r="I1191" s="12">
        <v>26.98270970388176</v>
      </c>
      <c r="J1191">
        <v>194.76156238989233</v>
      </c>
      <c r="K1191">
        <v>53.224762940013477</v>
      </c>
      <c r="L1191">
        <v>-1.5975771265949118E-3</v>
      </c>
      <c r="M1191">
        <v>0</v>
      </c>
      <c r="N1191">
        <v>-6.7713484746672592E-5</v>
      </c>
      <c r="O1191">
        <v>1.1969517187538094E-3</v>
      </c>
      <c r="P1191">
        <v>-2.4099312019179456E-4</v>
      </c>
      <c r="Q1191">
        <v>5.8771958018980341E-3</v>
      </c>
      <c r="R1191">
        <v>-7.5785430422626431E-3</v>
      </c>
      <c r="S1191">
        <v>6.3117984816003986E-5</v>
      </c>
      <c r="T1191">
        <v>191.79027820084295</v>
      </c>
      <c r="U1191">
        <v>55.263022013940486</v>
      </c>
      <c r="V1191">
        <v>208.78192414119943</v>
      </c>
      <c r="W1191">
        <v>58.302753212376899</v>
      </c>
      <c r="X1191">
        <v>340.48002673042726</v>
      </c>
      <c r="Y1191">
        <v>301.59764283013266</v>
      </c>
      <c r="Z1191">
        <v>11.548014209360792</v>
      </c>
      <c r="AA1191" s="12">
        <v>27.844236567960582</v>
      </c>
      <c r="AB1191" s="12">
        <v>8.8942365679605864</v>
      </c>
      <c r="AC1191" s="12">
        <v>7.9642150851501309E-2</v>
      </c>
      <c r="AD1191" s="12">
        <v>-502.96542252041752</v>
      </c>
      <c r="AE1191">
        <v>6.59704052316612E-3</v>
      </c>
      <c r="AF1191">
        <v>0</v>
      </c>
      <c r="AG1191">
        <v>32.401362354116159</v>
      </c>
      <c r="AH1191">
        <v>-4.7213569544434293</v>
      </c>
      <c r="AI1191">
        <v>-4.6407859344466615</v>
      </c>
      <c r="AJ1191">
        <v>-3.3542764027886651</v>
      </c>
      <c r="AK1191">
        <v>18.6955620194095</v>
      </c>
      <c r="AL1191">
        <v>0</v>
      </c>
      <c r="AM1191">
        <v>0</v>
      </c>
      <c r="AN1191">
        <v>0.33705823309503341</v>
      </c>
      <c r="AO1191">
        <f t="shared" si="185"/>
        <v>13.533740655841942</v>
      </c>
      <c r="AP1191">
        <f t="shared" si="186"/>
        <v>0.81202443935051649</v>
      </c>
      <c r="AQ1191">
        <f t="shared" si="187"/>
        <v>0</v>
      </c>
      <c r="AR1191">
        <f t="shared" si="188"/>
        <v>0.81200676937966165</v>
      </c>
      <c r="AS1191" s="9">
        <f t="shared" si="189"/>
        <v>45.557281248488565</v>
      </c>
      <c r="AT1191" s="9">
        <f t="shared" si="190"/>
        <v>19.026340851290527</v>
      </c>
      <c r="AU1191" s="9">
        <f t="shared" si="191"/>
        <v>9.3772697639679947</v>
      </c>
      <c r="AV1191">
        <f t="shared" si="192"/>
        <v>0</v>
      </c>
      <c r="AW1191">
        <f t="shared" si="193"/>
        <v>11.666500591711458</v>
      </c>
      <c r="AX1191">
        <v>13.534035161764756</v>
      </c>
      <c r="AZ1191">
        <f t="shared" si="194"/>
        <v>92.815718688933231</v>
      </c>
    </row>
    <row r="1192" spans="1:52" x14ac:dyDescent="0.3">
      <c r="A1192">
        <v>297.5</v>
      </c>
      <c r="B1192" s="12">
        <v>6352.0717025615768</v>
      </c>
      <c r="C1192" s="9">
        <v>0</v>
      </c>
      <c r="D1192" s="9">
        <v>0.86426846271784052</v>
      </c>
      <c r="E1192" s="9">
        <v>1.1563807603231679</v>
      </c>
      <c r="F1192" s="9">
        <v>3.5416336564445885</v>
      </c>
      <c r="G1192" s="12">
        <v>112.46373734441519</v>
      </c>
      <c r="H1192" s="12">
        <v>449.76183089352605</v>
      </c>
      <c r="I1192" s="12">
        <v>26.985709853611564</v>
      </c>
      <c r="J1192">
        <v>194.80721432530947</v>
      </c>
      <c r="K1192">
        <v>53.237161844101195</v>
      </c>
      <c r="L1192">
        <v>-1.610185596319634E-3</v>
      </c>
      <c r="M1192">
        <v>0</v>
      </c>
      <c r="N1192">
        <v>9.3923955072026133E-5</v>
      </c>
      <c r="O1192">
        <v>1.195051280748774E-3</v>
      </c>
      <c r="P1192">
        <v>-2.5216962835031211E-4</v>
      </c>
      <c r="Q1192">
        <v>5.8771958018980341E-3</v>
      </c>
      <c r="R1192">
        <v>-8.0075867805871719E-3</v>
      </c>
      <c r="S1192">
        <v>6.3049378105003225E-5</v>
      </c>
      <c r="T1192">
        <v>219.94035039942261</v>
      </c>
      <c r="U1192">
        <v>59.155276016248024</v>
      </c>
      <c r="V1192">
        <v>211.50920286146291</v>
      </c>
      <c r="W1192">
        <v>58.670366600160776</v>
      </c>
      <c r="X1192">
        <v>339.88687025664763</v>
      </c>
      <c r="Y1192">
        <v>301.39735913021332</v>
      </c>
      <c r="Z1192">
        <v>11.548300971330157</v>
      </c>
      <c r="AA1192" s="12">
        <v>27.845236617870523</v>
      </c>
      <c r="AB1192" s="12">
        <v>8.8952366178705216</v>
      </c>
      <c r="AC1192" s="12">
        <v>7.2723629450486701E-2</v>
      </c>
      <c r="AD1192" s="12">
        <v>-503.11487626299436</v>
      </c>
      <c r="AE1192">
        <v>5.9977017213332928E-3</v>
      </c>
      <c r="AF1192">
        <v>0</v>
      </c>
      <c r="AG1192">
        <v>32.262946698712383</v>
      </c>
      <c r="AH1192">
        <v>-5.4136755996297286</v>
      </c>
      <c r="AI1192">
        <v>-4.4944078134375207</v>
      </c>
      <c r="AJ1192">
        <v>-3.3552731097979098</v>
      </c>
      <c r="AK1192">
        <v>18.696233486736972</v>
      </c>
      <c r="AL1192">
        <v>0</v>
      </c>
      <c r="AM1192">
        <v>0</v>
      </c>
      <c r="AN1192">
        <v>0.30777795155913867</v>
      </c>
      <c r="AO1192">
        <f t="shared" si="185"/>
        <v>13.698656846772584</v>
      </c>
      <c r="AP1192">
        <f t="shared" si="186"/>
        <v>0.821919410806355</v>
      </c>
      <c r="AQ1192">
        <f t="shared" si="187"/>
        <v>0</v>
      </c>
      <c r="AR1192">
        <f t="shared" si="188"/>
        <v>0.82190462763310446</v>
      </c>
      <c r="AS1192" s="9">
        <f t="shared" si="189"/>
        <v>45.011423807214484</v>
      </c>
      <c r="AT1192" s="9">
        <f t="shared" si="190"/>
        <v>19.291835287324069</v>
      </c>
      <c r="AU1192" s="9">
        <f t="shared" si="191"/>
        <v>9.4917727301701404</v>
      </c>
      <c r="AV1192">
        <f t="shared" si="192"/>
        <v>0</v>
      </c>
      <c r="AW1192">
        <f t="shared" si="193"/>
        <v>11.526606220274177</v>
      </c>
      <c r="AX1192">
        <v>13.698903237425048</v>
      </c>
      <c r="AZ1192">
        <f t="shared" si="194"/>
        <v>89.888156268750407</v>
      </c>
    </row>
    <row r="1193" spans="1:52" x14ac:dyDescent="0.3">
      <c r="A1193">
        <v>297.75</v>
      </c>
      <c r="B1193" s="12">
        <v>6343.8047311985629</v>
      </c>
      <c r="C1193" s="9">
        <v>0</v>
      </c>
      <c r="D1193" s="9">
        <v>0.86200433984732849</v>
      </c>
      <c r="E1193" s="9">
        <v>1.1564983953626373</v>
      </c>
      <c r="F1193" s="9">
        <v>3.5407465468446304</v>
      </c>
      <c r="G1193" s="12">
        <v>113.52769082529741</v>
      </c>
      <c r="H1193" s="12">
        <v>449.80707513947584</v>
      </c>
      <c r="I1193" s="12">
        <v>26.988424508368549</v>
      </c>
      <c r="J1193">
        <v>194.73945896390464</v>
      </c>
      <c r="K1193">
        <v>53.231834304057884</v>
      </c>
      <c r="L1193">
        <v>-1.6227657248728666E-3</v>
      </c>
      <c r="M1193">
        <v>0</v>
      </c>
      <c r="N1193">
        <v>-6.6542742293588088E-5</v>
      </c>
      <c r="O1193">
        <v>1.1926308464035075E-3</v>
      </c>
      <c r="P1193">
        <v>-2.352344306277979E-4</v>
      </c>
      <c r="Q1193">
        <v>5.8771958018980341E-3</v>
      </c>
      <c r="R1193">
        <v>-7.5423703330520734E-3</v>
      </c>
      <c r="S1193">
        <v>6.2945297510637099E-5</v>
      </c>
      <c r="T1193">
        <v>191.22972217595895</v>
      </c>
      <c r="U1193">
        <v>55.063957838359443</v>
      </c>
      <c r="V1193">
        <v>208.08626911019954</v>
      </c>
      <c r="W1193">
        <v>58.214788642244855</v>
      </c>
      <c r="X1193">
        <v>339.14569537722537</v>
      </c>
      <c r="Y1193">
        <v>301.05592062229351</v>
      </c>
      <c r="Z1193">
        <v>11.548561678451872</v>
      </c>
      <c r="AA1193" s="12">
        <v>27.846141502789518</v>
      </c>
      <c r="AB1193" s="12">
        <v>8.8961415027895168</v>
      </c>
      <c r="AC1193" s="12">
        <v>6.5803231309331522E-2</v>
      </c>
      <c r="AD1193" s="12">
        <v>-503.25135285298552</v>
      </c>
      <c r="AE1193">
        <v>5.3982508853329669E-3</v>
      </c>
      <c r="AF1193">
        <v>0</v>
      </c>
      <c r="AG1193">
        <v>32.116457825454432</v>
      </c>
      <c r="AH1193">
        <v>-4.7064647435773246</v>
      </c>
      <c r="AI1193">
        <v>-4.6484825756046986</v>
      </c>
      <c r="AJ1193">
        <v>-3.356183272176561</v>
      </c>
      <c r="AK1193">
        <v>18.696841057071399</v>
      </c>
      <c r="AL1193">
        <v>0</v>
      </c>
      <c r="AM1193">
        <v>0</v>
      </c>
      <c r="AN1193">
        <v>0.27848972736085975</v>
      </c>
      <c r="AO1193">
        <f t="shared" si="185"/>
        <v>13.560570636664012</v>
      </c>
      <c r="AP1193">
        <f t="shared" si="186"/>
        <v>0.81363423819984071</v>
      </c>
      <c r="AQ1193">
        <f t="shared" si="187"/>
        <v>0</v>
      </c>
      <c r="AR1193">
        <f t="shared" si="188"/>
        <v>0.81362238312514612</v>
      </c>
      <c r="AS1193" s="9">
        <f t="shared" si="189"/>
        <v>45.190386565045991</v>
      </c>
      <c r="AT1193" s="9">
        <f t="shared" si="190"/>
        <v>18.872505593654889</v>
      </c>
      <c r="AU1193" s="9">
        <f t="shared" si="191"/>
        <v>9.3963051835510623</v>
      </c>
      <c r="AV1193">
        <f t="shared" si="192"/>
        <v>0</v>
      </c>
      <c r="AW1193">
        <f t="shared" si="193"/>
        <v>11.572336124943506</v>
      </c>
      <c r="AX1193">
        <v>13.560768224121208</v>
      </c>
      <c r="AZ1193">
        <f t="shared" si="194"/>
        <v>92.969651512093975</v>
      </c>
    </row>
    <row r="1194" spans="1:52" x14ac:dyDescent="0.3">
      <c r="A1194">
        <v>298</v>
      </c>
      <c r="B1194" s="12">
        <v>6335.4728130305812</v>
      </c>
      <c r="C1194" s="9">
        <v>0</v>
      </c>
      <c r="D1194" s="9">
        <v>0.85973504904067799</v>
      </c>
      <c r="E1194" s="9">
        <v>1.1566036559174193</v>
      </c>
      <c r="F1194" s="9">
        <v>3.5398519963027377</v>
      </c>
      <c r="G1194" s="12">
        <v>114.59372416727985</v>
      </c>
      <c r="H1194" s="12">
        <v>449.84755996823822</v>
      </c>
      <c r="I1194" s="12">
        <v>26.990853598094294</v>
      </c>
      <c r="J1194">
        <v>194.79046491578669</v>
      </c>
      <c r="K1194">
        <v>53.244934642349335</v>
      </c>
      <c r="L1194">
        <v>-1.6352988632799385E-3</v>
      </c>
      <c r="M1194">
        <v>0</v>
      </c>
      <c r="N1194">
        <v>9.4993600799424266E-5</v>
      </c>
      <c r="O1194">
        <v>1.1907402730552401E-3</v>
      </c>
      <c r="P1194">
        <v>-2.4797603999362594E-4</v>
      </c>
      <c r="Q1194">
        <v>5.8771958018980341E-3</v>
      </c>
      <c r="R1194">
        <v>-8.0275949267946921E-3</v>
      </c>
      <c r="S1194">
        <v>6.2877050062039788E-5</v>
      </c>
      <c r="T1194">
        <v>219.51428676856753</v>
      </c>
      <c r="U1194">
        <v>58.992112556142445</v>
      </c>
      <c r="V1194">
        <v>210.84361029781925</v>
      </c>
      <c r="W1194">
        <v>58.58635273682097</v>
      </c>
      <c r="X1194">
        <v>338.56315705469314</v>
      </c>
      <c r="Y1194">
        <v>300.8602901536276</v>
      </c>
      <c r="Z1194">
        <v>11.548796326604933</v>
      </c>
      <c r="AA1194" s="12">
        <v>27.846951199364756</v>
      </c>
      <c r="AB1194" s="12">
        <v>8.8969511993647643</v>
      </c>
      <c r="AC1194" s="12">
        <v>5.8881134952001306E-2</v>
      </c>
      <c r="AD1194" s="12">
        <v>-503.3748471050535</v>
      </c>
      <c r="AE1194">
        <v>4.7986992136208606E-3</v>
      </c>
      <c r="AF1194">
        <v>0</v>
      </c>
      <c r="AG1194">
        <v>31.978465644028621</v>
      </c>
      <c r="AH1194">
        <v>-5.4020592203975921</v>
      </c>
      <c r="AI1194">
        <v>-4.5008339927904171</v>
      </c>
      <c r="AJ1194">
        <v>-3.3570068553436023</v>
      </c>
      <c r="AK1194">
        <v>18.69738471473292</v>
      </c>
      <c r="AL1194">
        <v>0</v>
      </c>
      <c r="AM1194">
        <v>0</v>
      </c>
      <c r="AN1194">
        <v>0.24919431604197637</v>
      </c>
      <c r="AO1194">
        <f t="shared" si="185"/>
        <v>13.726499629840804</v>
      </c>
      <c r="AP1194">
        <f t="shared" si="186"/>
        <v>0.82358997779044818</v>
      </c>
      <c r="AQ1194">
        <f t="shared" si="187"/>
        <v>0</v>
      </c>
      <c r="AR1194">
        <f t="shared" si="188"/>
        <v>0.82358049519371423</v>
      </c>
      <c r="AS1194" s="9">
        <f t="shared" si="189"/>
        <v>44.642648325753626</v>
      </c>
      <c r="AT1194" s="9">
        <f t="shared" si="190"/>
        <v>19.139016713358288</v>
      </c>
      <c r="AU1194" s="9">
        <f t="shared" si="191"/>
        <v>9.511472910134966</v>
      </c>
      <c r="AV1194">
        <f t="shared" si="192"/>
        <v>0</v>
      </c>
      <c r="AW1194">
        <f t="shared" si="193"/>
        <v>11.431983629564956</v>
      </c>
      <c r="AX1194">
        <v>13.726657674939393</v>
      </c>
      <c r="AZ1194">
        <f t="shared" si="194"/>
        <v>90.016679855808349</v>
      </c>
    </row>
    <row r="1195" spans="1:52" x14ac:dyDescent="0.3">
      <c r="A1195">
        <v>298.25</v>
      </c>
      <c r="B1195" s="12">
        <v>6327.0762024581454</v>
      </c>
      <c r="C1195" s="9">
        <v>0</v>
      </c>
      <c r="D1195" s="9">
        <v>0.85746064246278808</v>
      </c>
      <c r="E1195" s="9">
        <v>1.1566965392709072</v>
      </c>
      <c r="F1195" s="9">
        <v>3.5389500206660189</v>
      </c>
      <c r="G1195" s="12">
        <v>115.66180891643508</v>
      </c>
      <c r="H1195" s="12">
        <v>449.88328433496429</v>
      </c>
      <c r="I1195" s="12">
        <v>26.992997060097856</v>
      </c>
      <c r="J1195">
        <v>194.72357748800664</v>
      </c>
      <c r="K1195">
        <v>53.239748730648103</v>
      </c>
      <c r="L1195">
        <v>-1.6477953583787809E-3</v>
      </c>
      <c r="M1195">
        <v>0</v>
      </c>
      <c r="N1195">
        <v>-6.56947604060796E-5</v>
      </c>
      <c r="O1195">
        <v>1.1883313222401776E-3</v>
      </c>
      <c r="P1195">
        <v>-2.3097961699906683E-4</v>
      </c>
      <c r="Q1195">
        <v>5.8771958018980341E-3</v>
      </c>
      <c r="R1195">
        <v>-7.5489962189151383E-3</v>
      </c>
      <c r="S1195">
        <v>6.2772015833216331E-5</v>
      </c>
      <c r="T1195">
        <v>190.71298748483025</v>
      </c>
      <c r="U1195">
        <v>54.878419078621334</v>
      </c>
      <c r="V1195">
        <v>207.43894833129053</v>
      </c>
      <c r="W1195">
        <v>58.131951023744932</v>
      </c>
      <c r="X1195">
        <v>337.83306675196837</v>
      </c>
      <c r="Y1195">
        <v>300.52259036202611</v>
      </c>
      <c r="Z1195">
        <v>11.549004912080704</v>
      </c>
      <c r="AA1195" s="12">
        <v>27.847665686699287</v>
      </c>
      <c r="AB1195" s="12">
        <v>8.8976656866992858</v>
      </c>
      <c r="AC1195" s="12">
        <v>5.1957518966404027E-2</v>
      </c>
      <c r="AD1195" s="12">
        <v>-503.48535447263424</v>
      </c>
      <c r="AE1195">
        <v>4.1990579060093847E-3</v>
      </c>
      <c r="AF1195">
        <v>0</v>
      </c>
      <c r="AG1195">
        <v>31.833509801625304</v>
      </c>
      <c r="AH1195">
        <v>-4.6928750437167395</v>
      </c>
      <c r="AI1195">
        <v>-4.6541821015367786</v>
      </c>
      <c r="AJ1195">
        <v>-3.3577438289779984</v>
      </c>
      <c r="AK1195">
        <v>18.697864445690605</v>
      </c>
      <c r="AL1195">
        <v>0</v>
      </c>
      <c r="AM1195">
        <v>0</v>
      </c>
      <c r="AN1195">
        <v>0.21989247341488269</v>
      </c>
      <c r="AO1195">
        <f t="shared" si="185"/>
        <v>13.589271293700948</v>
      </c>
      <c r="AP1195">
        <f t="shared" si="186"/>
        <v>0.81535627762205687</v>
      </c>
      <c r="AQ1195">
        <f t="shared" si="187"/>
        <v>0</v>
      </c>
      <c r="AR1195">
        <f t="shared" si="188"/>
        <v>0.81534908941608575</v>
      </c>
      <c r="AS1195" s="9">
        <f t="shared" si="189"/>
        <v>44.824098185167756</v>
      </c>
      <c r="AT1195" s="9">
        <f t="shared" si="190"/>
        <v>18.71870499009016</v>
      </c>
      <c r="AU1195" s="9">
        <f t="shared" si="191"/>
        <v>9.4165536553529741</v>
      </c>
      <c r="AV1195">
        <f t="shared" si="192"/>
        <v>-5.3311557364921214E-4</v>
      </c>
      <c r="AW1195">
        <f t="shared" si="193"/>
        <v>11.478370823677926</v>
      </c>
      <c r="AX1195">
        <v>13.589391098189999</v>
      </c>
      <c r="AZ1195">
        <f t="shared" si="194"/>
        <v>93.083642030735575</v>
      </c>
    </row>
    <row r="1196" spans="1:52" x14ac:dyDescent="0.3">
      <c r="A1196">
        <v>298.5</v>
      </c>
      <c r="B1196" s="12">
        <v>6318.6151556295881</v>
      </c>
      <c r="C1196" s="9">
        <v>0</v>
      </c>
      <c r="D1196" s="9">
        <v>0.85518117233957247</v>
      </c>
      <c r="E1196" s="9">
        <v>1.1567770430258544</v>
      </c>
      <c r="F1196" s="9">
        <v>3.5380406359220156</v>
      </c>
      <c r="G1196" s="12">
        <v>116.73191662692066</v>
      </c>
      <c r="H1196" s="12">
        <v>449.9142473176363</v>
      </c>
      <c r="I1196" s="12">
        <v>26.994854839058178</v>
      </c>
      <c r="J1196">
        <v>194.77795625063783</v>
      </c>
      <c r="K1196">
        <v>53.253273957858937</v>
      </c>
      <c r="L1196">
        <v>-1.6602402259907696E-3</v>
      </c>
      <c r="M1196">
        <v>0</v>
      </c>
      <c r="N1196">
        <v>9.5851965810518313E-5</v>
      </c>
      <c r="O1196">
        <v>1.1864505376165423E-3</v>
      </c>
      <c r="P1196">
        <v>-2.4476842249238193E-4</v>
      </c>
      <c r="Q1196">
        <v>5.8771958018980341E-3</v>
      </c>
      <c r="R1196">
        <v>-8.0757374002963268E-3</v>
      </c>
      <c r="S1196">
        <v>6.2703512778857908E-5</v>
      </c>
      <c r="T1196">
        <v>219.10008448473221</v>
      </c>
      <c r="U1196">
        <v>58.837711941907912</v>
      </c>
      <c r="V1196">
        <v>210.22145422157476</v>
      </c>
      <c r="W1196">
        <v>58.506782144429735</v>
      </c>
      <c r="X1196">
        <v>337.26103956427835</v>
      </c>
      <c r="Y1196">
        <v>300.33107621539045</v>
      </c>
      <c r="Z1196">
        <v>11.549187431582533</v>
      </c>
      <c r="AA1196" s="12">
        <v>27.848284946352727</v>
      </c>
      <c r="AB1196" s="12">
        <v>8.8982849463527263</v>
      </c>
      <c r="AC1196" s="12">
        <v>4.5032561998189641E-2</v>
      </c>
      <c r="AD1196" s="12">
        <v>-503.58287072855035</v>
      </c>
      <c r="AE1196">
        <v>3.5993381640495592E-3</v>
      </c>
      <c r="AF1196">
        <v>0</v>
      </c>
      <c r="AG1196">
        <v>31.696376883992219</v>
      </c>
      <c r="AH1196">
        <v>-5.390989383521454</v>
      </c>
      <c r="AI1196">
        <v>-4.505481099690785</v>
      </c>
      <c r="AJ1196">
        <v>-3.3583941648887028</v>
      </c>
      <c r="AK1196">
        <v>18.698280237562965</v>
      </c>
      <c r="AL1196">
        <v>0</v>
      </c>
      <c r="AM1196">
        <v>0</v>
      </c>
      <c r="AN1196">
        <v>0.19058495553634613</v>
      </c>
      <c r="AO1196">
        <f t="shared" si="185"/>
        <v>13.755395870881307</v>
      </c>
      <c r="AP1196">
        <f t="shared" si="186"/>
        <v>0.82532375225287835</v>
      </c>
      <c r="AQ1196">
        <f t="shared" si="187"/>
        <v>0</v>
      </c>
      <c r="AR1196">
        <f t="shared" si="188"/>
        <v>0.82531840612697882</v>
      </c>
      <c r="AS1196" s="9">
        <f t="shared" si="189"/>
        <v>44.275644812771077</v>
      </c>
      <c r="AT1196" s="9">
        <f t="shared" si="190"/>
        <v>18.986160673963635</v>
      </c>
      <c r="AU1196" s="9">
        <f t="shared" si="191"/>
        <v>9.5318187065054794</v>
      </c>
      <c r="AV1196">
        <f t="shared" si="192"/>
        <v>0</v>
      </c>
      <c r="AW1196">
        <f t="shared" si="193"/>
        <v>11.337858185184341</v>
      </c>
      <c r="AX1196">
        <v>13.755484973556804</v>
      </c>
      <c r="AZ1196">
        <f t="shared" si="194"/>
        <v>90.109621993815693</v>
      </c>
    </row>
    <row r="1197" spans="1:52" x14ac:dyDescent="0.3">
      <c r="A1197">
        <v>298.75</v>
      </c>
      <c r="B1197" s="12">
        <v>6310.0899304278009</v>
      </c>
      <c r="C1197" s="9">
        <v>0</v>
      </c>
      <c r="D1197" s="9">
        <v>0.85289669095626186</v>
      </c>
      <c r="E1197" s="9">
        <v>1.1568451651044667</v>
      </c>
      <c r="F1197" s="9">
        <v>3.5371238581986142</v>
      </c>
      <c r="G1197" s="12">
        <v>117.80401886215274</v>
      </c>
      <c r="H1197" s="12">
        <v>449.94044811710251</v>
      </c>
      <c r="I1197" s="12">
        <v>26.99642688702615</v>
      </c>
      <c r="J1197">
        <v>194.7109280178332</v>
      </c>
      <c r="K1197">
        <v>53.248087029848421</v>
      </c>
      <c r="L1197">
        <v>-1.6726438767646745E-3</v>
      </c>
      <c r="M1197">
        <v>0</v>
      </c>
      <c r="N1197">
        <v>-6.498761930605363E-5</v>
      </c>
      <c r="O1197">
        <v>1.1840529817449851E-3</v>
      </c>
      <c r="P1197">
        <v>-2.2751368063637789E-4</v>
      </c>
      <c r="Q1197">
        <v>5.8771958018980341E-3</v>
      </c>
      <c r="R1197">
        <v>-7.5773501295302078E-3</v>
      </c>
      <c r="S1197">
        <v>6.2597221755258535E-5</v>
      </c>
      <c r="T1197">
        <v>190.23419771861168</v>
      </c>
      <c r="U1197">
        <v>54.705952898264172</v>
      </c>
      <c r="V1197">
        <v>206.83469086015563</v>
      </c>
      <c r="W1197">
        <v>58.053595954894604</v>
      </c>
      <c r="X1197">
        <v>336.54191717392274</v>
      </c>
      <c r="Y1197">
        <v>299.99685802571389</v>
      </c>
      <c r="Z1197">
        <v>11.549343882226175</v>
      </c>
      <c r="AA1197" s="12">
        <v>27.848808962342048</v>
      </c>
      <c r="AB1197" s="12">
        <v>8.8988089623420485</v>
      </c>
      <c r="AC1197" s="12">
        <v>3.8106442743257821E-2</v>
      </c>
      <c r="AD1197" s="12">
        <v>-503.6673922374294</v>
      </c>
      <c r="AE1197">
        <v>2.9995511902551897E-3</v>
      </c>
      <c r="AF1197">
        <v>0</v>
      </c>
      <c r="AG1197">
        <v>31.553171936001188</v>
      </c>
      <c r="AH1197">
        <v>-4.680440992157787</v>
      </c>
      <c r="AI1197">
        <v>-4.6581083582779126</v>
      </c>
      <c r="AJ1197">
        <v>-3.3589578388314174</v>
      </c>
      <c r="AK1197">
        <v>18.698632079618449</v>
      </c>
      <c r="AL1197">
        <v>0</v>
      </c>
      <c r="AM1197">
        <v>0</v>
      </c>
      <c r="AN1197">
        <v>0.16127251867579892</v>
      </c>
      <c r="AO1197">
        <f t="shared" si="185"/>
        <v>13.617868861515818</v>
      </c>
      <c r="AP1197">
        <f t="shared" si="186"/>
        <v>0.81707213169094906</v>
      </c>
      <c r="AQ1197">
        <f t="shared" si="187"/>
        <v>0</v>
      </c>
      <c r="AR1197">
        <f t="shared" si="188"/>
        <v>0.81706845596915989</v>
      </c>
      <c r="AS1197" s="9">
        <f t="shared" si="189"/>
        <v>44.45977027407563</v>
      </c>
      <c r="AT1197" s="9">
        <f t="shared" si="190"/>
        <v>18.565380304877188</v>
      </c>
      <c r="AU1197" s="9">
        <f t="shared" si="191"/>
        <v>9.4366470254823618</v>
      </c>
      <c r="AV1197">
        <f t="shared" si="192"/>
        <v>4.2401613551845685E-5</v>
      </c>
      <c r="AW1197">
        <f t="shared" si="193"/>
        <v>11.384951013386578</v>
      </c>
      <c r="AX1197">
        <v>13.617930123821235</v>
      </c>
      <c r="AZ1197">
        <f t="shared" si="194"/>
        <v>93.162167165558259</v>
      </c>
    </row>
    <row r="1198" spans="1:52" x14ac:dyDescent="0.3">
      <c r="A1198">
        <v>299</v>
      </c>
      <c r="B1198" s="12">
        <v>6301.5007864568961</v>
      </c>
      <c r="C1198" s="9">
        <v>0</v>
      </c>
      <c r="D1198" s="9">
        <v>0.85060725065571563</v>
      </c>
      <c r="E1198" s="9">
        <v>1.1569009037484754</v>
      </c>
      <c r="F1198" s="9">
        <v>3.5361997037639643</v>
      </c>
      <c r="G1198" s="12">
        <v>118.87808719597247</v>
      </c>
      <c r="H1198" s="12">
        <v>449.96188605710591</v>
      </c>
      <c r="I1198" s="12">
        <v>26.997713163426354</v>
      </c>
      <c r="J1198">
        <v>194.76767018255677</v>
      </c>
      <c r="K1198">
        <v>53.261898692114471</v>
      </c>
      <c r="L1198">
        <v>-1.6849934347592103E-3</v>
      </c>
      <c r="M1198">
        <v>0</v>
      </c>
      <c r="N1198">
        <v>9.655306266596089E-5</v>
      </c>
      <c r="O1198">
        <v>1.1821819098947544E-3</v>
      </c>
      <c r="P1198">
        <v>-2.420789458123381E-4</v>
      </c>
      <c r="Q1198">
        <v>5.8771958018980341E-3</v>
      </c>
      <c r="R1198">
        <v>-8.1380816807254328E-3</v>
      </c>
      <c r="S1198">
        <v>6.2528153738039872E-5</v>
      </c>
      <c r="T1198">
        <v>218.70035023195877</v>
      </c>
      <c r="U1198">
        <v>58.69250247646022</v>
      </c>
      <c r="V1198">
        <v>209.63880832944938</v>
      </c>
      <c r="W1198">
        <v>58.431217850910684</v>
      </c>
      <c r="X1198">
        <v>335.9802958174057</v>
      </c>
      <c r="Y1198">
        <v>299.80919509969186</v>
      </c>
      <c r="Z1198">
        <v>11.549474261539407</v>
      </c>
      <c r="AA1198" s="12">
        <v>27.849237721142121</v>
      </c>
      <c r="AB1198" s="12">
        <v>8.8992377211421179</v>
      </c>
      <c r="AC1198" s="12">
        <v>3.117933994104078E-2</v>
      </c>
      <c r="AD1198" s="12">
        <v>-503.7389157960103</v>
      </c>
      <c r="AE1198">
        <v>2.3997081883482263E-3</v>
      </c>
      <c r="AF1198">
        <v>0</v>
      </c>
      <c r="AG1198">
        <v>31.4171181187792</v>
      </c>
      <c r="AH1198">
        <v>-5.3805287476657657</v>
      </c>
      <c r="AI1198">
        <v>-4.5085193385121247</v>
      </c>
      <c r="AJ1198">
        <v>-3.3594348294435932</v>
      </c>
      <c r="AK1198">
        <v>18.698919962775832</v>
      </c>
      <c r="AL1198">
        <v>0</v>
      </c>
      <c r="AM1198">
        <v>0</v>
      </c>
      <c r="AN1198">
        <v>0.13195591928690989</v>
      </c>
      <c r="AO1198">
        <f t="shared" si="185"/>
        <v>13.785114067701183</v>
      </c>
      <c r="AP1198">
        <f t="shared" si="186"/>
        <v>0.82710684406207102</v>
      </c>
      <c r="AQ1198">
        <f t="shared" si="187"/>
        <v>0</v>
      </c>
      <c r="AR1198">
        <f t="shared" si="188"/>
        <v>0.82710446257473036</v>
      </c>
      <c r="AS1198" s="9">
        <f t="shared" si="189"/>
        <v>43.911111948260547</v>
      </c>
      <c r="AT1198" s="9">
        <f t="shared" si="190"/>
        <v>18.833582959008751</v>
      </c>
      <c r="AU1198" s="9">
        <f t="shared" si="191"/>
        <v>9.5526492070379767</v>
      </c>
      <c r="AV1198">
        <f t="shared" si="192"/>
        <v>0</v>
      </c>
      <c r="AW1198">
        <f t="shared" si="193"/>
        <v>11.244408263955266</v>
      </c>
      <c r="AX1198">
        <v>13.785153759271145</v>
      </c>
      <c r="AZ1198">
        <f t="shared" si="194"/>
        <v>90.170386770242487</v>
      </c>
    </row>
    <row r="1199" spans="1:52" x14ac:dyDescent="0.3">
      <c r="A1199">
        <v>299.25</v>
      </c>
      <c r="B1199" s="12">
        <v>6292.8479850288368</v>
      </c>
      <c r="C1199" s="9">
        <v>0</v>
      </c>
      <c r="D1199" s="9">
        <v>0.84831290383672386</v>
      </c>
      <c r="E1199" s="9">
        <v>1.1569442575192073</v>
      </c>
      <c r="F1199" s="9">
        <v>3.5352681890263833</v>
      </c>
      <c r="G1199" s="12">
        <v>119.95409321380694</v>
      </c>
      <c r="H1199" s="12">
        <v>449.97856058431051</v>
      </c>
      <c r="I1199" s="12">
        <v>26.998713635058628</v>
      </c>
      <c r="J1199">
        <v>194.70005278982319</v>
      </c>
      <c r="K1199">
        <v>53.256647342367444</v>
      </c>
      <c r="L1199">
        <v>-1.6972992152154305E-3</v>
      </c>
      <c r="M1199">
        <v>0</v>
      </c>
      <c r="N1199">
        <v>-6.3988985269103024E-5</v>
      </c>
      <c r="O1199">
        <v>1.1797956591785186E-3</v>
      </c>
      <c r="P1199">
        <v>-2.244781167011081E-4</v>
      </c>
      <c r="Q1199">
        <v>5.8771958018980341E-3</v>
      </c>
      <c r="R1199">
        <v>-7.6166976578487802E-3</v>
      </c>
      <c r="S1199">
        <v>6.242047867915903E-5</v>
      </c>
      <c r="T1199">
        <v>189.78915400599092</v>
      </c>
      <c r="U1199">
        <v>54.545974916360194</v>
      </c>
      <c r="V1199">
        <v>206.26946533205231</v>
      </c>
      <c r="W1199">
        <v>57.979264364885694</v>
      </c>
      <c r="X1199">
        <v>335.2720261774387</v>
      </c>
      <c r="Y1199">
        <v>299.47835620554895</v>
      </c>
      <c r="Z1199">
        <v>11.549578567462046</v>
      </c>
      <c r="AA1199" s="12">
        <v>27.849571211686207</v>
      </c>
      <c r="AB1199" s="12">
        <v>8.8995712116862098</v>
      </c>
      <c r="AC1199" s="12">
        <v>2.4251432366365153E-2</v>
      </c>
      <c r="AD1199" s="12">
        <v>-503.79743882101803</v>
      </c>
      <c r="AE1199">
        <v>1.799820362840876E-3</v>
      </c>
      <c r="AF1199">
        <v>0</v>
      </c>
      <c r="AG1199">
        <v>31.275757188258577</v>
      </c>
      <c r="AH1199">
        <v>-4.6690573266613429</v>
      </c>
      <c r="AI1199">
        <v>-4.6604445436748323</v>
      </c>
      <c r="AJ1199">
        <v>-3.3598251194973701</v>
      </c>
      <c r="AK1199">
        <v>18.699143879604534</v>
      </c>
      <c r="AL1199">
        <v>0</v>
      </c>
      <c r="AM1199">
        <v>0</v>
      </c>
      <c r="AN1199">
        <v>0.10263591397314273</v>
      </c>
      <c r="AO1199">
        <f t="shared" si="185"/>
        <v>13.647280117467394</v>
      </c>
      <c r="AP1199">
        <f t="shared" si="186"/>
        <v>0.81883680704804362</v>
      </c>
      <c r="AQ1199">
        <f t="shared" si="187"/>
        <v>0</v>
      </c>
      <c r="AR1199">
        <f t="shared" si="188"/>
        <v>0.81883548079752932</v>
      </c>
      <c r="AS1199" s="9">
        <f t="shared" si="189"/>
        <v>44.097849424943824</v>
      </c>
      <c r="AT1199" s="9">
        <f t="shared" si="190"/>
        <v>18.412620958117259</v>
      </c>
      <c r="AU1199" s="9">
        <f t="shared" si="191"/>
        <v>9.4572200369311386</v>
      </c>
      <c r="AV1199">
        <f t="shared" si="192"/>
        <v>5.9401076497422878E-4</v>
      </c>
      <c r="AW1199">
        <f t="shared" si="193"/>
        <v>11.292190452541554</v>
      </c>
      <c r="AX1199">
        <v>13.647302221678434</v>
      </c>
      <c r="AZ1199">
        <f t="shared" si="194"/>
        <v>93.208890873496642</v>
      </c>
    </row>
    <row r="1200" spans="1:52" x14ac:dyDescent="0.3">
      <c r="A1200">
        <v>299.5</v>
      </c>
      <c r="B1200" s="12">
        <v>6284.1317891499466</v>
      </c>
      <c r="C1200" s="9">
        <v>0</v>
      </c>
      <c r="D1200" s="9">
        <v>0.84601370295232337</v>
      </c>
      <c r="E1200" s="9">
        <v>1.1569752252976402</v>
      </c>
      <c r="F1200" s="9">
        <v>3.5343293305342693</v>
      </c>
      <c r="G1200" s="12">
        <v>121.0320085138267</v>
      </c>
      <c r="H1200" s="12">
        <v>449.99047126832318</v>
      </c>
      <c r="I1200" s="12">
        <v>26.99942827609939</v>
      </c>
      <c r="J1200">
        <v>194.75866034583112</v>
      </c>
      <c r="K1200">
        <v>53.270679707693262</v>
      </c>
      <c r="L1200">
        <v>-1.7095493629789385E-3</v>
      </c>
      <c r="M1200">
        <v>0</v>
      </c>
      <c r="N1200">
        <v>9.6712043003109054E-5</v>
      </c>
      <c r="O1200">
        <v>1.1779342234452055E-3</v>
      </c>
      <c r="P1200">
        <v>-2.396848951001616E-4</v>
      </c>
      <c r="Q1200">
        <v>5.8771958018980341E-3</v>
      </c>
      <c r="R1200">
        <v>-8.2079346748406071E-3</v>
      </c>
      <c r="S1200">
        <v>6.2350696627542907E-5</v>
      </c>
      <c r="T1200">
        <v>218.31642667783973</v>
      </c>
      <c r="U1200">
        <v>58.556502180586733</v>
      </c>
      <c r="V1200">
        <v>209.09247716475699</v>
      </c>
      <c r="W1200">
        <v>58.359328271220079</v>
      </c>
      <c r="X1200">
        <v>334.72070694252716</v>
      </c>
      <c r="Y1200">
        <v>299.29442032818253</v>
      </c>
      <c r="Z1200">
        <v>11.54965679834606</v>
      </c>
      <c r="AA1200" s="12">
        <v>27.849809425366466</v>
      </c>
      <c r="AB1200" s="12">
        <v>8.8998094253664632</v>
      </c>
      <c r="AC1200" s="12">
        <v>1.7322898828031015E-2</v>
      </c>
      <c r="AD1200" s="12">
        <v>-503.84295892644587</v>
      </c>
      <c r="AE1200">
        <v>1.1998989189612175E-3</v>
      </c>
      <c r="AF1200">
        <v>0</v>
      </c>
      <c r="AG1200">
        <v>31.140888537371389</v>
      </c>
      <c r="AH1200">
        <v>-5.3707089129938863</v>
      </c>
      <c r="AI1200">
        <v>-4.510097158171277</v>
      </c>
      <c r="AJ1200">
        <v>-3.3601286930804681</v>
      </c>
      <c r="AK1200">
        <v>18.699303824324954</v>
      </c>
      <c r="AL1200">
        <v>0</v>
      </c>
      <c r="AM1200">
        <v>0</v>
      </c>
      <c r="AN1200">
        <v>7.3313259481742055E-2</v>
      </c>
      <c r="AO1200">
        <f t="shared" si="185"/>
        <v>13.815474978251013</v>
      </c>
      <c r="AP1200">
        <f t="shared" si="186"/>
        <v>0.82892849869506069</v>
      </c>
      <c r="AQ1200">
        <f t="shared" si="187"/>
        <v>0</v>
      </c>
      <c r="AR1200">
        <f t="shared" si="188"/>
        <v>0.82892790196715571</v>
      </c>
      <c r="AS1200" s="9">
        <f t="shared" si="189"/>
        <v>43.549389527388406</v>
      </c>
      <c r="AT1200" s="9">
        <f t="shared" si="190"/>
        <v>18.681451064459804</v>
      </c>
      <c r="AU1200" s="9">
        <f t="shared" si="191"/>
        <v>9.5738396702962003</v>
      </c>
      <c r="AV1200">
        <f t="shared" si="192"/>
        <v>0</v>
      </c>
      <c r="AW1200">
        <f t="shared" si="193"/>
        <v>11.151720195485664</v>
      </c>
      <c r="AX1200">
        <v>13.815484923723254</v>
      </c>
      <c r="AZ1200">
        <f t="shared" si="194"/>
        <v>90.20194316342554</v>
      </c>
    </row>
    <row r="1201" spans="1:52" x14ac:dyDescent="0.3">
      <c r="A1201">
        <v>299.75</v>
      </c>
      <c r="B1201" s="12">
        <v>6275.3524635073818</v>
      </c>
      <c r="C1201" s="9">
        <v>0</v>
      </c>
      <c r="D1201" s="9">
        <v>0.84370970050810146</v>
      </c>
      <c r="E1201" s="9">
        <v>1.156993806284442</v>
      </c>
      <c r="F1201" s="9">
        <v>3.533383144976002</v>
      </c>
      <c r="G1201" s="12">
        <v>122.1118047080957</v>
      </c>
      <c r="H1201" s="12">
        <v>449.99761780170849</v>
      </c>
      <c r="I1201" s="12">
        <v>26.999857068102511</v>
      </c>
      <c r="J1201">
        <v>194.69024098903483</v>
      </c>
      <c r="K1201">
        <v>53.265332215821502</v>
      </c>
      <c r="L1201">
        <v>-1.7217540422717996E-3</v>
      </c>
      <c r="M1201">
        <v>0</v>
      </c>
      <c r="N1201">
        <v>-6.3291674259825938E-5</v>
      </c>
      <c r="O1201">
        <v>1.1755591879004477E-3</v>
      </c>
      <c r="P1201">
        <v>-2.2169556001517529E-4</v>
      </c>
      <c r="Q1201">
        <v>5.8771958018980341E-3</v>
      </c>
      <c r="R1201">
        <v>-7.6616782891822111E-3</v>
      </c>
      <c r="S1201">
        <v>6.2241584621739273E-5</v>
      </c>
      <c r="T1201">
        <v>189.37465576309802</v>
      </c>
      <c r="U1201">
        <v>54.397820443941782</v>
      </c>
      <c r="V1201">
        <v>205.74003315534927</v>
      </c>
      <c r="W1201">
        <v>57.908612234420957</v>
      </c>
      <c r="X1201">
        <v>334.02317674089807</v>
      </c>
      <c r="Y1201">
        <v>298.96692327078171</v>
      </c>
      <c r="Z1201">
        <v>11.549708952955417</v>
      </c>
      <c r="AA1201" s="12">
        <v>27.849952356034173</v>
      </c>
      <c r="AB1201" s="12">
        <v>8.89995235603417</v>
      </c>
      <c r="AC1201" s="12">
        <v>1.039391815537755E-2</v>
      </c>
      <c r="AD1201" s="12">
        <v>-503.87547453414754</v>
      </c>
      <c r="AE1201">
        <v>5.9995506255283715E-4</v>
      </c>
      <c r="AF1201">
        <v>0</v>
      </c>
      <c r="AG1201">
        <v>31.001412245448822</v>
      </c>
      <c r="AH1201">
        <v>-4.6586435994510964</v>
      </c>
      <c r="AI1201">
        <v>-4.6613445057716216</v>
      </c>
      <c r="AJ1201">
        <v>-3.3603455396682307</v>
      </c>
      <c r="AK1201">
        <v>18.699399792808631</v>
      </c>
      <c r="AL1201">
        <v>0</v>
      </c>
      <c r="AM1201">
        <v>0</v>
      </c>
      <c r="AN1201">
        <v>4.3988712646877308E-2</v>
      </c>
      <c r="AO1201">
        <f t="shared" si="185"/>
        <v>13.678461725498106</v>
      </c>
      <c r="AP1201">
        <f t="shared" si="186"/>
        <v>0.82070770352988631</v>
      </c>
      <c r="AQ1201">
        <f t="shared" si="187"/>
        <v>0</v>
      </c>
      <c r="AR1201">
        <f t="shared" si="188"/>
        <v>0.82070755582463162</v>
      </c>
      <c r="AS1201" s="9">
        <f t="shared" si="189"/>
        <v>43.738508184200157</v>
      </c>
      <c r="AT1201" s="9">
        <f t="shared" si="190"/>
        <v>18.260435806673943</v>
      </c>
      <c r="AU1201" s="9">
        <f t="shared" si="191"/>
        <v>9.4789351112186075</v>
      </c>
      <c r="AV1201">
        <f t="shared" si="192"/>
        <v>0</v>
      </c>
      <c r="AW1201">
        <f t="shared" si="193"/>
        <v>11.200132582094161</v>
      </c>
      <c r="AX1201">
        <v>13.678464187252795</v>
      </c>
      <c r="AZ1201">
        <f t="shared" si="194"/>
        <v>93.22689011543244</v>
      </c>
    </row>
    <row r="1202" spans="1:52" x14ac:dyDescent="0.3">
      <c r="A1202">
        <v>300</v>
      </c>
      <c r="B1202" s="12">
        <v>6266.5102744555361</v>
      </c>
      <c r="C1202" s="9">
        <v>0</v>
      </c>
      <c r="D1202" s="9">
        <v>0.84140094906051477</v>
      </c>
      <c r="E1202" s="9">
        <v>1.1569999999999998</v>
      </c>
      <c r="F1202" s="9">
        <v>3.5324296491798481</v>
      </c>
      <c r="G1202" s="12">
        <v>123.19345342371574</v>
      </c>
      <c r="H1202" s="12">
        <v>449.99999999999994</v>
      </c>
      <c r="I1202" s="12">
        <v>26.999999999999996</v>
      </c>
      <c r="J1202">
        <v>194.75043533588558</v>
      </c>
      <c r="K1202">
        <v>53.279550025442745</v>
      </c>
      <c r="L1202">
        <v>-1.7339022262143036E-3</v>
      </c>
      <c r="M1202">
        <v>0</v>
      </c>
      <c r="N1202">
        <v>9.7100622251065265E-5</v>
      </c>
      <c r="O1202">
        <v>1.1737073105048935E-3</v>
      </c>
      <c r="P1202">
        <v>-2.3746938038854331E-4</v>
      </c>
      <c r="Q1202">
        <v>5.8771958018980341E-3</v>
      </c>
      <c r="R1202">
        <v>-8.2817425845259033E-3</v>
      </c>
      <c r="S1202">
        <v>6.2171008481360333E-5</v>
      </c>
      <c r="T1202">
        <v>217.94892293895418</v>
      </c>
      <c r="U1202">
        <v>58.429488753339569</v>
      </c>
      <c r="V1202">
        <v>208.57979099610984</v>
      </c>
      <c r="W1202">
        <v>58.290854123629686</v>
      </c>
      <c r="X1202">
        <v>333.48205721716516</v>
      </c>
      <c r="Y1202">
        <v>298.78665057187249</v>
      </c>
      <c r="Z1202">
        <v>11.54973503046609</v>
      </c>
      <c r="AA1202" s="12">
        <v>27.85</v>
      </c>
      <c r="AB1202" s="12">
        <v>8.8999999999999986</v>
      </c>
      <c r="AC1202" s="12">
        <v>3.4646691950536027E-3</v>
      </c>
      <c r="AD1202" s="12">
        <v>-503.89498441354482</v>
      </c>
      <c r="AE1202">
        <v>0</v>
      </c>
      <c r="AF1202">
        <v>0</v>
      </c>
      <c r="AG1202">
        <v>30.867785868584701</v>
      </c>
      <c r="AH1202">
        <v>-5.3615435042982744</v>
      </c>
      <c r="AI1202">
        <v>-4.5103429787881328</v>
      </c>
      <c r="AJ1202">
        <v>-3.3604756510539309</v>
      </c>
      <c r="AK1202">
        <v>18.699431782578429</v>
      </c>
      <c r="AL1202">
        <v>0</v>
      </c>
      <c r="AM1202">
        <v>0</v>
      </c>
      <c r="AN1202">
        <v>1.4663030375975153E-2</v>
      </c>
      <c r="AO1202">
        <f t="shared" si="185"/>
        <v>13.846332562762209</v>
      </c>
      <c r="AP1202">
        <f t="shared" si="186"/>
        <v>0.83077995376573244</v>
      </c>
      <c r="AQ1202">
        <f t="shared" si="187"/>
        <v>0</v>
      </c>
      <c r="AR1202">
        <f t="shared" si="188"/>
        <v>0.83077995376573244</v>
      </c>
      <c r="AS1202" s="9">
        <f t="shared" si="189"/>
        <v>43.190665457422547</v>
      </c>
      <c r="AT1202" s="9">
        <f t="shared" si="190"/>
        <v>18.529866077277827</v>
      </c>
      <c r="AU1202" s="9">
        <f t="shared" si="191"/>
        <v>9.595288334617079</v>
      </c>
      <c r="AV1202">
        <f t="shared" si="192"/>
        <v>0</v>
      </c>
      <c r="AW1202">
        <f t="shared" si="193"/>
        <v>11.059841280991922</v>
      </c>
      <c r="AX1202">
        <v>13.846332562762209</v>
      </c>
      <c r="AZ1202">
        <f t="shared" si="194"/>
        <v>90.20685957576265</v>
      </c>
    </row>
    <row r="1203" spans="1:52" x14ac:dyDescent="0.3">
      <c r="A1203">
        <v>300.25</v>
      </c>
      <c r="B1203" s="12">
        <v>6257.6054900023464</v>
      </c>
      <c r="C1203" s="9">
        <v>0</v>
      </c>
      <c r="D1203" s="9">
        <v>0.83908750121519893</v>
      </c>
      <c r="E1203" s="9">
        <v>1.1569938062844416</v>
      </c>
      <c r="F1203" s="9">
        <v>3.5314688601138613</v>
      </c>
      <c r="G1203" s="12">
        <v>124.27692630396706</v>
      </c>
      <c r="H1203" s="12">
        <v>449.99761780170832</v>
      </c>
      <c r="I1203" s="12">
        <v>26.9998570681025</v>
      </c>
      <c r="J1203">
        <v>194.68116412146526</v>
      </c>
      <c r="K1203">
        <v>53.274100492868968</v>
      </c>
      <c r="L1203">
        <v>-1.7460037025004388E-3</v>
      </c>
      <c r="M1203">
        <v>0</v>
      </c>
      <c r="N1203">
        <v>-6.2910754758156343E-5</v>
      </c>
      <c r="O1203">
        <v>1.1713433999059324E-3</v>
      </c>
      <c r="P1203">
        <v>-2.1908435895418458E-4</v>
      </c>
      <c r="Q1203">
        <v>5.8771958018980341E-3</v>
      </c>
      <c r="R1203">
        <v>-7.7098600640706791E-3</v>
      </c>
      <c r="S1203">
        <v>6.206045671992742E-5</v>
      </c>
      <c r="T1203">
        <v>188.9881562451082</v>
      </c>
      <c r="U1203">
        <v>54.260787535894053</v>
      </c>
      <c r="V1203">
        <v>205.24371082801468</v>
      </c>
      <c r="W1203">
        <v>57.84137279669892</v>
      </c>
      <c r="X1203">
        <v>332.79515491801345</v>
      </c>
      <c r="Y1203">
        <v>298.46250106679383</v>
      </c>
      <c r="Z1203">
        <v>11.54973503046609</v>
      </c>
      <c r="AA1203" s="12">
        <v>27.849952356034169</v>
      </c>
      <c r="AB1203" s="12">
        <v>8.8999523560341665</v>
      </c>
      <c r="AC1203" s="12">
        <v>-3.4646691953119559E-3</v>
      </c>
      <c r="AD1203" s="12">
        <v>-503.90148776617087</v>
      </c>
      <c r="AE1203">
        <v>5.9995506273802235E-4</v>
      </c>
      <c r="AF1203">
        <v>0</v>
      </c>
      <c r="AG1203">
        <v>30.730198444775507</v>
      </c>
      <c r="AH1203">
        <v>-4.6491356560654395</v>
      </c>
      <c r="AI1203">
        <v>-4.6609395119389578</v>
      </c>
      <c r="AJ1203">
        <v>-3.3605190219125944</v>
      </c>
      <c r="AK1203">
        <v>18.699399792808627</v>
      </c>
      <c r="AL1203">
        <v>0</v>
      </c>
      <c r="AM1203">
        <v>0</v>
      </c>
      <c r="AN1203">
        <v>-1.4663030377068544E-2</v>
      </c>
      <c r="AO1203">
        <f t="shared" si="185"/>
        <v>21.005166037410419</v>
      </c>
      <c r="AP1203">
        <f t="shared" si="186"/>
        <v>1.260309962244625</v>
      </c>
      <c r="AQ1203">
        <f t="shared" si="187"/>
        <v>0</v>
      </c>
      <c r="AR1203">
        <f t="shared" si="188"/>
        <v>1.2603097354228183</v>
      </c>
      <c r="AS1203" s="9">
        <f t="shared" si="189"/>
        <v>42.469295666767813</v>
      </c>
      <c r="AT1203" s="9">
        <f t="shared" si="190"/>
        <v>17.633879583103496</v>
      </c>
      <c r="AU1203" s="9">
        <f t="shared" si="191"/>
        <v>14.556246120182141</v>
      </c>
      <c r="AV1203">
        <f t="shared" si="192"/>
        <v>0</v>
      </c>
      <c r="AW1203">
        <f t="shared" si="193"/>
        <v>10.87512496157292</v>
      </c>
      <c r="AX1203">
        <v>21.005169817774544</v>
      </c>
      <c r="AZ1203">
        <f t="shared" si="194"/>
        <v>93.21879023877915</v>
      </c>
    </row>
    <row r="1204" spans="1:52" x14ac:dyDescent="0.3">
      <c r="A1204">
        <v>300.5</v>
      </c>
      <c r="B1204" s="12">
        <v>6248.6383797955677</v>
      </c>
      <c r="C1204" s="9">
        <v>0</v>
      </c>
      <c r="D1204" s="9">
        <v>0.83676940962529078</v>
      </c>
      <c r="E1204" s="9">
        <v>1.1569752252976402</v>
      </c>
      <c r="F1204" s="9">
        <v>3.5305007948857781</v>
      </c>
      <c r="G1204" s="12">
        <v>125.36219500944109</v>
      </c>
      <c r="H1204" s="12">
        <v>449.99047126832318</v>
      </c>
      <c r="I1204" s="12">
        <v>26.99942827609939</v>
      </c>
      <c r="J1204">
        <v>194.74277787058264</v>
      </c>
      <c r="K1204">
        <v>53.288484210894239</v>
      </c>
      <c r="L1204">
        <v>-1.7580480151525226E-3</v>
      </c>
      <c r="M1204">
        <v>0</v>
      </c>
      <c r="N1204">
        <v>9.7774252137415428E-5</v>
      </c>
      <c r="O1204">
        <v>1.1695010068832859E-3</v>
      </c>
      <c r="P1204">
        <v>-2.353812335906667E-4</v>
      </c>
      <c r="Q1204">
        <v>5.8771958018980341E-3</v>
      </c>
      <c r="R1204">
        <v>-8.3579950328011837E-3</v>
      </c>
      <c r="S1204">
        <v>6.198904136553626E-5</v>
      </c>
      <c r="T1204">
        <v>217.59803632895103</v>
      </c>
      <c r="U1204">
        <v>58.311104777892808</v>
      </c>
      <c r="V1204">
        <v>208.09846959922629</v>
      </c>
      <c r="W1204">
        <v>58.225586721351078</v>
      </c>
      <c r="X1204">
        <v>332.26413663806181</v>
      </c>
      <c r="Y1204">
        <v>298.28585998056542</v>
      </c>
      <c r="Z1204">
        <v>11.549708952955411</v>
      </c>
      <c r="AA1204" s="12">
        <v>27.84980942536647</v>
      </c>
      <c r="AB1204" s="12">
        <v>8.8998094253664632</v>
      </c>
      <c r="AC1204" s="12">
        <v>-1.039391815537755E-2</v>
      </c>
      <c r="AD1204" s="12">
        <v>-503.8949843759699</v>
      </c>
      <c r="AE1204">
        <v>1.1998989188686249E-3</v>
      </c>
      <c r="AF1204">
        <v>0</v>
      </c>
      <c r="AG1204">
        <v>30.597847123700351</v>
      </c>
      <c r="AH1204">
        <v>-5.353036099690291</v>
      </c>
      <c r="AI1204">
        <v>-4.5093695190669569</v>
      </c>
      <c r="AJ1204">
        <v>-3.3604756508033438</v>
      </c>
      <c r="AK1204">
        <v>18.699303824324954</v>
      </c>
      <c r="AL1204">
        <v>0</v>
      </c>
      <c r="AM1204">
        <v>0</v>
      </c>
      <c r="AN1204">
        <v>-4.3988712646877308E-2</v>
      </c>
      <c r="AO1204">
        <f t="shared" si="185"/>
        <v>21.140331007522725</v>
      </c>
      <c r="AP1204">
        <f t="shared" si="186"/>
        <v>1.2684198604513635</v>
      </c>
      <c r="AQ1204">
        <f t="shared" si="187"/>
        <v>0</v>
      </c>
      <c r="AR1204">
        <f t="shared" si="188"/>
        <v>1.268418947343023</v>
      </c>
      <c r="AS1204" s="9">
        <f t="shared" si="189"/>
        <v>41.926325977529316</v>
      </c>
      <c r="AT1204" s="9">
        <f t="shared" si="190"/>
        <v>17.905945188215398</v>
      </c>
      <c r="AU1204" s="9">
        <f t="shared" si="191"/>
        <v>14.649880218361567</v>
      </c>
      <c r="AV1204">
        <f t="shared" si="192"/>
        <v>0</v>
      </c>
      <c r="AW1204">
        <f t="shared" si="193"/>
        <v>10.736101268011669</v>
      </c>
      <c r="AX1204">
        <v>21.140346226006024</v>
      </c>
      <c r="AZ1204">
        <f t="shared" si="194"/>
        <v>90.187390381339128</v>
      </c>
    </row>
    <row r="1205" spans="1:52" x14ac:dyDescent="0.3">
      <c r="A1205">
        <v>300.75</v>
      </c>
      <c r="B1205" s="12">
        <v>6239.6092151089588</v>
      </c>
      <c r="C1205" s="9">
        <v>0</v>
      </c>
      <c r="D1205" s="9">
        <v>0.83444672698973998</v>
      </c>
      <c r="E1205" s="9">
        <v>1.1569442575192073</v>
      </c>
      <c r="F1205" s="9">
        <v>3.5295254707429109</v>
      </c>
      <c r="G1205" s="12">
        <v>126.44923121916878</v>
      </c>
      <c r="H1205" s="12">
        <v>449.97856058431051</v>
      </c>
      <c r="I1205" s="12">
        <v>26.998713635058628</v>
      </c>
      <c r="J1205">
        <v>194.67265006149626</v>
      </c>
      <c r="K1205">
        <v>53.282933455868431</v>
      </c>
      <c r="L1205">
        <v>-1.7700446345247697E-3</v>
      </c>
      <c r="M1205">
        <v>0</v>
      </c>
      <c r="N1205">
        <v>-6.2747339808813115E-5</v>
      </c>
      <c r="O1205">
        <v>1.1671481361553435E-3</v>
      </c>
      <c r="P1205">
        <v>-2.1660226271656414E-4</v>
      </c>
      <c r="Q1205">
        <v>5.8771958018980341E-3</v>
      </c>
      <c r="R1205">
        <v>-7.7600203845750847E-3</v>
      </c>
      <c r="S1205">
        <v>6.187706111109072E-5</v>
      </c>
      <c r="T1205">
        <v>188.62755519728395</v>
      </c>
      <c r="U1205">
        <v>54.134165255253549</v>
      </c>
      <c r="V1205">
        <v>204.77821989819319</v>
      </c>
      <c r="W1205">
        <v>57.777332733990363</v>
      </c>
      <c r="X1205">
        <v>331.58775538412954</v>
      </c>
      <c r="Y1205">
        <v>297.96507781085779</v>
      </c>
      <c r="Z1205">
        <v>11.54965679834606</v>
      </c>
      <c r="AA1205" s="12">
        <v>27.849571211686207</v>
      </c>
      <c r="AB1205" s="12">
        <v>8.8995712116862098</v>
      </c>
      <c r="AC1205" s="12">
        <v>-1.7322898828160193E-2</v>
      </c>
      <c r="AD1205" s="12">
        <v>-503.87547453414754</v>
      </c>
      <c r="AE1205">
        <v>1.7998203627791476E-3</v>
      </c>
      <c r="AF1205">
        <v>0</v>
      </c>
      <c r="AG1205">
        <v>30.462143244357314</v>
      </c>
      <c r="AH1205">
        <v>-4.6404805017271684</v>
      </c>
      <c r="AI1205">
        <v>-4.6593428956332303</v>
      </c>
      <c r="AJ1205">
        <v>-3.3603455396682307</v>
      </c>
      <c r="AK1205">
        <v>18.699143879604534</v>
      </c>
      <c r="AL1205">
        <v>0</v>
      </c>
      <c r="AM1205">
        <v>0</v>
      </c>
      <c r="AN1205">
        <v>-7.3313259482288756E-2</v>
      </c>
      <c r="AO1205">
        <f t="shared" si="185"/>
        <v>20.976744863454279</v>
      </c>
      <c r="AP1205">
        <f t="shared" si="186"/>
        <v>1.2586046918072566</v>
      </c>
      <c r="AQ1205">
        <f t="shared" si="187"/>
        <v>0</v>
      </c>
      <c r="AR1205">
        <f t="shared" si="188"/>
        <v>1.258602653275152</v>
      </c>
      <c r="AS1205" s="9">
        <f t="shared" si="189"/>
        <v>42.123455969459052</v>
      </c>
      <c r="AT1205" s="9">
        <f t="shared" si="190"/>
        <v>17.487082620621766</v>
      </c>
      <c r="AU1205" s="9">
        <f t="shared" si="191"/>
        <v>14.53645223516193</v>
      </c>
      <c r="AV1205">
        <f t="shared" si="192"/>
        <v>0</v>
      </c>
      <c r="AW1205">
        <f t="shared" si="193"/>
        <v>10.786605095923814</v>
      </c>
      <c r="AX1205">
        <v>20.976778839044385</v>
      </c>
      <c r="AZ1205">
        <f t="shared" si="194"/>
        <v>93.186857912664607</v>
      </c>
    </row>
    <row r="1206" spans="1:52" x14ac:dyDescent="0.3">
      <c r="A1206">
        <v>301</v>
      </c>
      <c r="B1206" s="12">
        <v>6230.5182688284276</v>
      </c>
      <c r="C1206" s="9">
        <v>0</v>
      </c>
      <c r="D1206" s="9">
        <v>0.83211950605163754</v>
      </c>
      <c r="E1206" s="9">
        <v>1.156900903748475</v>
      </c>
      <c r="F1206" s="9">
        <v>3.528542905072054</v>
      </c>
      <c r="G1206" s="12">
        <v>127.53800663174152</v>
      </c>
      <c r="H1206" s="12">
        <v>449.96188605710574</v>
      </c>
      <c r="I1206" s="12">
        <v>26.997713163426344</v>
      </c>
      <c r="J1206">
        <v>194.73557652002717</v>
      </c>
      <c r="K1206">
        <v>53.297472144525841</v>
      </c>
      <c r="L1206">
        <v>-1.7819834559609454E-3</v>
      </c>
      <c r="M1206">
        <v>0</v>
      </c>
      <c r="N1206">
        <v>9.8611837823712976E-5</v>
      </c>
      <c r="O1206">
        <v>1.1653151537568619E-3</v>
      </c>
      <c r="P1206">
        <v>-2.3339473343369339E-4</v>
      </c>
      <c r="Q1206">
        <v>5.8771958018980341E-3</v>
      </c>
      <c r="R1206">
        <v>-8.4359748092313717E-3</v>
      </c>
      <c r="S1206">
        <v>6.1804780507329564E-5</v>
      </c>
      <c r="T1206">
        <v>217.26369781408093</v>
      </c>
      <c r="U1206">
        <v>58.200917447815755</v>
      </c>
      <c r="V1206">
        <v>207.64653326669963</v>
      </c>
      <c r="W1206">
        <v>58.163353963202894</v>
      </c>
      <c r="X1206">
        <v>331.06674184385577</v>
      </c>
      <c r="Y1206">
        <v>297.79205370391475</v>
      </c>
      <c r="Z1206">
        <v>11.549578567462058</v>
      </c>
      <c r="AA1206" s="12">
        <v>27.849237721142114</v>
      </c>
      <c r="AB1206" s="12">
        <v>8.8992377211421143</v>
      </c>
      <c r="AC1206" s="12">
        <v>-2.4251432366623506E-2</v>
      </c>
      <c r="AD1206" s="12">
        <v>-503.84295892644587</v>
      </c>
      <c r="AE1206">
        <v>2.3997081882558557E-3</v>
      </c>
      <c r="AF1206">
        <v>0</v>
      </c>
      <c r="AG1206">
        <v>30.331086225426933</v>
      </c>
      <c r="AH1206">
        <v>-5.3451838127966811</v>
      </c>
      <c r="AI1206">
        <v>-4.5072760218607559</v>
      </c>
      <c r="AJ1206">
        <v>-3.3601286930804681</v>
      </c>
      <c r="AK1206">
        <v>18.698919962775829</v>
      </c>
      <c r="AL1206">
        <v>0</v>
      </c>
      <c r="AM1206">
        <v>0</v>
      </c>
      <c r="AN1206">
        <v>-0.1026359139742361</v>
      </c>
      <c r="AO1206">
        <f t="shared" si="185"/>
        <v>21.112168907290858</v>
      </c>
      <c r="AP1206">
        <f t="shared" si="186"/>
        <v>1.2667301344374515</v>
      </c>
      <c r="AQ1206">
        <f t="shared" si="187"/>
        <v>0</v>
      </c>
      <c r="AR1206">
        <f t="shared" si="188"/>
        <v>1.2667264871435129</v>
      </c>
      <c r="AS1206" s="9">
        <f t="shared" si="189"/>
        <v>41.581381433919312</v>
      </c>
      <c r="AT1206" s="9">
        <f t="shared" si="190"/>
        <v>17.759569594458334</v>
      </c>
      <c r="AU1206" s="9">
        <f t="shared" si="191"/>
        <v>14.630199211457121</v>
      </c>
      <c r="AV1206">
        <f t="shared" si="192"/>
        <v>0</v>
      </c>
      <c r="AW1206">
        <f t="shared" si="193"/>
        <v>10.647829405302952</v>
      </c>
      <c r="AX1206">
        <v>21.112229695698197</v>
      </c>
      <c r="AZ1206">
        <f t="shared" si="194"/>
        <v>90.145520437215112</v>
      </c>
    </row>
    <row r="1207" spans="1:52" x14ac:dyDescent="0.3">
      <c r="A1207">
        <v>301.25</v>
      </c>
      <c r="B1207" s="12">
        <v>6221.3658154380728</v>
      </c>
      <c r="C1207" s="9">
        <v>0</v>
      </c>
      <c r="D1207" s="9">
        <v>0.82978779959653193</v>
      </c>
      <c r="E1207" s="9">
        <v>1.1568451651044669</v>
      </c>
      <c r="F1207" s="9">
        <v>3.5275531153993485</v>
      </c>
      <c r="G1207" s="12">
        <v>128.62849296642855</v>
      </c>
      <c r="H1207" s="12">
        <v>449.94044811710262</v>
      </c>
      <c r="I1207" s="12">
        <v>26.996426887026157</v>
      </c>
      <c r="J1207">
        <v>194.6645941137534</v>
      </c>
      <c r="K1207">
        <v>53.291821607919303</v>
      </c>
      <c r="L1207">
        <v>-1.7938737393095863E-3</v>
      </c>
      <c r="M1207">
        <v>0</v>
      </c>
      <c r="N1207">
        <v>-6.2795153743616116E-5</v>
      </c>
      <c r="O1207">
        <v>1.1629732339377488E-3</v>
      </c>
      <c r="P1207">
        <v>-2.1422392407351092E-4</v>
      </c>
      <c r="Q1207">
        <v>5.8771958018980341E-3</v>
      </c>
      <c r="R1207">
        <v>-7.8114487888613507E-3</v>
      </c>
      <c r="S1207">
        <v>6.169138535406977E-5</v>
      </c>
      <c r="T1207">
        <v>188.29107524207004</v>
      </c>
      <c r="U1207">
        <v>54.017254134414316</v>
      </c>
      <c r="V1207">
        <v>204.34159022182942</v>
      </c>
      <c r="W1207">
        <v>57.716316963847532</v>
      </c>
      <c r="X1207">
        <v>330.40077450889487</v>
      </c>
      <c r="Y1207">
        <v>297.4746589963114</v>
      </c>
      <c r="Z1207">
        <v>11.549474261539395</v>
      </c>
      <c r="AA1207" s="12">
        <v>27.848808962342048</v>
      </c>
      <c r="AB1207" s="12">
        <v>8.8988089623420521</v>
      </c>
      <c r="AC1207" s="12">
        <v>-3.1179339940524076E-2</v>
      </c>
      <c r="AD1207" s="12">
        <v>-503.7974387740494</v>
      </c>
      <c r="AE1207">
        <v>2.9995511902181082E-3</v>
      </c>
      <c r="AF1207">
        <v>0</v>
      </c>
      <c r="AG1207">
        <v>30.197258465359063</v>
      </c>
      <c r="AH1207">
        <v>-4.6326332362387301</v>
      </c>
      <c r="AI1207">
        <v>-4.6566534387240992</v>
      </c>
      <c r="AJ1207">
        <v>-3.3598251191841362</v>
      </c>
      <c r="AK1207">
        <v>18.698632079618449</v>
      </c>
      <c r="AL1207">
        <v>0</v>
      </c>
      <c r="AM1207">
        <v>0</v>
      </c>
      <c r="AN1207">
        <v>-0.13195591928472311</v>
      </c>
      <c r="AO1207">
        <f t="shared" si="185"/>
        <v>20.949012965592978</v>
      </c>
      <c r="AP1207">
        <f t="shared" si="186"/>
        <v>1.2569407779355786</v>
      </c>
      <c r="AQ1207">
        <f t="shared" si="187"/>
        <v>0</v>
      </c>
      <c r="AR1207">
        <f t="shared" si="188"/>
        <v>1.2569351233985728</v>
      </c>
      <c r="AS1207" s="9">
        <f t="shared" si="189"/>
        <v>41.780685081018945</v>
      </c>
      <c r="AT1207" s="9">
        <f t="shared" si="190"/>
        <v>17.341039056012463</v>
      </c>
      <c r="AU1207" s="9">
        <f t="shared" si="191"/>
        <v>14.517005163046269</v>
      </c>
      <c r="AV1207">
        <f t="shared" si="192"/>
        <v>0</v>
      </c>
      <c r="AW1207">
        <f t="shared" si="193"/>
        <v>10.698909374043584</v>
      </c>
      <c r="AX1207">
        <v>20.949107208300372</v>
      </c>
      <c r="AZ1207">
        <f t="shared" si="194"/>
        <v>93.133068774481984</v>
      </c>
    </row>
    <row r="1208" spans="1:52" x14ac:dyDescent="0.3">
      <c r="A1208">
        <v>301.5</v>
      </c>
      <c r="B1208" s="12">
        <v>6212.1521310062071</v>
      </c>
      <c r="C1208" s="9">
        <v>0</v>
      </c>
      <c r="D1208" s="9">
        <v>0.82745166045075902</v>
      </c>
      <c r="E1208" s="9">
        <v>1.1567770430258546</v>
      </c>
      <c r="F1208" s="9">
        <v>3.5265561193901918</v>
      </c>
      <c r="G1208" s="12">
        <v>129.72066196428614</v>
      </c>
      <c r="H1208" s="12">
        <v>449.91424731763641</v>
      </c>
      <c r="I1208" s="12">
        <v>26.994854839058185</v>
      </c>
      <c r="J1208">
        <v>194.72875934329545</v>
      </c>
      <c r="K1208">
        <v>53.306508841101447</v>
      </c>
      <c r="L1208">
        <v>-1.8057056107477246E-3</v>
      </c>
      <c r="M1208">
        <v>0</v>
      </c>
      <c r="N1208">
        <v>9.9589940125150198E-5</v>
      </c>
      <c r="O1208">
        <v>1.1611495861658676E-3</v>
      </c>
      <c r="P1208">
        <v>-2.3149349801010282E-4</v>
      </c>
      <c r="Q1208">
        <v>5.8771958018980341E-3</v>
      </c>
      <c r="R1208">
        <v>-8.515245124609376E-3</v>
      </c>
      <c r="S1208">
        <v>6.1618223861759539E-5</v>
      </c>
      <c r="T1208">
        <v>216.94566895210369</v>
      </c>
      <c r="U1208">
        <v>58.098457858014115</v>
      </c>
      <c r="V1208">
        <v>207.22223793089694</v>
      </c>
      <c r="W1208">
        <v>58.104010383049854</v>
      </c>
      <c r="X1208">
        <v>329.8896697848844</v>
      </c>
      <c r="Y1208">
        <v>297.30524555439473</v>
      </c>
      <c r="Z1208">
        <v>11.549343882226182</v>
      </c>
      <c r="AA1208" s="12">
        <v>27.848284946352727</v>
      </c>
      <c r="AB1208" s="12">
        <v>8.898284946352728</v>
      </c>
      <c r="AC1208" s="12">
        <v>-3.8106442743386995E-2</v>
      </c>
      <c r="AD1208" s="12">
        <v>-503.73891580540402</v>
      </c>
      <c r="AE1208">
        <v>3.5993381640804234E-3</v>
      </c>
      <c r="AF1208">
        <v>0</v>
      </c>
      <c r="AG1208">
        <v>30.067507367943005</v>
      </c>
      <c r="AH1208">
        <v>-5.3379796766041405</v>
      </c>
      <c r="AI1208">
        <v>-4.50415038117489</v>
      </c>
      <c r="AJ1208">
        <v>-3.35943482950624</v>
      </c>
      <c r="AK1208">
        <v>18.698280237562965</v>
      </c>
      <c r="AL1208">
        <v>0</v>
      </c>
      <c r="AM1208">
        <v>0</v>
      </c>
      <c r="AN1208">
        <v>-0.16127251867634559</v>
      </c>
      <c r="AO1208">
        <f t="shared" si="185"/>
        <v>21.084639084723186</v>
      </c>
      <c r="AP1208">
        <f t="shared" si="186"/>
        <v>1.2650783450833911</v>
      </c>
      <c r="AQ1208">
        <f t="shared" si="187"/>
        <v>0</v>
      </c>
      <c r="AR1208">
        <f t="shared" si="188"/>
        <v>1.2650701503984723</v>
      </c>
      <c r="AS1208" s="9">
        <f t="shared" si="189"/>
        <v>41.239623178104679</v>
      </c>
      <c r="AT1208" s="9">
        <f t="shared" si="190"/>
        <v>17.61389311848794</v>
      </c>
      <c r="AU1208" s="9">
        <f t="shared" si="191"/>
        <v>14.610824845325686</v>
      </c>
      <c r="AV1208">
        <f t="shared" si="192"/>
        <v>0</v>
      </c>
      <c r="AW1208">
        <f t="shared" si="193"/>
        <v>10.56041083491853</v>
      </c>
      <c r="AX1208">
        <v>21.084775663689872</v>
      </c>
      <c r="AZ1208">
        <f t="shared" si="194"/>
        <v>90.083007623497792</v>
      </c>
    </row>
    <row r="1209" spans="1:52" x14ac:dyDescent="0.3">
      <c r="A1209">
        <v>301.75</v>
      </c>
      <c r="B1209" s="12">
        <v>6202.8774931713006</v>
      </c>
      <c r="C1209" s="9">
        <v>0</v>
      </c>
      <c r="D1209" s="9">
        <v>0.82511114147976738</v>
      </c>
      <c r="E1209" s="9">
        <v>1.1566965392709074</v>
      </c>
      <c r="F1209" s="9">
        <v>3.5255519348491071</v>
      </c>
      <c r="G1209" s="12">
        <v>130.81448538926094</v>
      </c>
      <c r="H1209" s="12">
        <v>449.8832843349644</v>
      </c>
      <c r="I1209" s="12">
        <v>26.992997060097863</v>
      </c>
      <c r="J1209">
        <v>194.65692727654545</v>
      </c>
      <c r="K1209">
        <v>53.30076038761166</v>
      </c>
      <c r="L1209">
        <v>-1.8174880989649987E-3</v>
      </c>
      <c r="M1209">
        <v>0</v>
      </c>
      <c r="N1209">
        <v>-6.3474121168688157E-5</v>
      </c>
      <c r="O1209">
        <v>1.1588185283379427E-3</v>
      </c>
      <c r="P1209">
        <v>-2.1193292915355663E-4</v>
      </c>
      <c r="Q1209">
        <v>5.8771958018980341E-3</v>
      </c>
      <c r="R1209">
        <v>-7.8637040601269095E-3</v>
      </c>
      <c r="S1209">
        <v>6.1503428463864198E-5</v>
      </c>
      <c r="T1209">
        <v>187.97718175902222</v>
      </c>
      <c r="U1209">
        <v>53.909379619312233</v>
      </c>
      <c r="V1209">
        <v>203.93209144384892</v>
      </c>
      <c r="W1209">
        <v>57.658178077943887</v>
      </c>
      <c r="X1209">
        <v>329.23401107263891</v>
      </c>
      <c r="Y1209">
        <v>296.99125930662711</v>
      </c>
      <c r="Z1209">
        <v>11.54918743158254</v>
      </c>
      <c r="AA1209" s="12">
        <v>27.84766568669929</v>
      </c>
      <c r="AB1209" s="12">
        <v>8.8976656866992876</v>
      </c>
      <c r="AC1209" s="12">
        <v>-4.5032561998189641E-2</v>
      </c>
      <c r="AD1209" s="12">
        <v>-503.66739219046076</v>
      </c>
      <c r="AE1209">
        <v>4.1990579060622313E-3</v>
      </c>
      <c r="AF1209">
        <v>0</v>
      </c>
      <c r="AG1209">
        <v>29.935547517713889</v>
      </c>
      <c r="AH1209">
        <v>-4.625555064178779</v>
      </c>
      <c r="AI1209">
        <v>-4.6529583931389098</v>
      </c>
      <c r="AJ1209">
        <v>-3.3589578385181835</v>
      </c>
      <c r="AK1209">
        <v>18.697864445690609</v>
      </c>
      <c r="AL1209">
        <v>0</v>
      </c>
      <c r="AM1209">
        <v>0</v>
      </c>
      <c r="AN1209">
        <v>-0.19058495553634613</v>
      </c>
      <c r="AO1209">
        <f t="shared" si="185"/>
        <v>20.92188788051271</v>
      </c>
      <c r="AP1209">
        <f t="shared" si="186"/>
        <v>1.2553132728307625</v>
      </c>
      <c r="AQ1209">
        <f t="shared" si="187"/>
        <v>0</v>
      </c>
      <c r="AR1209">
        <f t="shared" si="188"/>
        <v>1.2553022059504169</v>
      </c>
      <c r="AS1209" s="9">
        <f t="shared" si="189"/>
        <v>41.44104126051635</v>
      </c>
      <c r="AT1209" s="9">
        <f t="shared" si="190"/>
        <v>17.195766057395314</v>
      </c>
      <c r="AU1209" s="9">
        <f t="shared" si="191"/>
        <v>14.497848273275787</v>
      </c>
      <c r="AV1209">
        <f t="shared" si="192"/>
        <v>0</v>
      </c>
      <c r="AW1209">
        <f t="shared" si="193"/>
        <v>10.612051511723321</v>
      </c>
      <c r="AX1209">
        <v>20.922072330144584</v>
      </c>
      <c r="AZ1209">
        <f t="shared" si="194"/>
        <v>93.059167862778196</v>
      </c>
    </row>
    <row r="1210" spans="1:52" x14ac:dyDescent="0.3">
      <c r="A1210">
        <v>302</v>
      </c>
      <c r="B1210" s="12">
        <v>6193.5421811278493</v>
      </c>
      <c r="C1210" s="9">
        <v>0</v>
      </c>
      <c r="D1210" s="9">
        <v>0.82276629558644965</v>
      </c>
      <c r="E1210" s="9">
        <v>1.1566036559174193</v>
      </c>
      <c r="F1210" s="9">
        <v>3.5245405797196372</v>
      </c>
      <c r="G1210" s="12">
        <v>131.90993502928893</v>
      </c>
      <c r="H1210" s="12">
        <v>449.84755996823822</v>
      </c>
      <c r="I1210" s="12">
        <v>26.990853598094294</v>
      </c>
      <c r="J1210">
        <v>194.72225801592023</v>
      </c>
      <c r="K1210">
        <v>53.315589443580222</v>
      </c>
      <c r="L1210">
        <v>-1.8292116973019864E-3</v>
      </c>
      <c r="M1210">
        <v>0</v>
      </c>
      <c r="N1210">
        <v>1.0109544896563314E-4</v>
      </c>
      <c r="O1210">
        <v>1.157004139101501E-3</v>
      </c>
      <c r="P1210">
        <v>-2.2966151542736727E-4</v>
      </c>
      <c r="Q1210">
        <v>5.8771958018980341E-3</v>
      </c>
      <c r="R1210">
        <v>-8.5953431074304362E-3</v>
      </c>
      <c r="S1210">
        <v>6.1429371058574448E-5</v>
      </c>
      <c r="T1210">
        <v>216.64360107187736</v>
      </c>
      <c r="U1210">
        <v>58.003246013756268</v>
      </c>
      <c r="V1210">
        <v>206.82402803371349</v>
      </c>
      <c r="W1210">
        <v>58.047430142417227</v>
      </c>
      <c r="X1210">
        <v>328.73272096039432</v>
      </c>
      <c r="Y1210">
        <v>296.8254513095041</v>
      </c>
      <c r="Z1210">
        <v>11.549004912080688</v>
      </c>
      <c r="AA1210" s="12">
        <v>27.846951199364764</v>
      </c>
      <c r="AB1210" s="12">
        <v>8.8969511993647643</v>
      </c>
      <c r="AC1210" s="12">
        <v>-5.1957518966533202E-2</v>
      </c>
      <c r="AD1210" s="12">
        <v>-503.58287071915663</v>
      </c>
      <c r="AE1210">
        <v>4.7986992135746753E-3</v>
      </c>
      <c r="AF1210">
        <v>0</v>
      </c>
      <c r="AG1210">
        <v>29.80711372553165</v>
      </c>
      <c r="AH1210">
        <v>-5.3314140958138871</v>
      </c>
      <c r="AI1210">
        <v>-4.5000711637895314</v>
      </c>
      <c r="AJ1210">
        <v>-3.358394164826056</v>
      </c>
      <c r="AK1210">
        <v>18.697384714732923</v>
      </c>
      <c r="AL1210">
        <v>0</v>
      </c>
      <c r="AM1210">
        <v>0</v>
      </c>
      <c r="AN1210">
        <v>-0.21989247341542939</v>
      </c>
      <c r="AO1210">
        <f t="shared" si="185"/>
        <v>21.057667655983813</v>
      </c>
      <c r="AP1210">
        <f t="shared" si="186"/>
        <v>1.2634600593590288</v>
      </c>
      <c r="AQ1210">
        <f t="shared" si="187"/>
        <v>0</v>
      </c>
      <c r="AR1210">
        <f t="shared" si="188"/>
        <v>1.2634455122147517</v>
      </c>
      <c r="AS1210" s="9">
        <f t="shared" si="189"/>
        <v>40.901093257213795</v>
      </c>
      <c r="AT1210" s="9">
        <f t="shared" si="190"/>
        <v>17.468946666295352</v>
      </c>
      <c r="AU1210" s="9">
        <f t="shared" si="191"/>
        <v>14.591706431755181</v>
      </c>
      <c r="AV1210">
        <f t="shared" si="192"/>
        <v>0</v>
      </c>
      <c r="AW1210">
        <f t="shared" si="193"/>
        <v>10.473855070959981</v>
      </c>
      <c r="AX1210">
        <v>21.057910111179996</v>
      </c>
      <c r="AZ1210">
        <f t="shared" si="194"/>
        <v>90.001423275790614</v>
      </c>
    </row>
    <row r="1211" spans="1:52" x14ac:dyDescent="0.3">
      <c r="A1211">
        <v>302.25</v>
      </c>
      <c r="B1211" s="12">
        <v>6184.146475612215</v>
      </c>
      <c r="C1211" s="9">
        <v>0</v>
      </c>
      <c r="D1211" s="9">
        <v>0.82041717570947381</v>
      </c>
      <c r="E1211" s="9">
        <v>1.1564983953626369</v>
      </c>
      <c r="F1211" s="9">
        <v>3.523522072084206</v>
      </c>
      <c r="G1211" s="12">
        <v>133.0069826973866</v>
      </c>
      <c r="H1211" s="12">
        <v>449.80707513947573</v>
      </c>
      <c r="I1211" s="12">
        <v>26.988424508368546</v>
      </c>
      <c r="J1211">
        <v>194.64960857956001</v>
      </c>
      <c r="K1211">
        <v>53.309750449862179</v>
      </c>
      <c r="L1211">
        <v>-1.8408853998735629E-3</v>
      </c>
      <c r="M1211">
        <v>0</v>
      </c>
      <c r="N1211">
        <v>-6.3442424746369268E-5</v>
      </c>
      <c r="O1211">
        <v>1.1546838547202868E-3</v>
      </c>
      <c r="P1211">
        <v>-2.0972013246870014E-4</v>
      </c>
      <c r="Q1211">
        <v>5.8771958018980341E-3</v>
      </c>
      <c r="R1211">
        <v>-7.9165793373498702E-3</v>
      </c>
      <c r="S1211">
        <v>6.131319812556214E-5</v>
      </c>
      <c r="T1211">
        <v>187.68452913950762</v>
      </c>
      <c r="U1211">
        <v>53.809900569020954</v>
      </c>
      <c r="V1211">
        <v>203.5481839257308</v>
      </c>
      <c r="W1211">
        <v>57.60278898402845</v>
      </c>
      <c r="X1211">
        <v>328.08726755175184</v>
      </c>
      <c r="Y1211">
        <v>296.51490125046286</v>
      </c>
      <c r="Z1211">
        <v>11.548796326604933</v>
      </c>
      <c r="AA1211" s="12">
        <v>27.846141502789514</v>
      </c>
      <c r="AB1211" s="12">
        <v>8.8961415027895185</v>
      </c>
      <c r="AC1211" s="12">
        <v>-5.8881134951872131E-2</v>
      </c>
      <c r="AD1211" s="12">
        <v>-503.48535445384675</v>
      </c>
      <c r="AE1211">
        <v>5.3982508853946953E-3</v>
      </c>
      <c r="AF1211">
        <v>0</v>
      </c>
      <c r="AG1211">
        <v>29.677007400439749</v>
      </c>
      <c r="AH1211">
        <v>-4.6192119575282939</v>
      </c>
      <c r="AI1211">
        <v>-4.6483358662366028</v>
      </c>
      <c r="AJ1211">
        <v>-3.3577438288527048</v>
      </c>
      <c r="AK1211">
        <v>18.696841057071399</v>
      </c>
      <c r="AL1211">
        <v>0</v>
      </c>
      <c r="AM1211">
        <v>0</v>
      </c>
      <c r="AN1211">
        <v>-0.24919431604142969</v>
      </c>
      <c r="AO1211">
        <f t="shared" si="185"/>
        <v>20.895295426370787</v>
      </c>
      <c r="AP1211">
        <f t="shared" si="186"/>
        <v>1.2537177255822471</v>
      </c>
      <c r="AQ1211">
        <f t="shared" si="187"/>
        <v>0</v>
      </c>
      <c r="AR1211">
        <f t="shared" si="188"/>
        <v>1.2536994582618897</v>
      </c>
      <c r="AS1211" s="9">
        <f t="shared" si="189"/>
        <v>41.104569037501477</v>
      </c>
      <c r="AT1211" s="9">
        <f t="shared" si="190"/>
        <v>17.051278736810481</v>
      </c>
      <c r="AU1211" s="9">
        <f t="shared" si="191"/>
        <v>14.478930663803746</v>
      </c>
      <c r="AV1211">
        <f t="shared" si="192"/>
        <v>0</v>
      </c>
      <c r="AW1211">
        <f t="shared" si="193"/>
        <v>10.526041605956079</v>
      </c>
      <c r="AX1211">
        <v>20.895599886146218</v>
      </c>
      <c r="AZ1211">
        <f t="shared" si="194"/>
        <v>92.966717324732059</v>
      </c>
    </row>
    <row r="1212" spans="1:52" x14ac:dyDescent="0.3">
      <c r="A1212">
        <v>302.5</v>
      </c>
      <c r="B1212" s="12">
        <v>6174.6906588883885</v>
      </c>
      <c r="C1212" s="9">
        <v>0</v>
      </c>
      <c r="D1212" s="9">
        <v>0.81806383482162159</v>
      </c>
      <c r="E1212" s="9">
        <v>1.1563807603231673</v>
      </c>
      <c r="F1212" s="9">
        <v>3.52249643016401</v>
      </c>
      <c r="G1212" s="12">
        <v>134.10560023273513</v>
      </c>
      <c r="H1212" s="12">
        <v>449.76183089352588</v>
      </c>
      <c r="I1212" s="12">
        <v>26.985709853611553</v>
      </c>
      <c r="J1212">
        <v>194.71610220773806</v>
      </c>
      <c r="K1212">
        <v>53.324725420463437</v>
      </c>
      <c r="L1212">
        <v>-1.8524993002452114E-3</v>
      </c>
      <c r="M1212">
        <v>0</v>
      </c>
      <c r="N1212">
        <v>1.0183642166559044E-4</v>
      </c>
      <c r="O1212">
        <v>1.1528786481528248E-3</v>
      </c>
      <c r="P1212">
        <v>-2.2790807509785434E-4</v>
      </c>
      <c r="Q1212">
        <v>5.8771958018980341E-3</v>
      </c>
      <c r="R1212">
        <v>-8.6767296475193188E-3</v>
      </c>
      <c r="S1212">
        <v>6.1238251232066806E-5</v>
      </c>
      <c r="T1212">
        <v>216.35710627515002</v>
      </c>
      <c r="U1212">
        <v>57.914810759456202</v>
      </c>
      <c r="V1212">
        <v>206.45050137550751</v>
      </c>
      <c r="W1212">
        <v>57.993502005906691</v>
      </c>
      <c r="X1212">
        <v>327.59569970814556</v>
      </c>
      <c r="Y1212">
        <v>296.35271108853937</v>
      </c>
      <c r="Z1212">
        <v>11.548561678451854</v>
      </c>
      <c r="AA1212" s="12">
        <v>27.845236617870516</v>
      </c>
      <c r="AB1212" s="12">
        <v>8.895236617870518</v>
      </c>
      <c r="AC1212" s="12">
        <v>-6.5803231309460697E-2</v>
      </c>
      <c r="AD1212" s="12">
        <v>-503.3748471050535</v>
      </c>
      <c r="AE1212">
        <v>5.9977017212962114E-3</v>
      </c>
      <c r="AF1212">
        <v>0</v>
      </c>
      <c r="AG1212">
        <v>29.549886536338015</v>
      </c>
      <c r="AH1212">
        <v>-5.3254765890895435</v>
      </c>
      <c r="AI1212">
        <v>-4.4951104856515922</v>
      </c>
      <c r="AJ1212">
        <v>-3.3570068553436023</v>
      </c>
      <c r="AK1212">
        <v>18.696233486736968</v>
      </c>
      <c r="AL1212">
        <v>0</v>
      </c>
      <c r="AM1212">
        <v>0</v>
      </c>
      <c r="AN1212">
        <v>-0.27848972736140648</v>
      </c>
      <c r="AO1212">
        <f t="shared" si="185"/>
        <v>21.031184433374737</v>
      </c>
      <c r="AP1212">
        <f t="shared" si="186"/>
        <v>1.2618710660024841</v>
      </c>
      <c r="AQ1212">
        <f t="shared" si="187"/>
        <v>0</v>
      </c>
      <c r="AR1212">
        <f t="shared" si="188"/>
        <v>1.2618483697887883</v>
      </c>
      <c r="AS1212" s="9">
        <f t="shared" si="189"/>
        <v>40.565799435558652</v>
      </c>
      <c r="AT1212" s="9">
        <f t="shared" si="190"/>
        <v>17.324748130737561</v>
      </c>
      <c r="AU1212" s="9">
        <f t="shared" si="191"/>
        <v>14.572795835983479</v>
      </c>
      <c r="AV1212">
        <f t="shared" si="192"/>
        <v>0</v>
      </c>
      <c r="AW1212">
        <f t="shared" si="193"/>
        <v>10.38816274968311</v>
      </c>
      <c r="AX1212">
        <v>21.03156271040675</v>
      </c>
      <c r="AZ1212">
        <f t="shared" si="194"/>
        <v>89.902209713031851</v>
      </c>
    </row>
    <row r="1213" spans="1:52" x14ac:dyDescent="0.3">
      <c r="A1213">
        <v>302.75</v>
      </c>
      <c r="B1213" s="12">
        <v>6165.1750147336879</v>
      </c>
      <c r="C1213" s="9">
        <v>0</v>
      </c>
      <c r="D1213" s="9">
        <v>0.81570632592812253</v>
      </c>
      <c r="E1213" s="9">
        <v>1.1562507538348759</v>
      </c>
      <c r="F1213" s="9">
        <v>3.5214636723188821</v>
      </c>
      <c r="G1213" s="12">
        <v>135.20575950176101</v>
      </c>
      <c r="H1213" s="12">
        <v>449.71182839802913</v>
      </c>
      <c r="I1213" s="12">
        <v>26.982709703881749</v>
      </c>
      <c r="J1213">
        <v>194.64257286001509</v>
      </c>
      <c r="K1213">
        <v>53.318784953851264</v>
      </c>
      <c r="L1213">
        <v>-1.8640628107034624E-3</v>
      </c>
      <c r="M1213">
        <v>0</v>
      </c>
      <c r="N1213">
        <v>-6.3151272223521522E-5</v>
      </c>
      <c r="O1213">
        <v>1.1505690490541162E-3</v>
      </c>
      <c r="P1213">
        <v>-2.0756895209698994E-4</v>
      </c>
      <c r="Q1213">
        <v>5.8771958018980341E-3</v>
      </c>
      <c r="R1213">
        <v>-7.9695605091327556E-3</v>
      </c>
      <c r="S1213">
        <v>6.1120696043007815E-5</v>
      </c>
      <c r="T1213">
        <v>187.41191681202852</v>
      </c>
      <c r="U1213">
        <v>53.718212321972203</v>
      </c>
      <c r="V1213">
        <v>203.18848258349422</v>
      </c>
      <c r="W1213">
        <v>57.550037677844443</v>
      </c>
      <c r="X1213">
        <v>326.96035023461269</v>
      </c>
      <c r="Y1213">
        <v>296.04560265432735</v>
      </c>
      <c r="Z1213">
        <v>11.548300971330185</v>
      </c>
      <c r="AA1213" s="12">
        <v>27.844236567960582</v>
      </c>
      <c r="AB1213" s="12">
        <v>8.8942365679605828</v>
      </c>
      <c r="AC1213" s="12">
        <v>-7.2723629450486701E-2</v>
      </c>
      <c r="AD1213" s="12">
        <v>-503.25135279662317</v>
      </c>
      <c r="AE1213">
        <v>6.5970405231492446E-3</v>
      </c>
      <c r="AF1213">
        <v>0</v>
      </c>
      <c r="AG1213">
        <v>29.421640352910334</v>
      </c>
      <c r="AH1213">
        <v>-4.6135735611136717</v>
      </c>
      <c r="AI1213">
        <v>-4.6428560035416568</v>
      </c>
      <c r="AJ1213">
        <v>-3.3561832718006808</v>
      </c>
      <c r="AK1213">
        <v>18.6955620194095</v>
      </c>
      <c r="AL1213">
        <v>0</v>
      </c>
      <c r="AM1213">
        <v>0</v>
      </c>
      <c r="AN1213">
        <v>-0.30777795155913867</v>
      </c>
      <c r="AO1213">
        <f t="shared" si="185"/>
        <v>20.869169970463624</v>
      </c>
      <c r="AP1213">
        <f t="shared" si="186"/>
        <v>1.2521501982278174</v>
      </c>
      <c r="AQ1213">
        <f t="shared" si="187"/>
        <v>0</v>
      </c>
      <c r="AR1213">
        <f t="shared" si="188"/>
        <v>1.2521229509475185</v>
      </c>
      <c r="AS1213" s="9">
        <f t="shared" si="189"/>
        <v>40.77131767966651</v>
      </c>
      <c r="AT1213" s="9">
        <f t="shared" si="190"/>
        <v>16.907595887258228</v>
      </c>
      <c r="AU1213" s="9">
        <f t="shared" si="191"/>
        <v>14.460207350445588</v>
      </c>
      <c r="AV1213">
        <f t="shared" si="192"/>
        <v>0</v>
      </c>
      <c r="AW1213">
        <f t="shared" si="193"/>
        <v>10.440890869677739</v>
      </c>
      <c r="AX1213">
        <v>20.86962410168401</v>
      </c>
      <c r="AZ1213">
        <f t="shared" si="194"/>
        <v>92.857120070833133</v>
      </c>
    </row>
    <row r="1214" spans="1:52" x14ac:dyDescent="0.3">
      <c r="A1214">
        <v>303</v>
      </c>
      <c r="B1214" s="12">
        <v>6155.5998284244297</v>
      </c>
      <c r="C1214" s="9">
        <v>0</v>
      </c>
      <c r="D1214" s="9">
        <v>0.81334470206499865</v>
      </c>
      <c r="E1214" s="9">
        <v>1.1561083792527713</v>
      </c>
      <c r="F1214" s="9">
        <v>3.5204238170471633</v>
      </c>
      <c r="G1214" s="12">
        <v>136.3074323992077</v>
      </c>
      <c r="H1214" s="12">
        <v>449.65706894337353</v>
      </c>
      <c r="I1214" s="12">
        <v>26.979424136602411</v>
      </c>
      <c r="J1214">
        <v>194.71022937237615</v>
      </c>
      <c r="K1214">
        <v>53.333909472199366</v>
      </c>
      <c r="L1214">
        <v>-1.875565771904206E-3</v>
      </c>
      <c r="M1214">
        <v>0</v>
      </c>
      <c r="N1214">
        <v>1.0227977603229078E-4</v>
      </c>
      <c r="O1214">
        <v>1.1487729495349311E-3</v>
      </c>
      <c r="P1214">
        <v>-2.2621818998221923E-4</v>
      </c>
      <c r="Q1214">
        <v>5.8771958018980341E-3</v>
      </c>
      <c r="R1214">
        <v>-8.7589512629579428E-3</v>
      </c>
      <c r="S1214">
        <v>6.1044867189152891E-5</v>
      </c>
      <c r="T1214">
        <v>216.08572863193632</v>
      </c>
      <c r="U1214">
        <v>57.832692732120051</v>
      </c>
      <c r="V1214">
        <v>206.100385967199</v>
      </c>
      <c r="W1214">
        <v>57.942126218272222</v>
      </c>
      <c r="X1214">
        <v>326.478414159934</v>
      </c>
      <c r="Y1214">
        <v>295.88704373123079</v>
      </c>
      <c r="Z1214">
        <v>11.548014209360778</v>
      </c>
      <c r="AA1214" s="12">
        <v>27.843141378867465</v>
      </c>
      <c r="AB1214" s="12">
        <v>8.8931413788674707</v>
      </c>
      <c r="AC1214" s="12">
        <v>-7.9642150851113772E-2</v>
      </c>
      <c r="AD1214" s="12">
        <v>-503.11487623481321</v>
      </c>
      <c r="AE1214">
        <v>7.1962560942862019E-3</v>
      </c>
      <c r="AF1214">
        <v>0</v>
      </c>
      <c r="AG1214">
        <v>29.295827413812148</v>
      </c>
      <c r="AH1214">
        <v>-5.3201550747801329</v>
      </c>
      <c r="AI1214">
        <v>-4.4893328882015897</v>
      </c>
      <c r="AJ1214">
        <v>-3.3552731096099699</v>
      </c>
      <c r="AK1214">
        <v>18.694826672417193</v>
      </c>
      <c r="AL1214">
        <v>0</v>
      </c>
      <c r="AM1214">
        <v>0</v>
      </c>
      <c r="AN1214">
        <v>-0.33705823309339328</v>
      </c>
      <c r="AO1214">
        <f t="shared" si="185"/>
        <v>21.005129268842218</v>
      </c>
      <c r="AP1214">
        <f t="shared" si="186"/>
        <v>1.2603077561305331</v>
      </c>
      <c r="AQ1214">
        <f t="shared" si="187"/>
        <v>0</v>
      </c>
      <c r="AR1214">
        <f t="shared" si="188"/>
        <v>1.2602751230584988</v>
      </c>
      <c r="AS1214" s="9">
        <f t="shared" si="189"/>
        <v>40.233780004814179</v>
      </c>
      <c r="AT1214" s="9">
        <f t="shared" si="190"/>
        <v>17.181324555747267</v>
      </c>
      <c r="AU1214" s="9">
        <f t="shared" si="191"/>
        <v>14.554051875962994</v>
      </c>
      <c r="AV1214">
        <f t="shared" si="192"/>
        <v>0</v>
      </c>
      <c r="AW1214">
        <f t="shared" si="193"/>
        <v>10.303342231243727</v>
      </c>
      <c r="AX1214">
        <v>21.00567316745926</v>
      </c>
      <c r="AZ1214">
        <f t="shared" si="194"/>
        <v>89.786657764031787</v>
      </c>
    </row>
    <row r="1215" spans="1:52" x14ac:dyDescent="0.3">
      <c r="A1215">
        <v>303.25</v>
      </c>
      <c r="B1215" s="12">
        <v>6145.9653867215166</v>
      </c>
      <c r="C1215" s="9">
        <v>0</v>
      </c>
      <c r="D1215" s="9">
        <v>0.81097901629740676</v>
      </c>
      <c r="E1215" s="9">
        <v>1.1559536402508794</v>
      </c>
      <c r="F1215" s="9">
        <v>3.5193768829855672</v>
      </c>
      <c r="G1215" s="12">
        <v>137.41059084920198</v>
      </c>
      <c r="H1215" s="12">
        <v>449.5975539426459</v>
      </c>
      <c r="I1215" s="12">
        <v>26.975853236558752</v>
      </c>
      <c r="J1215">
        <v>194.6357918583293</v>
      </c>
      <c r="K1215">
        <v>53.327862946544201</v>
      </c>
      <c r="L1215">
        <v>-1.8870178501201528E-3</v>
      </c>
      <c r="M1215">
        <v>0</v>
      </c>
      <c r="N1215">
        <v>-6.2784326962092845E-5</v>
      </c>
      <c r="O1215">
        <v>1.1464739479351096E-3</v>
      </c>
      <c r="P1215">
        <v>-2.0547289293852488E-4</v>
      </c>
      <c r="Q1215">
        <v>5.8771958018980341E-3</v>
      </c>
      <c r="R1215">
        <v>-8.0224859572941946E-3</v>
      </c>
      <c r="S1215">
        <v>6.0925935321551015E-5</v>
      </c>
      <c r="T1215">
        <v>187.1582702373517</v>
      </c>
      <c r="U1215">
        <v>53.633751056793017</v>
      </c>
      <c r="V1215">
        <v>202.85173242990885</v>
      </c>
      <c r="W1215">
        <v>57.499823896344083</v>
      </c>
      <c r="X1215">
        <v>325.85306917460395</v>
      </c>
      <c r="Y1215">
        <v>295.58339110402892</v>
      </c>
      <c r="Z1215">
        <v>11.547701397077116</v>
      </c>
      <c r="AA1215" s="12">
        <v>27.841951078852919</v>
      </c>
      <c r="AB1215" s="12">
        <v>8.8919510788529195</v>
      </c>
      <c r="AC1215" s="12">
        <v>-8.6558617058165199E-2</v>
      </c>
      <c r="AD1215" s="12">
        <v>-502.96542257677987</v>
      </c>
      <c r="AE1215">
        <v>7.7953372399486298E-3</v>
      </c>
      <c r="AF1215">
        <v>0</v>
      </c>
      <c r="AG1215">
        <v>29.169440264914776</v>
      </c>
      <c r="AH1215">
        <v>-4.6086127143163456</v>
      </c>
      <c r="AI1215">
        <v>-4.6365829337060029</v>
      </c>
      <c r="AJ1215">
        <v>-3.3542764031645458</v>
      </c>
      <c r="AK1215">
        <v>18.694027464735942</v>
      </c>
      <c r="AL1215">
        <v>0</v>
      </c>
      <c r="AM1215">
        <v>0</v>
      </c>
      <c r="AN1215">
        <v>-0.36632981672198028</v>
      </c>
      <c r="AO1215">
        <f t="shared" si="185"/>
        <v>20.843450828281586</v>
      </c>
      <c r="AP1215">
        <f t="shared" si="186"/>
        <v>1.2506070496968951</v>
      </c>
      <c r="AQ1215">
        <f t="shared" si="187"/>
        <v>0</v>
      </c>
      <c r="AR1215">
        <f t="shared" si="188"/>
        <v>1.2505690518932562</v>
      </c>
      <c r="AS1215" s="9">
        <f t="shared" si="189"/>
        <v>40.441320908186619</v>
      </c>
      <c r="AT1215" s="9">
        <f t="shared" si="190"/>
        <v>16.764732592759461</v>
      </c>
      <c r="AU1215" s="9">
        <f t="shared" si="191"/>
        <v>14.441636774979326</v>
      </c>
      <c r="AV1215">
        <f t="shared" si="192"/>
        <v>0</v>
      </c>
      <c r="AW1215">
        <f t="shared" si="193"/>
        <v>10.356606442755481</v>
      </c>
      <c r="AX1215">
        <v>20.844084144251248</v>
      </c>
      <c r="AZ1215">
        <f t="shared" si="194"/>
        <v>92.731658674120069</v>
      </c>
    </row>
    <row r="1216" spans="1:52" x14ac:dyDescent="0.3">
      <c r="A1216">
        <v>303.5</v>
      </c>
      <c r="B1216" s="12">
        <v>6136.2719778559967</v>
      </c>
      <c r="C1216" s="9">
        <v>0</v>
      </c>
      <c r="D1216" s="9">
        <v>0.8086093217179855</v>
      </c>
      <c r="E1216" s="9">
        <v>1.155786540822108</v>
      </c>
      <c r="F1216" s="9">
        <v>3.5183228889090454</v>
      </c>
      <c r="G1216" s="12">
        <v>138.51520680631296</v>
      </c>
      <c r="H1216" s="12">
        <v>449.53328493157994</v>
      </c>
      <c r="I1216" s="12">
        <v>26.971997095894796</v>
      </c>
      <c r="J1216">
        <v>194.70460970719583</v>
      </c>
      <c r="K1216">
        <v>53.343139977706869</v>
      </c>
      <c r="L1216">
        <v>-1.8984086816597311E-3</v>
      </c>
      <c r="M1216">
        <v>0</v>
      </c>
      <c r="N1216">
        <v>1.0261140602615342E-4</v>
      </c>
      <c r="O1216">
        <v>1.1446868800954395E-3</v>
      </c>
      <c r="P1216">
        <v>-2.2458516199968398E-4</v>
      </c>
      <c r="Q1216">
        <v>5.8771958018980341E-3</v>
      </c>
      <c r="R1216">
        <v>-8.84184344139647E-3</v>
      </c>
      <c r="S1216">
        <v>6.0849231774305985E-5</v>
      </c>
      <c r="T1216">
        <v>215.82899903468456</v>
      </c>
      <c r="U1216">
        <v>57.756455538639329</v>
      </c>
      <c r="V1216">
        <v>205.77251609956323</v>
      </c>
      <c r="W1216">
        <v>57.89321136886042</v>
      </c>
      <c r="X1216">
        <v>325.38067618783123</v>
      </c>
      <c r="Y1216">
        <v>295.42847679264611</v>
      </c>
      <c r="Z1216">
        <v>11.547362539424816</v>
      </c>
      <c r="AA1216" s="12">
        <v>27.8406656986316</v>
      </c>
      <c r="AB1216" s="12">
        <v>8.8906656986315991</v>
      </c>
      <c r="AC1216" s="12">
        <v>-9.3472849694290983E-2</v>
      </c>
      <c r="AD1216" s="12">
        <v>-502.80299728967259</v>
      </c>
      <c r="AE1216">
        <v>8.3942727677837059E-3</v>
      </c>
      <c r="AF1216">
        <v>0</v>
      </c>
      <c r="AG1216">
        <v>29.044930547287191</v>
      </c>
      <c r="AH1216">
        <v>-5.315437215016332</v>
      </c>
      <c r="AI1216">
        <v>-4.4827980346541434</v>
      </c>
      <c r="AJ1216">
        <v>-3.353193188924827</v>
      </c>
      <c r="AK1216">
        <v>18.693164416988608</v>
      </c>
      <c r="AL1216">
        <v>0</v>
      </c>
      <c r="AM1216">
        <v>0</v>
      </c>
      <c r="AN1216">
        <v>-0.39559194752362026</v>
      </c>
      <c r="AO1216">
        <f t="shared" si="185"/>
        <v>20.979445949382729</v>
      </c>
      <c r="AP1216">
        <f t="shared" si="186"/>
        <v>1.2587667569629637</v>
      </c>
      <c r="AQ1216">
        <f t="shared" si="187"/>
        <v>0</v>
      </c>
      <c r="AR1216">
        <f t="shared" si="188"/>
        <v>1.2587224084692441</v>
      </c>
      <c r="AS1216" s="9">
        <f t="shared" si="189"/>
        <v>39.905060983392303</v>
      </c>
      <c r="AT1216" s="9">
        <f t="shared" si="190"/>
        <v>17.038698112067067</v>
      </c>
      <c r="AU1216" s="9">
        <f t="shared" si="191"/>
        <v>14.535436095227388</v>
      </c>
      <c r="AV1216">
        <f t="shared" si="192"/>
        <v>0</v>
      </c>
      <c r="AW1216">
        <f t="shared" si="193"/>
        <v>10.219398644836449</v>
      </c>
      <c r="AX1216">
        <v>20.980185116986853</v>
      </c>
      <c r="AZ1216">
        <f t="shared" si="194"/>
        <v>89.655960693082875</v>
      </c>
    </row>
    <row r="1217" spans="1:52" x14ac:dyDescent="0.3">
      <c r="A1217">
        <v>303.75</v>
      </c>
      <c r="B1217" s="12">
        <v>6126.5198915145438</v>
      </c>
      <c r="C1217" s="9">
        <v>0</v>
      </c>
      <c r="D1217" s="9">
        <v>0.80623567144520536</v>
      </c>
      <c r="E1217" s="9">
        <v>1.1556070852780933</v>
      </c>
      <c r="F1217" s="9">
        <v>3.5172618537306484</v>
      </c>
      <c r="G1217" s="12">
        <v>139.6212522566064</v>
      </c>
      <c r="H1217" s="12">
        <v>449.46426356849742</v>
      </c>
      <c r="I1217" s="12">
        <v>26.967855814109843</v>
      </c>
      <c r="J1217">
        <v>194.62924464768577</v>
      </c>
      <c r="K1217">
        <v>53.336984672906908</v>
      </c>
      <c r="L1217">
        <v>-1.9097481793481188E-3</v>
      </c>
      <c r="M1217">
        <v>0</v>
      </c>
      <c r="N1217">
        <v>-6.2285986649518574E-5</v>
      </c>
      <c r="O1217">
        <v>1.1423983885969922E-3</v>
      </c>
      <c r="P1217">
        <v>-2.0342733361914224E-4</v>
      </c>
      <c r="Q1217">
        <v>5.8771958018980341E-3</v>
      </c>
      <c r="R1217">
        <v>-8.0752529223836883E-3</v>
      </c>
      <c r="S1217">
        <v>6.0728931553845786E-5</v>
      </c>
      <c r="T1217">
        <v>186.9226087135452</v>
      </c>
      <c r="U1217">
        <v>53.555992097527962</v>
      </c>
      <c r="V1217">
        <v>202.53678525364921</v>
      </c>
      <c r="W1217">
        <v>57.452056019917677</v>
      </c>
      <c r="X1217">
        <v>324.76523813910671</v>
      </c>
      <c r="Y1217">
        <v>295.12829665048838</v>
      </c>
      <c r="Z1217">
        <v>11.546997641762131</v>
      </c>
      <c r="AA1217" s="12">
        <v>27.839285271369945</v>
      </c>
      <c r="AB1217" s="12">
        <v>8.8892852713699479</v>
      </c>
      <c r="AC1217" s="12">
        <v>-0.10038467046726851</v>
      </c>
      <c r="AD1217" s="12">
        <v>-502.62760660153265</v>
      </c>
      <c r="AE1217">
        <v>8.9930514874441148E-3</v>
      </c>
      <c r="AF1217">
        <v>0</v>
      </c>
      <c r="AG1217">
        <v>28.920399255459593</v>
      </c>
      <c r="AH1217">
        <v>-4.6043046494347744</v>
      </c>
      <c r="AI1217">
        <v>-4.6295755698419585</v>
      </c>
      <c r="AJ1217">
        <v>-3.352023508425622</v>
      </c>
      <c r="AK1217">
        <v>18.692237551444261</v>
      </c>
      <c r="AL1217">
        <v>0</v>
      </c>
      <c r="AM1217">
        <v>0</v>
      </c>
      <c r="AN1217">
        <v>-0.42484387093730636</v>
      </c>
      <c r="AO1217">
        <f t="shared" si="185"/>
        <v>20.818082279742864</v>
      </c>
      <c r="AP1217">
        <f t="shared" si="186"/>
        <v>1.2490849367845718</v>
      </c>
      <c r="AQ1217">
        <f t="shared" si="187"/>
        <v>0</v>
      </c>
      <c r="AR1217">
        <f t="shared" si="188"/>
        <v>1.2490344272684337</v>
      </c>
      <c r="AS1217" s="9">
        <f t="shared" si="189"/>
        <v>40.114607433399769</v>
      </c>
      <c r="AT1217" s="9">
        <f t="shared" si="190"/>
        <v>16.622703383706078</v>
      </c>
      <c r="AU1217" s="9">
        <f t="shared" si="191"/>
        <v>14.42318081941205</v>
      </c>
      <c r="AV1217">
        <f t="shared" si="192"/>
        <v>0</v>
      </c>
      <c r="AW1217">
        <f t="shared" si="193"/>
        <v>10.273194095117551</v>
      </c>
      <c r="AX1217">
        <v>20.818924139054278</v>
      </c>
      <c r="AZ1217">
        <f t="shared" si="194"/>
        <v>92.591511396839167</v>
      </c>
    </row>
    <row r="1218" spans="1:52" x14ac:dyDescent="0.3">
      <c r="A1218">
        <v>304</v>
      </c>
      <c r="B1218" s="12">
        <v>6116.7094188249039</v>
      </c>
      <c r="C1218" s="9">
        <v>0</v>
      </c>
      <c r="D1218" s="9">
        <v>0.80385811862172285</v>
      </c>
      <c r="E1218" s="9">
        <v>1.1554152782490399</v>
      </c>
      <c r="F1218" s="9">
        <v>3.5161937965013785</v>
      </c>
      <c r="G1218" s="12">
        <v>140.72869921869025</v>
      </c>
      <c r="H1218" s="12">
        <v>449.39049163424613</v>
      </c>
      <c r="I1218" s="12">
        <v>26.963429498054769</v>
      </c>
      <c r="J1218">
        <v>194.69922906894823</v>
      </c>
      <c r="K1218">
        <v>53.352417936248003</v>
      </c>
      <c r="L1218">
        <v>-1.9210257030442945E-3</v>
      </c>
      <c r="M1218">
        <v>0</v>
      </c>
      <c r="N1218">
        <v>1.0279055480831212E-4</v>
      </c>
      <c r="O1218">
        <v>1.1406202773304331E-3</v>
      </c>
      <c r="P1218">
        <v>-2.2300628179039564E-4</v>
      </c>
      <c r="Q1218">
        <v>5.8771958018980341E-3</v>
      </c>
      <c r="R1218">
        <v>-8.9253851665359318E-3</v>
      </c>
      <c r="S1218">
        <v>6.0651362754280728E-5</v>
      </c>
      <c r="T1218">
        <v>215.58644104386974</v>
      </c>
      <c r="U1218">
        <v>57.685688175664268</v>
      </c>
      <c r="V1218">
        <v>205.46581901374174</v>
      </c>
      <c r="W1218">
        <v>57.846672843424642</v>
      </c>
      <c r="X1218">
        <v>324.30230135549641</v>
      </c>
      <c r="Y1218">
        <v>294.977042181569</v>
      </c>
      <c r="Z1218">
        <v>11.546606709859615</v>
      </c>
      <c r="AA1218" s="12">
        <v>27.837809832684918</v>
      </c>
      <c r="AB1218" s="12">
        <v>8.8878098326849226</v>
      </c>
      <c r="AC1218" s="12">
        <v>-0.10729390117516971</v>
      </c>
      <c r="AD1218" s="12">
        <v>-502.43925708796911</v>
      </c>
      <c r="AE1218">
        <v>9.5916622112897088E-3</v>
      </c>
      <c r="AF1218">
        <v>0</v>
      </c>
      <c r="AG1218">
        <v>28.797186505363943</v>
      </c>
      <c r="AH1218">
        <v>-5.311310554040757</v>
      </c>
      <c r="AI1218">
        <v>-4.475561158391363</v>
      </c>
      <c r="AJ1218">
        <v>-3.3507674055196666</v>
      </c>
      <c r="AK1218">
        <v>18.691246892017329</v>
      </c>
      <c r="AL1218">
        <v>0</v>
      </c>
      <c r="AM1218">
        <v>0</v>
      </c>
      <c r="AN1218">
        <v>-0.45408483278417272</v>
      </c>
      <c r="AO1218">
        <f t="shared" si="185"/>
        <v>20.954082221870113</v>
      </c>
      <c r="AP1218">
        <f t="shared" si="186"/>
        <v>1.2572449333122067</v>
      </c>
      <c r="AQ1218">
        <f t="shared" si="187"/>
        <v>0</v>
      </c>
      <c r="AR1218">
        <f t="shared" si="188"/>
        <v>1.2571871004987345</v>
      </c>
      <c r="AS1218" s="9">
        <f t="shared" si="189"/>
        <v>39.579661902547649</v>
      </c>
      <c r="AT1218" s="9">
        <f t="shared" si="190"/>
        <v>16.896888218939022</v>
      </c>
      <c r="AU1218" s="9">
        <f t="shared" si="191"/>
        <v>14.51691278291973</v>
      </c>
      <c r="AV1218">
        <f t="shared" si="192"/>
        <v>0</v>
      </c>
      <c r="AW1218">
        <f t="shared" si="193"/>
        <v>10.136335375416433</v>
      </c>
      <c r="AX1218">
        <v>20.955046146434832</v>
      </c>
      <c r="AZ1218">
        <f t="shared" si="194"/>
        <v>89.511223167827268</v>
      </c>
    </row>
    <row r="1219" spans="1:52" x14ac:dyDescent="0.3">
      <c r="A1219">
        <v>304.25</v>
      </c>
      <c r="B1219" s="12">
        <v>6106.8408523413109</v>
      </c>
      <c r="C1219" s="9">
        <v>0</v>
      </c>
      <c r="D1219" s="9">
        <v>0.80147671641273632</v>
      </c>
      <c r="E1219" s="9">
        <v>1.1552111246835433</v>
      </c>
      <c r="F1219" s="9">
        <v>3.5151187364100509</v>
      </c>
      <c r="G1219" s="12">
        <v>141.83751974475416</v>
      </c>
      <c r="H1219" s="12">
        <v>449.31197103213202</v>
      </c>
      <c r="I1219" s="12">
        <v>26.95871826192792</v>
      </c>
      <c r="J1219">
        <v>194.62290930608356</v>
      </c>
      <c r="K1219">
        <v>53.346149822560676</v>
      </c>
      <c r="L1219">
        <v>-1.9322515759656149E-3</v>
      </c>
      <c r="M1219">
        <v>0</v>
      </c>
      <c r="N1219">
        <v>-6.12410539054025E-5</v>
      </c>
      <c r="O1219">
        <v>1.1383422089216505E-3</v>
      </c>
      <c r="P1219">
        <v>-2.0142715182524772E-4</v>
      </c>
      <c r="Q1219">
        <v>5.8771958018980341E-3</v>
      </c>
      <c r="R1219">
        <v>-8.127727615062386E-3</v>
      </c>
      <c r="S1219">
        <v>6.0529700427338772E-5</v>
      </c>
      <c r="T1219">
        <v>186.70405602401485</v>
      </c>
      <c r="U1219">
        <v>53.484453449178318</v>
      </c>
      <c r="V1219">
        <v>202.24258501246823</v>
      </c>
      <c r="W1219">
        <v>57.406649321729219</v>
      </c>
      <c r="X1219">
        <v>323.69667455973939</v>
      </c>
      <c r="Y1219">
        <v>294.68034981792999</v>
      </c>
      <c r="Z1219">
        <v>11.546189749900634</v>
      </c>
      <c r="AA1219" s="12">
        <v>27.836239420642642</v>
      </c>
      <c r="AB1219" s="12">
        <v>8.8862394206426405</v>
      </c>
      <c r="AC1219" s="12">
        <v>-0.11420036371475746</v>
      </c>
      <c r="AD1219" s="12">
        <v>-502.23795588821491</v>
      </c>
      <c r="AE1219">
        <v>1.019009375413793E-2</v>
      </c>
      <c r="AF1219">
        <v>0</v>
      </c>
      <c r="AG1219">
        <v>28.674509524195273</v>
      </c>
      <c r="AH1219">
        <v>-4.6006272461285436</v>
      </c>
      <c r="AI1219">
        <v>-4.6218882402730888</v>
      </c>
      <c r="AJ1219">
        <v>-3.349424927818506</v>
      </c>
      <c r="AK1219">
        <v>18.690192464266698</v>
      </c>
      <c r="AL1219">
        <v>0</v>
      </c>
      <c r="AM1219">
        <v>0</v>
      </c>
      <c r="AN1219">
        <v>-0.48331407930302916</v>
      </c>
      <c r="AO1219">
        <f t="shared" ref="AO1219:AO1282" si="195">AX1219*COS(AE1219)</f>
        <v>20.79301317863327</v>
      </c>
      <c r="AP1219">
        <f t="shared" ref="AP1219:AP1282" si="196">AO1219*f_tip</f>
        <v>1.2475807907179961</v>
      </c>
      <c r="AQ1219">
        <f t="shared" ref="AQ1219:AQ1282" si="197">IF(uhel_zkoseni_lamely=0,0,IF(uhel_zkoseni_lamely&gt;0,AP1219*SIN(AE1219),-AP1219*SIN(AE1219)))</f>
        <v>0</v>
      </c>
      <c r="AR1219">
        <f t="shared" ref="AR1219:AR1282" si="198">AP1219*COS(AE1219)</f>
        <v>1.247516018124728</v>
      </c>
      <c r="AS1219" s="9">
        <f t="shared" ref="AS1219:AS1282" si="199">(-AR1219*sirka_lamely+AG1219*(sirka_lamely-0.5*AB1219)-(AL1219+AN1219)*sirka_lamely*0.5+AH1219*(sirka_lamely-AB1219)*0.5)/(sirka_lamely-AB1219)</f>
        <v>39.791203720401867</v>
      </c>
      <c r="AT1219" s="9">
        <f t="shared" ref="AT1219:AT1282" si="200">-AG1219-AH1219+AR1219+AS1219+AL1219+AN1219</f>
        <v>16.481523381156837</v>
      </c>
      <c r="AU1219" s="9">
        <f t="shared" ref="AU1219:AU1282" si="201">AP1219*Z1219</f>
        <v>14.404804537961054</v>
      </c>
      <c r="AV1219">
        <f t="shared" ref="AV1219:AV1282" si="202">AK1219-AJ1219+AI1219-AM1219-AQ1219+IF(AC1219&gt;0,-(ABS(AS1219)+ABS(AT1219))*f_side,(ABS(AS1219)+ABS(AT1219))*f_side)-AX1219</f>
        <v>0</v>
      </c>
      <c r="AW1219">
        <f t="shared" ref="AW1219:AW1282" si="203">(ABS(AS1219)*AB1219*(sirka_lamely-AB1219)/sirka_lamely)/(delka_rotoru*tloustka_lamely^2/6)</f>
        <v>10.190658940073817</v>
      </c>
      <c r="AX1219">
        <v>20.794092777905639</v>
      </c>
      <c r="AZ1219">
        <f t="shared" ref="AZ1219:AZ1282" si="204">Y1219-V1219</f>
        <v>92.437764805461768</v>
      </c>
    </row>
    <row r="1220" spans="1:52" x14ac:dyDescent="0.3">
      <c r="A1220">
        <v>304.5</v>
      </c>
      <c r="B1220" s="12">
        <v>6096.9144860297965</v>
      </c>
      <c r="C1220" s="9">
        <v>0</v>
      </c>
      <c r="D1220" s="9">
        <v>0.79909151800434608</v>
      </c>
      <c r="E1220" s="9">
        <v>1.1549946298484102</v>
      </c>
      <c r="F1220" s="9">
        <v>3.5140366927831388</v>
      </c>
      <c r="G1220" s="12">
        <v>142.94768592160352</v>
      </c>
      <c r="H1220" s="12">
        <v>449.22870378785007</v>
      </c>
      <c r="I1220" s="12">
        <v>26.953722227271005</v>
      </c>
      <c r="J1220">
        <v>194.69409055604069</v>
      </c>
      <c r="K1220">
        <v>53.361746564503449</v>
      </c>
      <c r="L1220">
        <v>-1.9434146002932045E-3</v>
      </c>
      <c r="M1220">
        <v>0</v>
      </c>
      <c r="N1220">
        <v>1.024557117875951E-4</v>
      </c>
      <c r="O1220">
        <v>1.1365729793871232E-3</v>
      </c>
      <c r="P1220">
        <v>-2.2148338513030468E-4</v>
      </c>
      <c r="Q1220">
        <v>5.8771958018980341E-3</v>
      </c>
      <c r="R1220">
        <v>-9.0097344286365448E-3</v>
      </c>
      <c r="S1220">
        <v>6.045128335516362E-5</v>
      </c>
      <c r="T1220">
        <v>215.35758143682631</v>
      </c>
      <c r="U1220">
        <v>57.620006878968809</v>
      </c>
      <c r="V1220">
        <v>205.17929940570042</v>
      </c>
      <c r="W1220">
        <v>57.802431043230683</v>
      </c>
      <c r="X1220">
        <v>323.24310886648624</v>
      </c>
      <c r="Y1220">
        <v>294.53277627058242</v>
      </c>
      <c r="Z1220">
        <v>11.545746768481269</v>
      </c>
      <c r="AA1220" s="12">
        <v>27.834574075756997</v>
      </c>
      <c r="AB1220" s="12">
        <v>8.8845740757570013</v>
      </c>
      <c r="AC1220" s="12">
        <v>-0.12110388008368163</v>
      </c>
      <c r="AD1220" s="12">
        <v>-502.023710376346</v>
      </c>
      <c r="AE1220">
        <v>1.07883349337905E-2</v>
      </c>
      <c r="AF1220">
        <v>0</v>
      </c>
      <c r="AG1220">
        <v>28.552581888624914</v>
      </c>
      <c r="AH1220">
        <v>-5.3077627725551277</v>
      </c>
      <c r="AI1220">
        <v>-4.4676738432440999</v>
      </c>
      <c r="AJ1220">
        <v>-3.347996124499852</v>
      </c>
      <c r="AK1220">
        <v>18.689074295394754</v>
      </c>
      <c r="AL1220">
        <v>0</v>
      </c>
      <c r="AM1220">
        <v>0</v>
      </c>
      <c r="AN1220">
        <v>-0.5125308571596553</v>
      </c>
      <c r="AO1220">
        <f t="shared" si="195"/>
        <v>20.928988980502901</v>
      </c>
      <c r="AP1220">
        <f t="shared" si="196"/>
        <v>1.2557393388301741</v>
      </c>
      <c r="AQ1220">
        <f t="shared" si="197"/>
        <v>0</v>
      </c>
      <c r="AR1220">
        <f t="shared" si="198"/>
        <v>1.2556662629367166</v>
      </c>
      <c r="AS1220" s="9">
        <f t="shared" si="199"/>
        <v>39.257595240895277</v>
      </c>
      <c r="AT1220" s="9">
        <f t="shared" si="200"/>
        <v>16.755911530602553</v>
      </c>
      <c r="AU1220" s="9">
        <f t="shared" si="201"/>
        <v>14.498448413353287</v>
      </c>
      <c r="AV1220">
        <f t="shared" si="202"/>
        <v>0</v>
      </c>
      <c r="AW1220">
        <f t="shared" si="203"/>
        <v>10.054153923719609</v>
      </c>
      <c r="AX1220">
        <v>20.930206982940376</v>
      </c>
      <c r="AZ1220">
        <f t="shared" si="204"/>
        <v>89.353476864881998</v>
      </c>
    </row>
    <row r="1221" spans="1:52" x14ac:dyDescent="0.3">
      <c r="A1221">
        <v>304.75</v>
      </c>
      <c r="B1221" s="12">
        <v>6086.9306152535182</v>
      </c>
      <c r="C1221" s="9">
        <v>0</v>
      </c>
      <c r="D1221" s="9">
        <v>0.79670257660191712</v>
      </c>
      <c r="E1221" s="9">
        <v>1.1547657993284546</v>
      </c>
      <c r="F1221" s="9">
        <v>3.5129476850846175</v>
      </c>
      <c r="G1221" s="12">
        <v>144.0591698716851</v>
      </c>
      <c r="H1221" s="12">
        <v>449.14069204940557</v>
      </c>
      <c r="I1221" s="12">
        <v>26.948441522964334</v>
      </c>
      <c r="J1221">
        <v>194.6167576794474</v>
      </c>
      <c r="K1221">
        <v>53.355355648442753</v>
      </c>
      <c r="L1221">
        <v>-1.9545254486193187E-3</v>
      </c>
      <c r="M1221">
        <v>0</v>
      </c>
      <c r="N1221">
        <v>-6.0812579793873461E-5</v>
      </c>
      <c r="O1221">
        <v>1.1343052474423858E-3</v>
      </c>
      <c r="P1221">
        <v>-1.9946514587238396E-4</v>
      </c>
      <c r="Q1221">
        <v>5.8771958018980341E-3</v>
      </c>
      <c r="R1221">
        <v>-8.1796786939678165E-3</v>
      </c>
      <c r="S1221">
        <v>6.0328256424021667E-5</v>
      </c>
      <c r="T1221">
        <v>186.50178652386077</v>
      </c>
      <c r="U1221">
        <v>53.418687446196316</v>
      </c>
      <c r="V1221">
        <v>201.96815445783545</v>
      </c>
      <c r="W1221">
        <v>57.363524449210331</v>
      </c>
      <c r="X1221">
        <v>322.64719948134962</v>
      </c>
      <c r="Y1221">
        <v>294.23958044358625</v>
      </c>
      <c r="Z1221">
        <v>11.545277772610257</v>
      </c>
      <c r="AA1221" s="12">
        <v>27.832813840988113</v>
      </c>
      <c r="AB1221" s="12">
        <v>8.8828138409881117</v>
      </c>
      <c r="AC1221" s="12">
        <v>-0.12800427239378423</v>
      </c>
      <c r="AD1221" s="12">
        <v>-501.79652880005506</v>
      </c>
      <c r="AE1221">
        <v>1.1386374571008107E-2</v>
      </c>
      <c r="AF1221">
        <v>0</v>
      </c>
      <c r="AG1221">
        <v>28.431764512643998</v>
      </c>
      <c r="AH1221">
        <v>-4.5975596965645771</v>
      </c>
      <c r="AI1221">
        <v>-4.61357129928754</v>
      </c>
      <c r="AJ1221">
        <v>-3.3464810505675677</v>
      </c>
      <c r="AK1221">
        <v>18.687892414246388</v>
      </c>
      <c r="AL1221">
        <v>0</v>
      </c>
      <c r="AM1221">
        <v>0</v>
      </c>
      <c r="AN1221">
        <v>-0.54173441350311002</v>
      </c>
      <c r="AO1221">
        <f t="shared" si="195"/>
        <v>20.768196485490876</v>
      </c>
      <c r="AP1221">
        <f t="shared" si="196"/>
        <v>1.2460917891294525</v>
      </c>
      <c r="AQ1221">
        <f t="shared" si="197"/>
        <v>0</v>
      </c>
      <c r="AR1221">
        <f t="shared" si="198"/>
        <v>1.2460110123973538</v>
      </c>
      <c r="AS1221" s="9">
        <f t="shared" si="199"/>
        <v>39.471136492840031</v>
      </c>
      <c r="AT1221" s="9">
        <f t="shared" si="200"/>
        <v>16.341208275654854</v>
      </c>
      <c r="AU1221" s="9">
        <f t="shared" si="201"/>
        <v>14.386475835668415</v>
      </c>
      <c r="AV1221">
        <f t="shared" si="202"/>
        <v>0</v>
      </c>
      <c r="AW1221">
        <f t="shared" si="203"/>
        <v>10.109006080533256</v>
      </c>
      <c r="AX1221">
        <v>20.76954285163611</v>
      </c>
      <c r="AZ1221">
        <f t="shared" si="204"/>
        <v>92.271425985750795</v>
      </c>
    </row>
    <row r="1222" spans="1:52" x14ac:dyDescent="0.3">
      <c r="A1222">
        <v>305</v>
      </c>
      <c r="B1222" s="12">
        <v>6076.8895367579944</v>
      </c>
      <c r="C1222" s="9">
        <v>0</v>
      </c>
      <c r="D1222" s="9">
        <v>0.79430994542844913</v>
      </c>
      <c r="E1222" s="9">
        <v>1.1545246390262891</v>
      </c>
      <c r="F1222" s="9">
        <v>3.5118517329158232</v>
      </c>
      <c r="G1222" s="12">
        <v>145.17194375410594</v>
      </c>
      <c r="H1222" s="12">
        <v>449.0479380870342</v>
      </c>
      <c r="I1222" s="12">
        <v>26.942876285222052</v>
      </c>
      <c r="J1222">
        <v>194.68912206058604</v>
      </c>
      <c r="K1222">
        <v>53.371115779271065</v>
      </c>
      <c r="L1222">
        <v>-1.9655729606725915E-3</v>
      </c>
      <c r="M1222">
        <v>0</v>
      </c>
      <c r="N1222">
        <v>1.0261483002173127E-4</v>
      </c>
      <c r="O1222">
        <v>1.132544825068024E-3</v>
      </c>
      <c r="P1222">
        <v>-2.1999790776087961E-4</v>
      </c>
      <c r="Q1222">
        <v>5.8771958018980341E-3</v>
      </c>
      <c r="R1222">
        <v>-9.0942119202072035E-3</v>
      </c>
      <c r="S1222">
        <v>6.0248995258055355E-5</v>
      </c>
      <c r="T1222">
        <v>215.14192667461401</v>
      </c>
      <c r="U1222">
        <v>57.559051705274385</v>
      </c>
      <c r="V1222">
        <v>204.91203434721902</v>
      </c>
      <c r="W1222">
        <v>57.760411043515603</v>
      </c>
      <c r="X1222">
        <v>322.20292151416163</v>
      </c>
      <c r="Y1222">
        <v>294.09569925513318</v>
      </c>
      <c r="Z1222">
        <v>11.544782769709331</v>
      </c>
      <c r="AA1222" s="12">
        <v>27.830958761740682</v>
      </c>
      <c r="AB1222" s="12">
        <v>8.8809587617406844</v>
      </c>
      <c r="AC1222" s="12">
        <v>-0.13490136287290797</v>
      </c>
      <c r="AD1222" s="12">
        <v>-501.5564196512716</v>
      </c>
      <c r="AE1222">
        <v>1.1984201489736002E-2</v>
      </c>
      <c r="AF1222">
        <v>0</v>
      </c>
      <c r="AG1222">
        <v>28.311119862501915</v>
      </c>
      <c r="AH1222">
        <v>-5.3047811022516447</v>
      </c>
      <c r="AI1222">
        <v>-4.4591832453957085</v>
      </c>
      <c r="AJ1222">
        <v>-3.344879762654331</v>
      </c>
      <c r="AK1222">
        <v>18.686646851307838</v>
      </c>
      <c r="AL1222">
        <v>0</v>
      </c>
      <c r="AM1222">
        <v>0</v>
      </c>
      <c r="AN1222">
        <v>-0.57092399597338561</v>
      </c>
      <c r="AO1222">
        <f t="shared" si="195"/>
        <v>20.904123569355196</v>
      </c>
      <c r="AP1222">
        <f t="shared" si="196"/>
        <v>1.2542474141613118</v>
      </c>
      <c r="AQ1222">
        <f t="shared" si="197"/>
        <v>0</v>
      </c>
      <c r="AR1222">
        <f t="shared" si="198"/>
        <v>1.2541573470518235</v>
      </c>
      <c r="AS1222" s="9">
        <f t="shared" si="199"/>
        <v>38.938897930275907</v>
      </c>
      <c r="AT1222" s="9">
        <f t="shared" si="200"/>
        <v>16.615792521104076</v>
      </c>
      <c r="AU1222" s="9">
        <f t="shared" si="201"/>
        <v>14.480013935961995</v>
      </c>
      <c r="AV1222">
        <f t="shared" si="202"/>
        <v>0</v>
      </c>
      <c r="AW1222">
        <f t="shared" si="203"/>
        <v>9.972861980024371</v>
      </c>
      <c r="AX1222">
        <v>20.905624795649256</v>
      </c>
      <c r="AZ1222">
        <f t="shared" si="204"/>
        <v>89.183664907914164</v>
      </c>
    </row>
    <row r="1223" spans="1:52" x14ac:dyDescent="0.3">
      <c r="A1223">
        <v>305.25</v>
      </c>
      <c r="B1223" s="12">
        <v>6066.7915486563115</v>
      </c>
      <c r="C1223" s="9">
        <v>0</v>
      </c>
      <c r="D1223" s="9">
        <v>0.7919136777229433</v>
      </c>
      <c r="E1223" s="9">
        <v>1.1542711551621068</v>
      </c>
      <c r="F1223" s="9">
        <v>3.510748856015276</v>
      </c>
      <c r="G1223" s="12">
        <v>146.285979765647</v>
      </c>
      <c r="H1223" s="12">
        <v>448.95044429311798</v>
      </c>
      <c r="I1223" s="12">
        <v>26.937026657587079</v>
      </c>
      <c r="J1223">
        <v>194.6107940969747</v>
      </c>
      <c r="K1223">
        <v>53.3646067164226</v>
      </c>
      <c r="L1223">
        <v>-1.9765678184189149E-3</v>
      </c>
      <c r="M1223">
        <v>0</v>
      </c>
      <c r="N1223">
        <v>-6.0678499765081394E-5</v>
      </c>
      <c r="O1223">
        <v>1.1302873433470027E-3</v>
      </c>
      <c r="P1223">
        <v>-1.9754364849894118E-4</v>
      </c>
      <c r="Q1223">
        <v>5.8771958018980341E-3</v>
      </c>
      <c r="R1223">
        <v>-8.2312541717801668E-3</v>
      </c>
      <c r="S1223">
        <v>6.0124623367892409E-5</v>
      </c>
      <c r="T1223">
        <v>186.31504800493656</v>
      </c>
      <c r="U1223">
        <v>53.358284616747085</v>
      </c>
      <c r="V1223">
        <v>201.71258643321326</v>
      </c>
      <c r="W1223">
        <v>57.322606570591859</v>
      </c>
      <c r="X1223">
        <v>321.61663751214599</v>
      </c>
      <c r="Y1223">
        <v>293.80602623317276</v>
      </c>
      <c r="Z1223">
        <v>11.544261767613195</v>
      </c>
      <c r="AA1223" s="12">
        <v>27.829008885862358</v>
      </c>
      <c r="AB1223" s="12">
        <v>8.8790088858623601</v>
      </c>
      <c r="AC1223" s="12">
        <v>-0.14179497387174253</v>
      </c>
      <c r="AD1223" s="12">
        <v>-501.3033918540367</v>
      </c>
      <c r="AE1223">
        <v>1.2581804517315165E-2</v>
      </c>
      <c r="AF1223">
        <v>0</v>
      </c>
      <c r="AG1223">
        <v>28.192150305993735</v>
      </c>
      <c r="AH1223">
        <v>-4.5950830622361343</v>
      </c>
      <c r="AI1223">
        <v>-4.6046719899979758</v>
      </c>
      <c r="AJ1223">
        <v>-3.3431923202745715</v>
      </c>
      <c r="AK1223">
        <v>18.68533763870564</v>
      </c>
      <c r="AL1223">
        <v>0</v>
      </c>
      <c r="AM1223">
        <v>0</v>
      </c>
      <c r="AN1223">
        <v>-0.60009885273038222</v>
      </c>
      <c r="AO1223">
        <f t="shared" si="195"/>
        <v>20.743587357677118</v>
      </c>
      <c r="AP1223">
        <f t="shared" si="196"/>
        <v>1.2446152414606271</v>
      </c>
      <c r="AQ1223">
        <f t="shared" si="197"/>
        <v>0</v>
      </c>
      <c r="AR1223">
        <f t="shared" si="198"/>
        <v>1.2445167303406059</v>
      </c>
      <c r="AS1223" s="9">
        <f t="shared" si="199"/>
        <v>39.154419438555962</v>
      </c>
      <c r="AT1223" s="9">
        <f t="shared" si="200"/>
        <v>16.201770072408586</v>
      </c>
      <c r="AU1223" s="9">
        <f t="shared" si="201"/>
        <v>14.368164147382583</v>
      </c>
      <c r="AV1223">
        <f t="shared" si="202"/>
        <v>0</v>
      </c>
      <c r="AW1223">
        <f t="shared" si="203"/>
        <v>10.028237208974113</v>
      </c>
      <c r="AX1223">
        <v>20.745229339640108</v>
      </c>
      <c r="AZ1223">
        <f t="shared" si="204"/>
        <v>92.093439799959498</v>
      </c>
    </row>
    <row r="1224" spans="1:52" x14ac:dyDescent="0.3">
      <c r="A1224">
        <v>305.5</v>
      </c>
      <c r="B1224" s="12">
        <v>6056.6369504142995</v>
      </c>
      <c r="C1224" s="9">
        <v>0</v>
      </c>
      <c r="D1224" s="9">
        <v>0.78951382673877746</v>
      </c>
      <c r="E1224" s="9">
        <v>1.1540053542734416</v>
      </c>
      <c r="F1224" s="9">
        <v>3.5096390742585317</v>
      </c>
      <c r="G1224" s="12">
        <v>147.40125014176806</v>
      </c>
      <c r="H1224" s="12">
        <v>448.84821318209288</v>
      </c>
      <c r="I1224" s="12">
        <v>26.930892790925572</v>
      </c>
      <c r="J1224">
        <v>194.68433532358037</v>
      </c>
      <c r="K1224">
        <v>53.380531512322307</v>
      </c>
      <c r="L1224">
        <v>-1.9874987269845471E-3</v>
      </c>
      <c r="M1224">
        <v>0</v>
      </c>
      <c r="N1224">
        <v>1.0300276475662501E-4</v>
      </c>
      <c r="O1224">
        <v>1.1285356538328485E-3</v>
      </c>
      <c r="P1224">
        <v>-2.1855371233668979E-4</v>
      </c>
      <c r="Q1224">
        <v>5.8771958018980341E-3</v>
      </c>
      <c r="R1224">
        <v>-9.1790322993136816E-3</v>
      </c>
      <c r="S1224">
        <v>6.004452452617317E-5</v>
      </c>
      <c r="T1224">
        <v>214.93901219831076</v>
      </c>
      <c r="U1224">
        <v>57.502492146612212</v>
      </c>
      <c r="V1224">
        <v>204.66315967971019</v>
      </c>
      <c r="W1224">
        <v>57.720541082070383</v>
      </c>
      <c r="X1224">
        <v>321.18156563174603</v>
      </c>
      <c r="Y1224">
        <v>293.66585083337543</v>
      </c>
      <c r="Z1224">
        <v>11.54371477456964</v>
      </c>
      <c r="AA1224" s="12">
        <v>27.826964263641852</v>
      </c>
      <c r="AB1224" s="12">
        <v>8.8769642636418578</v>
      </c>
      <c r="AC1224" s="12">
        <v>-0.14868492787480464</v>
      </c>
      <c r="AD1224" s="12">
        <v>-501.03745509328331</v>
      </c>
      <c r="AE1224">
        <v>1.3179172484587331E-2</v>
      </c>
      <c r="AF1224">
        <v>0</v>
      </c>
      <c r="AG1224">
        <v>28.072784822381507</v>
      </c>
      <c r="AH1224">
        <v>-5.3023535353326849</v>
      </c>
      <c r="AI1224">
        <v>-4.4501345576832616</v>
      </c>
      <c r="AJ1224">
        <v>-3.3414187880171071</v>
      </c>
      <c r="AK1224">
        <v>18.683964810205335</v>
      </c>
      <c r="AL1224">
        <v>0</v>
      </c>
      <c r="AM1224">
        <v>0</v>
      </c>
      <c r="AN1224">
        <v>-0.62925823250037727</v>
      </c>
      <c r="AO1224">
        <f t="shared" si="195"/>
        <v>20.879442981094687</v>
      </c>
      <c r="AP1224">
        <f t="shared" si="196"/>
        <v>1.2527665788656812</v>
      </c>
      <c r="AQ1224">
        <f t="shared" si="197"/>
        <v>0</v>
      </c>
      <c r="AR1224">
        <f t="shared" si="198"/>
        <v>1.2526577835589559</v>
      </c>
      <c r="AS1224" s="9">
        <f t="shared" si="199"/>
        <v>38.623577144258952</v>
      </c>
      <c r="AT1224" s="9">
        <f t="shared" si="200"/>
        <v>16.476545408268709</v>
      </c>
      <c r="AU1224" s="9">
        <f t="shared" si="201"/>
        <v>14.461580065538826</v>
      </c>
      <c r="AV1224">
        <f t="shared" si="202"/>
        <v>0</v>
      </c>
      <c r="AW1224">
        <f t="shared" si="203"/>
        <v>9.8924595450960044</v>
      </c>
      <c r="AX1224">
        <v>20.881256393690844</v>
      </c>
      <c r="AZ1224">
        <f t="shared" si="204"/>
        <v>89.002691153665239</v>
      </c>
    </row>
    <row r="1225" spans="1:52" x14ac:dyDescent="0.3">
      <c r="A1225">
        <v>305.75</v>
      </c>
      <c r="B1225" s="12">
        <v>6046.4260428356301</v>
      </c>
      <c r="C1225" s="9">
        <v>0</v>
      </c>
      <c r="D1225" s="9">
        <v>0.78711044574208688</v>
      </c>
      <c r="E1225" s="9">
        <v>1.1537272432149279</v>
      </c>
      <c r="F1225" s="9">
        <v>3.5085224076580062</v>
      </c>
      <c r="G1225" s="12">
        <v>148.51772715760643</v>
      </c>
      <c r="H1225" s="12">
        <v>448.74124739035688</v>
      </c>
      <c r="I1225" s="12">
        <v>26.924474843421415</v>
      </c>
      <c r="J1225">
        <v>194.60500290066327</v>
      </c>
      <c r="K1225">
        <v>53.373904289557572</v>
      </c>
      <c r="L1225">
        <v>-1.998376564301115E-3</v>
      </c>
      <c r="M1225">
        <v>0</v>
      </c>
      <c r="N1225">
        <v>-6.0709625042467983E-5</v>
      </c>
      <c r="O1225">
        <v>1.1262883364789506E-3</v>
      </c>
      <c r="P1225">
        <v>-1.9565896078548459E-4</v>
      </c>
      <c r="Q1225">
        <v>5.8771958018980341E-3</v>
      </c>
      <c r="R1225">
        <v>-8.2823538736572118E-3</v>
      </c>
      <c r="S1225">
        <v>5.9918819475168704E-5</v>
      </c>
      <c r="T1225">
        <v>186.14313950044763</v>
      </c>
      <c r="U1225">
        <v>53.302868634604067</v>
      </c>
      <c r="V1225">
        <v>201.47503314086902</v>
      </c>
      <c r="W1225">
        <v>57.283824233372627</v>
      </c>
      <c r="X1225">
        <v>320.60481677405375</v>
      </c>
      <c r="Y1225">
        <v>293.37972093867324</v>
      </c>
      <c r="Z1225">
        <v>11.543141799239628</v>
      </c>
      <c r="AA1225" s="12">
        <v>27.824824947807137</v>
      </c>
      <c r="AB1225" s="12">
        <v>8.8748249478071379</v>
      </c>
      <c r="AC1225" s="12">
        <v>-0.15557104750082559</v>
      </c>
      <c r="AD1225" s="12">
        <v>-500.75861919485027</v>
      </c>
      <c r="AE1225">
        <v>1.3776294226137464E-2</v>
      </c>
      <c r="AF1225">
        <v>0</v>
      </c>
      <c r="AG1225">
        <v>27.955657289565544</v>
      </c>
      <c r="AH1225">
        <v>-4.5931797214678136</v>
      </c>
      <c r="AI1225">
        <v>-4.5952343898902122</v>
      </c>
      <c r="AJ1225">
        <v>-3.339559231410457</v>
      </c>
      <c r="AK1225">
        <v>18.682528401210266</v>
      </c>
      <c r="AL1225">
        <v>0</v>
      </c>
      <c r="AM1225">
        <v>0</v>
      </c>
      <c r="AN1225">
        <v>-0.65840138457766584</v>
      </c>
      <c r="AO1225">
        <f t="shared" si="195"/>
        <v>20.719144638714951</v>
      </c>
      <c r="AP1225">
        <f t="shared" si="196"/>
        <v>1.2431486783228971</v>
      </c>
      <c r="AQ1225">
        <f t="shared" si="197"/>
        <v>0</v>
      </c>
      <c r="AR1225">
        <f t="shared" si="198"/>
        <v>1.2430307139053915</v>
      </c>
      <c r="AS1225" s="9">
        <f t="shared" si="199"/>
        <v>38.841071254311544</v>
      </c>
      <c r="AT1225" s="9">
        <f t="shared" si="200"/>
        <v>16.063223015541539</v>
      </c>
      <c r="AU1225" s="9">
        <f t="shared" si="201"/>
        <v>14.349841471418532</v>
      </c>
      <c r="AV1225">
        <f t="shared" si="202"/>
        <v>0</v>
      </c>
      <c r="AW1225">
        <f t="shared" si="203"/>
        <v>9.9483552333909078</v>
      </c>
      <c r="AX1225">
        <v>20.721110898921697</v>
      </c>
      <c r="AZ1225">
        <f t="shared" si="204"/>
        <v>91.904687797804229</v>
      </c>
    </row>
    <row r="1226" spans="1:52" x14ac:dyDescent="0.3">
      <c r="A1226">
        <v>306</v>
      </c>
      <c r="B1226" s="12">
        <v>6036.1591280469147</v>
      </c>
      <c r="C1226" s="9">
        <v>0</v>
      </c>
      <c r="D1226" s="9">
        <v>0.7847035880101445</v>
      </c>
      <c r="E1226" s="9">
        <v>1.1534368291580397</v>
      </c>
      <c r="F1226" s="9">
        <v>3.5073988763628137</v>
      </c>
      <c r="G1226" s="12">
        <v>149.63538312896787</v>
      </c>
      <c r="H1226" s="12">
        <v>448.62954967616906</v>
      </c>
      <c r="I1226" s="12">
        <v>26.917772980570145</v>
      </c>
      <c r="J1226">
        <v>194.67972487316973</v>
      </c>
      <c r="K1226">
        <v>53.389996530822089</v>
      </c>
      <c r="L1226">
        <v>-2.0091897911576079E-3</v>
      </c>
      <c r="M1226">
        <v>0</v>
      </c>
      <c r="N1226">
        <v>1.0349379341879955E-4</v>
      </c>
      <c r="O1226">
        <v>1.1245453057979625E-3</v>
      </c>
      <c r="P1226">
        <v>-2.1715000287555485E-4</v>
      </c>
      <c r="Q1226">
        <v>5.8771958018980341E-3</v>
      </c>
      <c r="R1226">
        <v>-9.2642225826438732E-3</v>
      </c>
      <c r="S1226">
        <v>5.9837892470778652E-5</v>
      </c>
      <c r="T1226">
        <v>214.7483767416515</v>
      </c>
      <c r="U1226">
        <v>57.45002221343924</v>
      </c>
      <c r="V1226">
        <v>204.43186675359939</v>
      </c>
      <c r="W1226">
        <v>57.682752512114178</v>
      </c>
      <c r="X1226">
        <v>320.17887104292163</v>
      </c>
      <c r="Y1226">
        <v>293.24326728344619</v>
      </c>
      <c r="Z1226">
        <v>11.542542850697568</v>
      </c>
      <c r="AA1226" s="12">
        <v>27.822590993523384</v>
      </c>
      <c r="AB1226" s="12">
        <v>8.8725909935233815</v>
      </c>
      <c r="AC1226" s="12">
        <v>-0.16245315551476466</v>
      </c>
      <c r="AD1226" s="12">
        <v>-500.46689477364953</v>
      </c>
      <c r="AE1226">
        <v>1.4373158580474055E-2</v>
      </c>
      <c r="AF1226">
        <v>0</v>
      </c>
      <c r="AG1226">
        <v>27.837564850015376</v>
      </c>
      <c r="AH1226">
        <v>-5.3004681867914938</v>
      </c>
      <c r="AI1226">
        <v>-4.44057002649234</v>
      </c>
      <c r="AJ1226">
        <v>-3.3376137212454693</v>
      </c>
      <c r="AK1226">
        <v>18.681028448760195</v>
      </c>
      <c r="AL1226">
        <v>0</v>
      </c>
      <c r="AM1226">
        <v>0</v>
      </c>
      <c r="AN1226">
        <v>-0.68752755887540262</v>
      </c>
      <c r="AO1226">
        <f t="shared" si="195"/>
        <v>20.85490760381321</v>
      </c>
      <c r="AP1226">
        <f t="shared" si="196"/>
        <v>1.2512944562287927</v>
      </c>
      <c r="AQ1226">
        <f t="shared" si="197"/>
        <v>0</v>
      </c>
      <c r="AR1226">
        <f t="shared" si="198"/>
        <v>1.2511652074398196</v>
      </c>
      <c r="AS1226" s="9">
        <f t="shared" si="199"/>
        <v>38.31164475159634</v>
      </c>
      <c r="AT1226" s="9">
        <f t="shared" si="200"/>
        <v>16.338185736936875</v>
      </c>
      <c r="AU1226" s="9">
        <f t="shared" si="201"/>
        <v>14.443119879861152</v>
      </c>
      <c r="AV1226">
        <f t="shared" si="202"/>
        <v>0</v>
      </c>
      <c r="AW1226">
        <f t="shared" si="203"/>
        <v>9.8129477582191829</v>
      </c>
      <c r="AX1226">
        <v>20.857061972825317</v>
      </c>
      <c r="AZ1226">
        <f t="shared" si="204"/>
        <v>88.811400529846793</v>
      </c>
    </row>
    <row r="1227" spans="1:52" x14ac:dyDescent="0.3">
      <c r="A1227">
        <v>306.25</v>
      </c>
      <c r="B1227" s="12">
        <v>6025.8365094827332</v>
      </c>
      <c r="C1227" s="9">
        <v>0</v>
      </c>
      <c r="D1227" s="9">
        <v>0.78229330682974463</v>
      </c>
      <c r="E1227" s="9">
        <v>1.1531341195908211</v>
      </c>
      <c r="F1227" s="9">
        <v>3.5062685006585919</v>
      </c>
      <c r="G1227" s="12">
        <v>150.7541904133123</v>
      </c>
      <c r="H1227" s="12">
        <v>448.51312291954656</v>
      </c>
      <c r="I1227" s="12">
        <v>26.910787375172792</v>
      </c>
      <c r="J1227">
        <v>194.59936718381999</v>
      </c>
      <c r="K1227">
        <v>53.383249148289281</v>
      </c>
      <c r="L1227">
        <v>-2.0199495915667913E-3</v>
      </c>
      <c r="M1227">
        <v>0</v>
      </c>
      <c r="N1227">
        <v>-6.0815790289529557E-5</v>
      </c>
      <c r="O1227">
        <v>1.1223080673360369E-3</v>
      </c>
      <c r="P1227">
        <v>-1.938068530982547E-4</v>
      </c>
      <c r="Q1227">
        <v>5.8771958018980341E-3</v>
      </c>
      <c r="R1227">
        <v>-8.3328459386071505E-3</v>
      </c>
      <c r="S1227">
        <v>5.9710862931268884E-5</v>
      </c>
      <c r="T1227">
        <v>185.98540795883008</v>
      </c>
      <c r="U1227">
        <v>53.252094649010587</v>
      </c>
      <c r="V1227">
        <v>201.25470148698622</v>
      </c>
      <c r="W1227">
        <v>57.247109116659033</v>
      </c>
      <c r="X1227">
        <v>319.61156885369172</v>
      </c>
      <c r="Y1227">
        <v>292.96069863133675</v>
      </c>
      <c r="Z1227">
        <v>11.541917938431409</v>
      </c>
      <c r="AA1227" s="12">
        <v>27.820262458390928</v>
      </c>
      <c r="AB1227" s="12">
        <v>8.8702624583909291</v>
      </c>
      <c r="AC1227" s="12">
        <v>-0.16933107483168441</v>
      </c>
      <c r="AD1227" s="12">
        <v>-500.16229270761738</v>
      </c>
      <c r="AE1227">
        <v>1.496975439010706E-2</v>
      </c>
      <c r="AF1227">
        <v>0</v>
      </c>
      <c r="AG1227">
        <v>27.722275982826474</v>
      </c>
      <c r="AH1227">
        <v>-4.5918332822107875</v>
      </c>
      <c r="AI1227">
        <v>-4.5852998572175263</v>
      </c>
      <c r="AJ1227">
        <v>-3.3355823300671008</v>
      </c>
      <c r="AK1227">
        <v>18.679464991529937</v>
      </c>
      <c r="AL1227">
        <v>0</v>
      </c>
      <c r="AM1227">
        <v>0</v>
      </c>
      <c r="AN1227">
        <v>-0.7166360059420035</v>
      </c>
      <c r="AO1227">
        <f t="shared" si="195"/>
        <v>20.694829902254583</v>
      </c>
      <c r="AP1227">
        <f t="shared" si="196"/>
        <v>1.2416897941352749</v>
      </c>
      <c r="AQ1227">
        <f t="shared" si="197"/>
        <v>0</v>
      </c>
      <c r="AR1227">
        <f t="shared" si="198"/>
        <v>1.2415506693985732</v>
      </c>
      <c r="AS1227" s="9">
        <f t="shared" si="199"/>
        <v>38.531109379571149</v>
      </c>
      <c r="AT1227" s="9">
        <f t="shared" si="200"/>
        <v>15.92558134241203</v>
      </c>
      <c r="AU1227" s="9">
        <f t="shared" si="201"/>
        <v>14.331481708897133</v>
      </c>
      <c r="AV1227">
        <f t="shared" si="202"/>
        <v>0</v>
      </c>
      <c r="AW1227">
        <f t="shared" si="203"/>
        <v>9.8693626770706633</v>
      </c>
      <c r="AX1227">
        <v>20.697148907698502</v>
      </c>
      <c r="AZ1227">
        <f t="shared" si="204"/>
        <v>91.705997144350533</v>
      </c>
    </row>
    <row r="1228" spans="1:52" x14ac:dyDescent="0.3">
      <c r="A1228">
        <v>306.5</v>
      </c>
      <c r="B1228" s="12">
        <v>6015.4584918706196</v>
      </c>
      <c r="C1228" s="9">
        <v>0</v>
      </c>
      <c r="D1228" s="9">
        <v>0.77987965549559812</v>
      </c>
      <c r="E1228" s="9">
        <v>1.1528191223176063</v>
      </c>
      <c r="F1228" s="9">
        <v>3.5051313009673204</v>
      </c>
      <c r="G1228" s="12">
        <v>151.8741214107302</v>
      </c>
      <c r="H1228" s="12">
        <v>448.39197012215629</v>
      </c>
      <c r="I1228" s="12">
        <v>26.903518207329377</v>
      </c>
      <c r="J1228">
        <v>194.67528373005715</v>
      </c>
      <c r="K1228">
        <v>53.39951300833593</v>
      </c>
      <c r="L1228">
        <v>-2.0306440888340025E-3</v>
      </c>
      <c r="M1228">
        <v>0</v>
      </c>
      <c r="N1228">
        <v>1.0401002227612821E-4</v>
      </c>
      <c r="O1228">
        <v>1.1205736217347808E-3</v>
      </c>
      <c r="P1228">
        <v>-2.1578552732579907E-4</v>
      </c>
      <c r="Q1228">
        <v>5.8771958018980341E-3</v>
      </c>
      <c r="R1228">
        <v>-9.3497887986999529E-3</v>
      </c>
      <c r="S1228">
        <v>5.96291202710753E-5</v>
      </c>
      <c r="T1228">
        <v>214.56956826383745</v>
      </c>
      <c r="U1228">
        <v>57.401359768713633</v>
      </c>
      <c r="V1228">
        <v>204.21739570118098</v>
      </c>
      <c r="W1228">
        <v>57.646979237274707</v>
      </c>
      <c r="X1228">
        <v>319.19467101309493</v>
      </c>
      <c r="Y1228">
        <v>292.82798502751598</v>
      </c>
      <c r="Z1228">
        <v>11.541267072342354</v>
      </c>
      <c r="AA1228" s="12">
        <v>27.817839402443123</v>
      </c>
      <c r="AB1228" s="12">
        <v>8.867839402443126</v>
      </c>
      <c r="AC1228" s="12">
        <v>-0.17620462852424298</v>
      </c>
      <c r="AD1228" s="12">
        <v>-499.84482450406995</v>
      </c>
      <c r="AE1228">
        <v>1.5566070501893403E-2</v>
      </c>
      <c r="AF1228">
        <v>0</v>
      </c>
      <c r="AG1228">
        <v>27.605448222914951</v>
      </c>
      <c r="AH1228">
        <v>-5.2991134358890584</v>
      </c>
      <c r="AI1228">
        <v>-4.4305294663167496</v>
      </c>
      <c r="AJ1228">
        <v>-3.3334651346176432</v>
      </c>
      <c r="AK1228">
        <v>18.677838069827914</v>
      </c>
      <c r="AL1228">
        <v>0</v>
      </c>
      <c r="AM1228">
        <v>0</v>
      </c>
      <c r="AN1228">
        <v>-0.74572597699285392</v>
      </c>
      <c r="AO1228">
        <f t="shared" si="195"/>
        <v>20.830480279512091</v>
      </c>
      <c r="AP1228">
        <f t="shared" si="196"/>
        <v>1.2498288167707254</v>
      </c>
      <c r="AQ1228">
        <f t="shared" si="197"/>
        <v>0</v>
      </c>
      <c r="AR1228">
        <f t="shared" si="198"/>
        <v>1.2496774014728949</v>
      </c>
      <c r="AS1228" s="9">
        <f t="shared" si="199"/>
        <v>38.003111976666858</v>
      </c>
      <c r="AT1228" s="9">
        <f t="shared" si="200"/>
        <v>16.200728614121005</v>
      </c>
      <c r="AU1228" s="9">
        <f t="shared" si="201"/>
        <v>14.424608169060578</v>
      </c>
      <c r="AV1228">
        <f t="shared" si="202"/>
        <v>0</v>
      </c>
      <c r="AW1228">
        <f t="shared" si="203"/>
        <v>9.7343275341691662</v>
      </c>
      <c r="AX1228">
        <v>20.833004173576079</v>
      </c>
      <c r="AZ1228">
        <f t="shared" si="204"/>
        <v>88.610589326335003</v>
      </c>
    </row>
    <row r="1229" spans="1:52" x14ac:dyDescent="0.3">
      <c r="A1229">
        <v>306.75</v>
      </c>
      <c r="B1229" s="12">
        <v>6005.0253812160427</v>
      </c>
      <c r="C1229" s="9">
        <v>0</v>
      </c>
      <c r="D1229" s="9">
        <v>0.77746268730872281</v>
      </c>
      <c r="E1229" s="9">
        <v>1.1524918454587294</v>
      </c>
      <c r="F1229" s="9">
        <v>3.50398729784715</v>
      </c>
      <c r="G1229" s="12">
        <v>152.99514856491231</v>
      </c>
      <c r="H1229" s="12">
        <v>448.26609440720358</v>
      </c>
      <c r="I1229" s="12">
        <v>26.895965664432214</v>
      </c>
      <c r="J1229">
        <v>194.59387214593758</v>
      </c>
      <c r="K1229">
        <v>53.392642114638761</v>
      </c>
      <c r="L1229">
        <v>-2.0412848333712986E-3</v>
      </c>
      <c r="M1229">
        <v>0</v>
      </c>
      <c r="N1229">
        <v>-6.0979728761722694E-5</v>
      </c>
      <c r="O1229">
        <v>1.1182893122116738E-3</v>
      </c>
      <c r="P1229">
        <v>-1.9198358847010046E-4</v>
      </c>
      <c r="Q1229">
        <v>5.8771958018980341E-3</v>
      </c>
      <c r="R1229">
        <v>-8.3826096224876457E-3</v>
      </c>
      <c r="S1229">
        <v>5.9500772867138035E-5</v>
      </c>
      <c r="T1229">
        <v>185.84124309673297</v>
      </c>
      <c r="U1229">
        <v>53.205646984601287</v>
      </c>
      <c r="V1229">
        <v>201.050846672315</v>
      </c>
      <c r="W1229">
        <v>57.212395495866758</v>
      </c>
      <c r="X1229">
        <v>318.63672875404473</v>
      </c>
      <c r="Y1229">
        <v>292.54899441243992</v>
      </c>
      <c r="Z1229">
        <v>11.540590262745651</v>
      </c>
      <c r="AA1229" s="12">
        <v>27.815321888144069</v>
      </c>
      <c r="AB1229" s="12">
        <v>8.8653218881440718</v>
      </c>
      <c r="AC1229" s="12">
        <v>-0.18307363982721514</v>
      </c>
      <c r="AD1229" s="12">
        <v>-499.51450194274139</v>
      </c>
      <c r="AE1229">
        <v>1.6162095767100704E-2</v>
      </c>
      <c r="AF1229">
        <v>0</v>
      </c>
      <c r="AG1229">
        <v>27.491996293894221</v>
      </c>
      <c r="AH1229">
        <v>-4.5910284504262915</v>
      </c>
      <c r="AI1229">
        <v>-4.5749073870062462</v>
      </c>
      <c r="AJ1229">
        <v>-3.3312622134561432</v>
      </c>
      <c r="AK1229">
        <v>18.676147725594635</v>
      </c>
      <c r="AL1229">
        <v>0</v>
      </c>
      <c r="AM1229">
        <v>0</v>
      </c>
      <c r="AN1229">
        <v>-0.77479672392944254</v>
      </c>
      <c r="AO1229">
        <f t="shared" si="195"/>
        <v>20.670607007057278</v>
      </c>
      <c r="AP1229">
        <f t="shared" si="196"/>
        <v>1.2402364204234366</v>
      </c>
      <c r="AQ1229">
        <f t="shared" si="197"/>
        <v>0</v>
      </c>
      <c r="AR1229">
        <f t="shared" si="198"/>
        <v>1.2400744408007924</v>
      </c>
      <c r="AS1229" s="9">
        <f t="shared" si="199"/>
        <v>38.224548963483116</v>
      </c>
      <c r="AT1229" s="9">
        <f t="shared" si="200"/>
        <v>15.788858836886535</v>
      </c>
      <c r="AU1229" s="9">
        <f t="shared" si="201"/>
        <v>14.313060357041234</v>
      </c>
      <c r="AV1229">
        <f t="shared" si="202"/>
        <v>0</v>
      </c>
      <c r="AW1229">
        <f t="shared" si="203"/>
        <v>9.7912614183622928</v>
      </c>
      <c r="AX1229">
        <v>20.673307020066712</v>
      </c>
      <c r="AZ1229">
        <f t="shared" si="204"/>
        <v>91.498147740124921</v>
      </c>
    </row>
    <row r="1230" spans="1:52" x14ac:dyDescent="0.3">
      <c r="A1230">
        <v>307</v>
      </c>
      <c r="B1230" s="12">
        <v>5994.5374847873154</v>
      </c>
      <c r="C1230" s="9">
        <v>0</v>
      </c>
      <c r="D1230" s="9">
        <v>0.7750424555748423</v>
      </c>
      <c r="E1230" s="9">
        <v>1.1521522974502094</v>
      </c>
      <c r="F1230" s="9">
        <v>3.5028365119922173</v>
      </c>
      <c r="G1230" s="12">
        <v>154.1172443641137</v>
      </c>
      <c r="H1230" s="12">
        <v>448.13549901931128</v>
      </c>
      <c r="I1230" s="12">
        <v>26.888129941158677</v>
      </c>
      <c r="J1230">
        <v>194.67100041326185</v>
      </c>
      <c r="K1230">
        <v>53.409082102293667</v>
      </c>
      <c r="L1230">
        <v>-2.0518595456782782E-3</v>
      </c>
      <c r="M1230">
        <v>0</v>
      </c>
      <c r="N1230">
        <v>1.0453651094747053E-4</v>
      </c>
      <c r="O1230">
        <v>1.1164755571227631E-3</v>
      </c>
      <c r="P1230">
        <v>-2.1445773914366705E-4</v>
      </c>
      <c r="Q1230">
        <v>5.8771958018980341E-3</v>
      </c>
      <c r="R1230">
        <v>-9.4356775362553144E-3</v>
      </c>
      <c r="S1230">
        <v>5.9418228099184092E-5</v>
      </c>
      <c r="T1230">
        <v>214.40214422262667</v>
      </c>
      <c r="U1230">
        <v>57.356244963847189</v>
      </c>
      <c r="V1230">
        <v>204.01903045018392</v>
      </c>
      <c r="W1230">
        <v>57.61315737669122</v>
      </c>
      <c r="X1230">
        <v>318.22880475645877</v>
      </c>
      <c r="Y1230">
        <v>292.42004203779811</v>
      </c>
      <c r="Z1230">
        <v>11.539887520370401</v>
      </c>
      <c r="AA1230" s="12">
        <v>27.812709980386227</v>
      </c>
      <c r="AB1230" s="12">
        <v>8.8627099803862261</v>
      </c>
      <c r="AC1230" s="12">
        <v>-0.18993793215053928</v>
      </c>
      <c r="AD1230" s="12">
        <v>-499.17133773334479</v>
      </c>
      <c r="AE1230">
        <v>1.6757819041549382E-2</v>
      </c>
      <c r="AF1230">
        <v>0</v>
      </c>
      <c r="AG1230">
        <v>27.376424642676501</v>
      </c>
      <c r="AH1230">
        <v>-5.2982779283665087</v>
      </c>
      <c r="AI1230">
        <v>-4.4200505793807094</v>
      </c>
      <c r="AJ1230">
        <v>-3.3289736513436772</v>
      </c>
      <c r="AK1230">
        <v>18.674394002401094</v>
      </c>
      <c r="AL1230">
        <v>0</v>
      </c>
      <c r="AM1230">
        <v>0</v>
      </c>
      <c r="AN1230">
        <v>-0.80384749939457822</v>
      </c>
      <c r="AO1230">
        <f t="shared" si="195"/>
        <v>20.806126138084281</v>
      </c>
      <c r="AP1230">
        <f t="shared" si="196"/>
        <v>1.2483675682850568</v>
      </c>
      <c r="AQ1230">
        <f t="shared" si="197"/>
        <v>0</v>
      </c>
      <c r="AR1230">
        <f t="shared" si="198"/>
        <v>1.2481922862885868</v>
      </c>
      <c r="AS1230" s="9">
        <f t="shared" si="199"/>
        <v>37.697991301805587</v>
      </c>
      <c r="AT1230" s="9">
        <f t="shared" si="200"/>
        <v>16.064189374389603</v>
      </c>
      <c r="AU1230" s="9">
        <f t="shared" si="201"/>
        <v>14.406021322087872</v>
      </c>
      <c r="AV1230">
        <f t="shared" si="202"/>
        <v>0</v>
      </c>
      <c r="AW1230">
        <f t="shared" si="203"/>
        <v>9.6566000547921824</v>
      </c>
      <c r="AX1230">
        <v>20.809047914935771</v>
      </c>
      <c r="AZ1230">
        <f t="shared" si="204"/>
        <v>88.401011587614192</v>
      </c>
    </row>
    <row r="1231" spans="1:52" x14ac:dyDescent="0.3">
      <c r="A1231">
        <v>307.25</v>
      </c>
      <c r="B1231" s="12">
        <v>5983.9951111004784</v>
      </c>
      <c r="C1231" s="9">
        <v>0</v>
      </c>
      <c r="D1231" s="9">
        <v>0.77261901360279084</v>
      </c>
      <c r="E1231" s="9">
        <v>1.1518004870434451</v>
      </c>
      <c r="F1231" s="9">
        <v>3.5016789642324504</v>
      </c>
      <c r="G1231" s="12">
        <v>155.24038134210866</v>
      </c>
      <c r="H1231" s="12">
        <v>448.00018732440191</v>
      </c>
      <c r="I1231" s="12">
        <v>26.880011239464114</v>
      </c>
      <c r="J1231">
        <v>194.58849780395531</v>
      </c>
      <c r="K1231">
        <v>53.402082973699464</v>
      </c>
      <c r="L1231">
        <v>-2.0623802185063987E-3</v>
      </c>
      <c r="M1231">
        <v>0</v>
      </c>
      <c r="N1231">
        <v>-6.1243124537551031E-5</v>
      </c>
      <c r="O1231">
        <v>1.114185891674268E-3</v>
      </c>
      <c r="P1231">
        <v>-1.9018367459404227E-4</v>
      </c>
      <c r="Q1231">
        <v>5.8771958018980341E-3</v>
      </c>
      <c r="R1231">
        <v>-8.4314371678827424E-3</v>
      </c>
      <c r="S1231">
        <v>5.9288567223266545E-5</v>
      </c>
      <c r="T1231">
        <v>185.71007169253028</v>
      </c>
      <c r="U1231">
        <v>53.163236656070183</v>
      </c>
      <c r="V1231">
        <v>200.86276723898354</v>
      </c>
      <c r="W1231">
        <v>57.179619901591991</v>
      </c>
      <c r="X1231">
        <v>317.68014932151726</v>
      </c>
      <c r="Y1231">
        <v>292.14465432998458</v>
      </c>
      <c r="Z1231">
        <v>11.539158856359471</v>
      </c>
      <c r="AA1231" s="12">
        <v>27.810003746488039</v>
      </c>
      <c r="AB1231" s="12">
        <v>8.8600037464880383</v>
      </c>
      <c r="AC1231" s="12">
        <v>-0.19679732907634631</v>
      </c>
      <c r="AD1231" s="12">
        <v>-498.81534445408118</v>
      </c>
      <c r="AE1231">
        <v>1.735322918591975E-2</v>
      </c>
      <c r="AF1231">
        <v>0</v>
      </c>
      <c r="AG1231">
        <v>27.264812340174974</v>
      </c>
      <c r="AH1231">
        <v>-4.5907508849576635</v>
      </c>
      <c r="AI1231">
        <v>-4.5640943545500523</v>
      </c>
      <c r="AJ1231">
        <v>-3.3265995321642681</v>
      </c>
      <c r="AK1231">
        <v>18.672576945447165</v>
      </c>
      <c r="AL1231">
        <v>0</v>
      </c>
      <c r="AM1231">
        <v>0</v>
      </c>
      <c r="AN1231">
        <v>-0.83287755675981634</v>
      </c>
      <c r="AO1231">
        <f t="shared" si="195"/>
        <v>20.646441957206111</v>
      </c>
      <c r="AP1231">
        <f t="shared" si="196"/>
        <v>1.2387865174323667</v>
      </c>
      <c r="AQ1231">
        <f t="shared" si="197"/>
        <v>0</v>
      </c>
      <c r="AR1231">
        <f t="shared" si="198"/>
        <v>1.238600001394573</v>
      </c>
      <c r="AS1231" s="9">
        <f t="shared" si="199"/>
        <v>37.921410362682138</v>
      </c>
      <c r="AT1231" s="9">
        <f t="shared" si="200"/>
        <v>15.653071352099586</v>
      </c>
      <c r="AU1231" s="9">
        <f t="shared" si="201"/>
        <v>14.294554413768401</v>
      </c>
      <c r="AV1231">
        <f t="shared" si="202"/>
        <v>0</v>
      </c>
      <c r="AW1231">
        <f t="shared" si="203"/>
        <v>9.7140546154978136</v>
      </c>
      <c r="AX1231">
        <v>20.649551025948288</v>
      </c>
      <c r="AZ1231">
        <f t="shared" si="204"/>
        <v>91.281887091001039</v>
      </c>
    </row>
    <row r="1232" spans="1:52" x14ac:dyDescent="0.3">
      <c r="A1232">
        <v>307.5</v>
      </c>
      <c r="B1232" s="12">
        <v>5973.3985699041614</v>
      </c>
      <c r="C1232" s="9">
        <v>0</v>
      </c>
      <c r="D1232" s="9">
        <v>0.77019241470291822</v>
      </c>
      <c r="E1232" s="9">
        <v>1.1514364233048773</v>
      </c>
      <c r="F1232" s="9">
        <v>3.5005146755333918</v>
      </c>
      <c r="G1232" s="12">
        <v>156.36453207913823</v>
      </c>
      <c r="H1232" s="12">
        <v>447.86016280956818</v>
      </c>
      <c r="I1232" s="12">
        <v>26.871609768574089</v>
      </c>
      <c r="J1232">
        <v>194.66686020346754</v>
      </c>
      <c r="K1232">
        <v>53.418704180605914</v>
      </c>
      <c r="L1232">
        <v>-2.0728341856954577E-3</v>
      </c>
      <c r="M1232">
        <v>0</v>
      </c>
      <c r="N1232">
        <v>1.0510457038165261E-4</v>
      </c>
      <c r="O1232">
        <v>1.1123707017574513E-3</v>
      </c>
      <c r="P1232">
        <v>-2.131631204104233E-4</v>
      </c>
      <c r="Q1232">
        <v>5.8771958018980341E-3</v>
      </c>
      <c r="R1232">
        <v>-9.5217859854925466E-3</v>
      </c>
      <c r="S1232">
        <v>5.9205235496733191E-5</v>
      </c>
      <c r="T1232">
        <v>214.24567226940937</v>
      </c>
      <c r="U1232">
        <v>57.314438702793154</v>
      </c>
      <c r="V1232">
        <v>203.83609441351078</v>
      </c>
      <c r="W1232">
        <v>57.581225004187218</v>
      </c>
      <c r="X1232">
        <v>317.28114573082729</v>
      </c>
      <c r="Y1232">
        <v>292.01950068872264</v>
      </c>
      <c r="Z1232">
        <v>11.538404282270491</v>
      </c>
      <c r="AA1232" s="12">
        <v>27.807203256191361</v>
      </c>
      <c r="AB1232" s="12">
        <v>8.8572032561913634</v>
      </c>
      <c r="AC1232" s="12">
        <v>-0.20365165437420246</v>
      </c>
      <c r="AD1232" s="12">
        <v>-498.44653566949296</v>
      </c>
      <c r="AE1232">
        <v>1.7948315065799081E-2</v>
      </c>
      <c r="AF1232">
        <v>0</v>
      </c>
      <c r="AG1232">
        <v>27.15049122571271</v>
      </c>
      <c r="AH1232">
        <v>-5.2979505892721397</v>
      </c>
      <c r="AI1232">
        <v>-4.409170313760594</v>
      </c>
      <c r="AJ1232">
        <v>-3.3241399463798493</v>
      </c>
      <c r="AK1232">
        <v>18.670696601559893</v>
      </c>
      <c r="AL1232">
        <v>0</v>
      </c>
      <c r="AM1232">
        <v>0</v>
      </c>
      <c r="AN1232">
        <v>-0.86188615018996761</v>
      </c>
      <c r="AO1232">
        <f t="shared" si="195"/>
        <v>20.781811991554417</v>
      </c>
      <c r="AP1232">
        <f t="shared" si="196"/>
        <v>1.2469087194932649</v>
      </c>
      <c r="AQ1232">
        <f t="shared" si="197"/>
        <v>0</v>
      </c>
      <c r="AR1232">
        <f t="shared" si="198"/>
        <v>1.2467078840419135</v>
      </c>
      <c r="AS1232" s="9">
        <f t="shared" si="199"/>
        <v>37.39630573559689</v>
      </c>
      <c r="AT1232" s="9">
        <f t="shared" si="200"/>
        <v>15.928586833008268</v>
      </c>
      <c r="AU1232" s="9">
        <f t="shared" si="201"/>
        <v>14.387336908601503</v>
      </c>
      <c r="AV1232">
        <f t="shared" si="202"/>
        <v>0</v>
      </c>
      <c r="AW1232">
        <f t="shared" si="203"/>
        <v>9.5797691475066884</v>
      </c>
      <c r="AX1232">
        <v>20.785159788295456</v>
      </c>
      <c r="AZ1232">
        <f t="shared" si="204"/>
        <v>88.183406275211865</v>
      </c>
    </row>
    <row r="1233" spans="1:52" x14ac:dyDescent="0.3">
      <c r="A1233">
        <v>307.75</v>
      </c>
      <c r="B1233" s="12">
        <v>5962.7481721643944</v>
      </c>
      <c r="C1233" s="9">
        <v>0</v>
      </c>
      <c r="D1233" s="9">
        <v>0.7677627121855044</v>
      </c>
      <c r="E1233" s="9">
        <v>1.1510601156156546</v>
      </c>
      <c r="F1233" s="9">
        <v>3.4993436669959923</v>
      </c>
      <c r="G1233" s="12">
        <v>157.48966920285253</v>
      </c>
      <c r="H1233" s="12">
        <v>447.71542908294401</v>
      </c>
      <c r="I1233" s="12">
        <v>26.862925744976643</v>
      </c>
      <c r="J1233">
        <v>194.58323849581603</v>
      </c>
      <c r="K1233">
        <v>53.411573636199705</v>
      </c>
      <c r="L1233">
        <v>-2.0832337574400854E-3</v>
      </c>
      <c r="M1233">
        <v>0</v>
      </c>
      <c r="N1233">
        <v>-6.2032210518425925E-5</v>
      </c>
      <c r="O1233">
        <v>1.1100844064323985E-3</v>
      </c>
      <c r="P1233">
        <v>-1.8840593352975984E-4</v>
      </c>
      <c r="Q1233">
        <v>5.8771958018980341E-3</v>
      </c>
      <c r="R1233">
        <v>-8.4793009692953024E-3</v>
      </c>
      <c r="S1233">
        <v>5.907426836805917E-5</v>
      </c>
      <c r="T1233">
        <v>185.59135661526909</v>
      </c>
      <c r="U1233">
        <v>53.124599620588185</v>
      </c>
      <c r="V1233">
        <v>200.68980069262247</v>
      </c>
      <c r="W1233">
        <v>57.148720839876489</v>
      </c>
      <c r="X1233">
        <v>316.74170996386584</v>
      </c>
      <c r="Y1233">
        <v>291.74774660783498</v>
      </c>
      <c r="Z1233">
        <v>11.5376238100744</v>
      </c>
      <c r="AA1233" s="12">
        <v>27.804308581658884</v>
      </c>
      <c r="AB1233" s="12">
        <v>8.8543085816588807</v>
      </c>
      <c r="AC1233" s="12">
        <v>-0.21050073200214273</v>
      </c>
      <c r="AD1233" s="12">
        <v>-498.06492511320954</v>
      </c>
      <c r="AE1233">
        <v>1.8543065551955396E-2</v>
      </c>
      <c r="AF1233">
        <v>0</v>
      </c>
      <c r="AG1233">
        <v>27.040720056047125</v>
      </c>
      <c r="AH1233">
        <v>-4.5909871696824327</v>
      </c>
      <c r="AI1233">
        <v>-4.5528972957606255</v>
      </c>
      <c r="AJ1233">
        <v>-3.3215949855799951</v>
      </c>
      <c r="AK1233">
        <v>18.668753019191751</v>
      </c>
      <c r="AL1233">
        <v>0</v>
      </c>
      <c r="AM1233">
        <v>0</v>
      </c>
      <c r="AN1233">
        <v>-0.89087253464747318</v>
      </c>
      <c r="AO1233">
        <f t="shared" si="195"/>
        <v>20.622301829465968</v>
      </c>
      <c r="AP1233">
        <f t="shared" si="196"/>
        <v>1.2373381097679581</v>
      </c>
      <c r="AQ1233">
        <f t="shared" si="197"/>
        <v>0</v>
      </c>
      <c r="AR1233">
        <f t="shared" si="198"/>
        <v>1.2371253894288596</v>
      </c>
      <c r="AS1233" s="9">
        <f t="shared" si="199"/>
        <v>37.621715591218319</v>
      </c>
      <c r="AT1233" s="9">
        <f t="shared" si="200"/>
        <v>15.518235559635015</v>
      </c>
      <c r="AU1233" s="9">
        <f t="shared" si="201"/>
        <v>14.275941636371245</v>
      </c>
      <c r="AV1233">
        <f t="shared" si="202"/>
        <v>0</v>
      </c>
      <c r="AW1233">
        <f t="shared" si="203"/>
        <v>9.6377458016094888</v>
      </c>
      <c r="AX1233">
        <v>20.625847778062319</v>
      </c>
      <c r="AZ1233">
        <f t="shared" si="204"/>
        <v>91.057945915212514</v>
      </c>
    </row>
    <row r="1234" spans="1:52" x14ac:dyDescent="0.3">
      <c r="A1234">
        <v>308</v>
      </c>
      <c r="B1234" s="12">
        <v>5952.0442300493924</v>
      </c>
      <c r="C1234" s="9">
        <v>0</v>
      </c>
      <c r="D1234" s="9">
        <v>0.76532995935917203</v>
      </c>
      <c r="E1234" s="9">
        <v>1.150671573671276</v>
      </c>
      <c r="F1234" s="9">
        <v>3.4981659598564194</v>
      </c>
      <c r="G1234" s="12">
        <v>158.61576538924317</v>
      </c>
      <c r="H1234" s="12">
        <v>447.56598987356767</v>
      </c>
      <c r="I1234" s="12">
        <v>26.853959392414058</v>
      </c>
      <c r="J1234">
        <v>194.66284207114404</v>
      </c>
      <c r="K1234">
        <v>53.428378701190752</v>
      </c>
      <c r="L1234">
        <v>-2.093566077977632E-3</v>
      </c>
      <c r="M1234">
        <v>0</v>
      </c>
      <c r="N1234">
        <v>1.060148135713285E-4</v>
      </c>
      <c r="O1234">
        <v>1.1082681224497692E-3</v>
      </c>
      <c r="P1234">
        <v>-2.1189630537938643E-4</v>
      </c>
      <c r="Q1234">
        <v>5.8771958018980341E-3</v>
      </c>
      <c r="R1234">
        <v>-9.6079188485053164E-3</v>
      </c>
      <c r="S1234">
        <v>5.8990160424638494E-5</v>
      </c>
      <c r="T1234">
        <v>214.09973023714858</v>
      </c>
      <c r="U1234">
        <v>57.275721051673202</v>
      </c>
      <c r="V1234">
        <v>203.6679467154535</v>
      </c>
      <c r="W1234">
        <v>57.551121941251097</v>
      </c>
      <c r="X1234">
        <v>316.35155883619439</v>
      </c>
      <c r="Y1234">
        <v>291.6264135372943</v>
      </c>
      <c r="Z1234">
        <v>11.536817452157637</v>
      </c>
      <c r="AA1234" s="12">
        <v>27.801319797471351</v>
      </c>
      <c r="AB1234" s="12">
        <v>8.8513197974713531</v>
      </c>
      <c r="AC1234" s="12">
        <v>-0.21734438611700499</v>
      </c>
      <c r="AD1234" s="12">
        <v>-497.67052722338991</v>
      </c>
      <c r="AE1234">
        <v>1.9137469520501993E-2</v>
      </c>
      <c r="AF1234">
        <v>0</v>
      </c>
      <c r="AG1234">
        <v>26.927643695784358</v>
      </c>
      <c r="AH1234">
        <v>-5.2981206185216756</v>
      </c>
      <c r="AI1234">
        <v>-4.3979233410920395</v>
      </c>
      <c r="AJ1234">
        <v>-3.3189647460527878</v>
      </c>
      <c r="AK1234">
        <v>18.666746248418765</v>
      </c>
      <c r="AL1234">
        <v>0</v>
      </c>
      <c r="AM1234">
        <v>0</v>
      </c>
      <c r="AN1234">
        <v>-0.91983596593613914</v>
      </c>
      <c r="AO1234">
        <f t="shared" si="195"/>
        <v>20.757506751870917</v>
      </c>
      <c r="AP1234">
        <f t="shared" si="196"/>
        <v>1.245450405112255</v>
      </c>
      <c r="AQ1234">
        <f t="shared" si="197"/>
        <v>0</v>
      </c>
      <c r="AR1234">
        <f t="shared" si="198"/>
        <v>1.2452223434886431</v>
      </c>
      <c r="AS1234" s="9">
        <f t="shared" si="199"/>
        <v>37.098075197414381</v>
      </c>
      <c r="AT1234" s="9">
        <f t="shared" si="200"/>
        <v>15.793938497704202</v>
      </c>
      <c r="AU1234" s="9">
        <f t="shared" si="201"/>
        <v>14.368533969495862</v>
      </c>
      <c r="AV1234">
        <f t="shared" si="202"/>
        <v>0</v>
      </c>
      <c r="AW1234">
        <f t="shared" si="203"/>
        <v>9.5038378019784666</v>
      </c>
      <c r="AX1234">
        <v>20.761308475086629</v>
      </c>
      <c r="AZ1234">
        <f t="shared" si="204"/>
        <v>87.958466821840801</v>
      </c>
    </row>
    <row r="1235" spans="1:52" x14ac:dyDescent="0.3">
      <c r="A1235">
        <v>308.25</v>
      </c>
      <c r="B1235" s="12">
        <v>5941.287056914306</v>
      </c>
      <c r="C1235" s="9">
        <v>0</v>
      </c>
      <c r="D1235" s="9">
        <v>0.76289420952930742</v>
      </c>
      <c r="E1235" s="9">
        <v>1.15027080748123</v>
      </c>
      <c r="F1235" s="9">
        <v>3.4969815754858575</v>
      </c>
      <c r="G1235" s="12">
        <v>159.74279336356983</v>
      </c>
      <c r="H1235" s="12">
        <v>447.41184903124224</v>
      </c>
      <c r="I1235" s="12">
        <v>26.844710941874535</v>
      </c>
      <c r="J1235">
        <v>194.57809542927029</v>
      </c>
      <c r="K1235">
        <v>53.421118014094645</v>
      </c>
      <c r="L1235">
        <v>-2.1038439218054364E-3</v>
      </c>
      <c r="M1235">
        <v>0</v>
      </c>
      <c r="N1235">
        <v>-6.2254667821750012E-5</v>
      </c>
      <c r="O1235">
        <v>1.1059856530777703E-3</v>
      </c>
      <c r="P1235">
        <v>-1.8665131813493273E-4</v>
      </c>
      <c r="Q1235">
        <v>5.8771958018980341E-3</v>
      </c>
      <c r="R1235">
        <v>-8.5262682402677346E-3</v>
      </c>
      <c r="S1235">
        <v>5.885790065219413E-5</v>
      </c>
      <c r="T1235">
        <v>185.48459028024081</v>
      </c>
      <c r="U1235">
        <v>53.089494150817643</v>
      </c>
      <c r="V1235">
        <v>200.53131997538003</v>
      </c>
      <c r="W1235">
        <v>57.119638611138157</v>
      </c>
      <c r="X1235">
        <v>315.82126369825539</v>
      </c>
      <c r="Y1235">
        <v>291.35831802217297</v>
      </c>
      <c r="Z1235">
        <v>11.535985221320978</v>
      </c>
      <c r="AA1235" s="12">
        <v>27.798236980624843</v>
      </c>
      <c r="AB1235" s="12">
        <v>8.8482369806248453</v>
      </c>
      <c r="AC1235" s="12">
        <v>-0.22418244107778862</v>
      </c>
      <c r="AD1235" s="12">
        <v>-497.26335672939865</v>
      </c>
      <c r="AE1235">
        <v>1.9731515852978498E-2</v>
      </c>
      <c r="AF1235">
        <v>0</v>
      </c>
      <c r="AG1235">
        <v>26.819707128143872</v>
      </c>
      <c r="AH1235">
        <v>-4.5917246482153313</v>
      </c>
      <c r="AI1235">
        <v>-4.5413499023396469</v>
      </c>
      <c r="AJ1235">
        <v>-3.3162493260283603</v>
      </c>
      <c r="AK1235">
        <v>18.664676340938712</v>
      </c>
      <c r="AL1235">
        <v>0</v>
      </c>
      <c r="AM1235">
        <v>0</v>
      </c>
      <c r="AN1235">
        <v>-0.94877570071535133</v>
      </c>
      <c r="AO1235">
        <f t="shared" si="195"/>
        <v>20.598155520684848</v>
      </c>
      <c r="AP1235">
        <f t="shared" si="196"/>
        <v>1.2358893312410908</v>
      </c>
      <c r="AQ1235">
        <f t="shared" si="197"/>
        <v>0</v>
      </c>
      <c r="AR1235">
        <f t="shared" si="198"/>
        <v>1.2356487529705078</v>
      </c>
      <c r="AS1235" s="9">
        <f t="shared" si="199"/>
        <v>37.325472835242657</v>
      </c>
      <c r="AT1235" s="9">
        <f t="shared" si="200"/>
        <v>15.384363407569271</v>
      </c>
      <c r="AU1235" s="9">
        <f t="shared" si="201"/>
        <v>14.257201060385491</v>
      </c>
      <c r="AV1235">
        <f t="shared" si="202"/>
        <v>0</v>
      </c>
      <c r="AW1235">
        <f t="shared" si="203"/>
        <v>9.5623349217045757</v>
      </c>
      <c r="AX1235">
        <v>20.602165939196137</v>
      </c>
      <c r="AZ1235">
        <f t="shared" si="204"/>
        <v>90.826998046792937</v>
      </c>
    </row>
    <row r="1236" spans="1:52" x14ac:dyDescent="0.3">
      <c r="A1236">
        <v>308.5</v>
      </c>
      <c r="B1236" s="12">
        <v>5930.4769672859647</v>
      </c>
      <c r="C1236" s="9">
        <v>0</v>
      </c>
      <c r="D1236" s="9">
        <v>0.7604555159964913</v>
      </c>
      <c r="E1236" s="9">
        <v>1.1498578273686173</v>
      </c>
      <c r="F1236" s="9">
        <v>3.4957905353902987</v>
      </c>
      <c r="G1236" s="12">
        <v>160.87072590127775</v>
      </c>
      <c r="H1236" s="12">
        <v>447.25301052639122</v>
      </c>
      <c r="I1236" s="12">
        <v>26.835180631583473</v>
      </c>
      <c r="J1236">
        <v>194.65899586915774</v>
      </c>
      <c r="K1236">
        <v>53.438117283371525</v>
      </c>
      <c r="L1236">
        <v>-2.1140535719214337E-3</v>
      </c>
      <c r="M1236">
        <v>0</v>
      </c>
      <c r="N1236">
        <v>1.0649012402718359E-4</v>
      </c>
      <c r="O1236">
        <v>1.1041685837053924E-3</v>
      </c>
      <c r="P1236">
        <v>-2.1067170828518542E-4</v>
      </c>
      <c r="Q1236">
        <v>5.8771958018980341E-3</v>
      </c>
      <c r="R1236">
        <v>-9.6947772744387702E-3</v>
      </c>
      <c r="S1236">
        <v>5.8773041195441164E-5</v>
      </c>
      <c r="T1236">
        <v>213.96392524333507</v>
      </c>
      <c r="U1236">
        <v>57.239892125993663</v>
      </c>
      <c r="V1236">
        <v>203.51397909023197</v>
      </c>
      <c r="W1236">
        <v>57.522789620977164</v>
      </c>
      <c r="X1236">
        <v>315.43989577265694</v>
      </c>
      <c r="Y1236">
        <v>291.24083501790517</v>
      </c>
      <c r="Z1236">
        <v>11.53512713077963</v>
      </c>
      <c r="AA1236" s="12">
        <v>27.795060210527822</v>
      </c>
      <c r="AB1236" s="12">
        <v>8.8450602105278247</v>
      </c>
      <c r="AC1236" s="12">
        <v>-0.23101472145534274</v>
      </c>
      <c r="AD1236" s="12">
        <v>-496.84342903694869</v>
      </c>
      <c r="AE1236">
        <v>2.0325193436673938E-2</v>
      </c>
      <c r="AF1236">
        <v>0</v>
      </c>
      <c r="AG1236">
        <v>26.70785829820462</v>
      </c>
      <c r="AH1236">
        <v>-5.2987779600085716</v>
      </c>
      <c r="AI1236">
        <v>-4.3863427963836603</v>
      </c>
      <c r="AJ1236">
        <v>-3.3134488282474113</v>
      </c>
      <c r="AK1236">
        <v>18.662543350069118</v>
      </c>
      <c r="AL1236">
        <v>0</v>
      </c>
      <c r="AM1236">
        <v>0</v>
      </c>
      <c r="AN1236">
        <v>-0.97769099654107738</v>
      </c>
      <c r="AO1236">
        <f t="shared" si="195"/>
        <v>20.733178477173585</v>
      </c>
      <c r="AP1236">
        <f t="shared" si="196"/>
        <v>1.2439907086304149</v>
      </c>
      <c r="AQ1236">
        <f t="shared" si="197"/>
        <v>0</v>
      </c>
      <c r="AR1236">
        <f t="shared" si="198"/>
        <v>1.2437337628057574</v>
      </c>
      <c r="AS1236" s="9">
        <f t="shared" si="199"/>
        <v>36.803288872372676</v>
      </c>
      <c r="AT1236" s="9">
        <f t="shared" si="200"/>
        <v>15.660251300441306</v>
      </c>
      <c r="AU1236" s="9">
        <f t="shared" si="201"/>
        <v>14.349590973560478</v>
      </c>
      <c r="AV1236">
        <f t="shared" si="202"/>
        <v>0</v>
      </c>
      <c r="AW1236">
        <f t="shared" si="203"/>
        <v>9.4288010913588334</v>
      </c>
      <c r="AX1236">
        <v>20.737461792301712</v>
      </c>
      <c r="AZ1236">
        <f t="shared" si="204"/>
        <v>87.726855927673199</v>
      </c>
    </row>
    <row r="1237" spans="1:52" x14ac:dyDescent="0.3">
      <c r="A1237">
        <v>308.75</v>
      </c>
      <c r="B1237" s="12">
        <v>5919.6142768475411</v>
      </c>
      <c r="C1237" s="9">
        <v>0</v>
      </c>
      <c r="D1237" s="9">
        <v>0.75801393205492507</v>
      </c>
      <c r="E1237" s="9">
        <v>1.1494326439697644</v>
      </c>
      <c r="F1237" s="9">
        <v>3.4945928612103376</v>
      </c>
      <c r="G1237" s="12">
        <v>161.99953582891001</v>
      </c>
      <c r="H1237" s="12">
        <v>447.08947844990939</v>
      </c>
      <c r="I1237" s="12">
        <v>26.825368706994563</v>
      </c>
      <c r="J1237">
        <v>194.57304271376501</v>
      </c>
      <c r="K1237">
        <v>53.430713961258107</v>
      </c>
      <c r="L1237">
        <v>-2.1242087252094774E-3</v>
      </c>
      <c r="M1237">
        <v>0</v>
      </c>
      <c r="N1237">
        <v>-6.2064298730276255E-5</v>
      </c>
      <c r="O1237">
        <v>1.1018904186922325E-3</v>
      </c>
      <c r="P1237">
        <v>-1.8491214181505389E-4</v>
      </c>
      <c r="Q1237">
        <v>5.8771958018980341E-3</v>
      </c>
      <c r="R1237">
        <v>-8.5720089100145662E-3</v>
      </c>
      <c r="S1237">
        <v>5.8639481256103876E-5</v>
      </c>
      <c r="T1237">
        <v>185.38929625869125</v>
      </c>
      <c r="U1237">
        <v>53.057699246766106</v>
      </c>
      <c r="V1237">
        <v>200.386730129478</v>
      </c>
      <c r="W1237">
        <v>57.092315134363844</v>
      </c>
      <c r="X1237">
        <v>314.91866369443295</v>
      </c>
      <c r="Y1237">
        <v>290.97640791031904</v>
      </c>
      <c r="Z1237">
        <v>11.534243194164201</v>
      </c>
      <c r="AA1237" s="12">
        <v>27.791789568998183</v>
      </c>
      <c r="AB1237" s="12">
        <v>8.8417895689981876</v>
      </c>
      <c r="AC1237" s="12">
        <v>-0.23784105203520811</v>
      </c>
      <c r="AD1237" s="12">
        <v>-496.41075977720243</v>
      </c>
      <c r="AE1237">
        <v>2.0918491164707786E-2</v>
      </c>
      <c r="AF1237">
        <v>0</v>
      </c>
      <c r="AG1237">
        <v>26.601766406536981</v>
      </c>
      <c r="AH1237">
        <v>-4.5929514604788295</v>
      </c>
      <c r="AI1237">
        <v>-4.5294838890420523</v>
      </c>
      <c r="AJ1237">
        <v>-3.3105633569541637</v>
      </c>
      <c r="AK1237">
        <v>18.660347330745285</v>
      </c>
      <c r="AL1237">
        <v>0</v>
      </c>
      <c r="AM1237">
        <v>0</v>
      </c>
      <c r="AN1237">
        <v>-1.006581111877894</v>
      </c>
      <c r="AO1237">
        <f t="shared" si="195"/>
        <v>20.573974538995913</v>
      </c>
      <c r="AP1237">
        <f t="shared" si="196"/>
        <v>1.2344384723397548</v>
      </c>
      <c r="AQ1237">
        <f t="shared" si="197"/>
        <v>0</v>
      </c>
      <c r="AR1237">
        <f t="shared" si="198"/>
        <v>1.2341683973750477</v>
      </c>
      <c r="AS1237" s="9">
        <f t="shared" si="199"/>
        <v>37.032696953327338</v>
      </c>
      <c r="AT1237" s="9">
        <f t="shared" si="200"/>
        <v>15.251469292766339</v>
      </c>
      <c r="AU1237" s="9">
        <f t="shared" si="201"/>
        <v>14.238313548199271</v>
      </c>
      <c r="AV1237">
        <f t="shared" si="202"/>
        <v>0</v>
      </c>
      <c r="AW1237">
        <f t="shared" si="203"/>
        <v>9.4878235878210599</v>
      </c>
      <c r="AX1237">
        <v>20.578476773423017</v>
      </c>
      <c r="AZ1237">
        <f t="shared" si="204"/>
        <v>90.589677780841043</v>
      </c>
    </row>
    <row r="1238" spans="1:52" x14ac:dyDescent="0.3">
      <c r="A1238">
        <v>309</v>
      </c>
      <c r="B1238" s="12">
        <v>5908.6993024232379</v>
      </c>
      <c r="C1238" s="9">
        <v>0</v>
      </c>
      <c r="D1238" s="9">
        <v>0.75556951099086567</v>
      </c>
      <c r="E1238" s="9">
        <v>1.1489952682338229</v>
      </c>
      <c r="F1238" s="9">
        <v>3.4933885747209548</v>
      </c>
      <c r="G1238" s="12">
        <v>163.12919602501023</v>
      </c>
      <c r="H1238" s="12">
        <v>446.92125701300881</v>
      </c>
      <c r="I1238" s="12">
        <v>26.815275420780527</v>
      </c>
      <c r="J1238">
        <v>194.65530407552913</v>
      </c>
      <c r="K1238">
        <v>53.447918550523923</v>
      </c>
      <c r="L1238">
        <v>-2.134294799461387E-3</v>
      </c>
      <c r="M1238">
        <v>0</v>
      </c>
      <c r="N1238">
        <v>1.0665796155673158E-4</v>
      </c>
      <c r="O1238">
        <v>1.1000728609284864E-3</v>
      </c>
      <c r="P1238">
        <v>-2.094849908382528E-4</v>
      </c>
      <c r="Q1238">
        <v>5.8771958018980341E-3</v>
      </c>
      <c r="R1238">
        <v>-9.7822264554353212E-3</v>
      </c>
      <c r="S1238">
        <v>5.8553897397496787E-5</v>
      </c>
      <c r="T1238">
        <v>213.8378603133458</v>
      </c>
      <c r="U1238">
        <v>57.206766110480942</v>
      </c>
      <c r="V1238">
        <v>203.37361494046351</v>
      </c>
      <c r="W1238">
        <v>57.496171246954475</v>
      </c>
      <c r="X1238">
        <v>314.54601110920726</v>
      </c>
      <c r="Y1238">
        <v>290.86280581571691</v>
      </c>
      <c r="Z1238">
        <v>11.533333425520585</v>
      </c>
      <c r="AA1238" s="12">
        <v>27.788425140260173</v>
      </c>
      <c r="AB1238" s="12">
        <v>8.8384251402601759</v>
      </c>
      <c r="AC1238" s="12">
        <v>-0.24466125782833872</v>
      </c>
      <c r="AD1238" s="12">
        <v>-495.96536528585182</v>
      </c>
      <c r="AE1238">
        <v>2.1511397936225141E-2</v>
      </c>
      <c r="AF1238">
        <v>0</v>
      </c>
      <c r="AG1238">
        <v>26.491125978250707</v>
      </c>
      <c r="AH1238">
        <v>-5.2999124724758833</v>
      </c>
      <c r="AI1238">
        <v>-4.3744595437626703</v>
      </c>
      <c r="AJ1238">
        <v>-3.3075930210913462</v>
      </c>
      <c r="AK1238">
        <v>18.658088339518223</v>
      </c>
      <c r="AL1238">
        <v>0</v>
      </c>
      <c r="AM1238">
        <v>0</v>
      </c>
      <c r="AN1238">
        <v>-1.0354453061443625</v>
      </c>
      <c r="AO1238">
        <f t="shared" si="195"/>
        <v>20.708799301584175</v>
      </c>
      <c r="AP1238">
        <f t="shared" si="196"/>
        <v>1.2425279580950506</v>
      </c>
      <c r="AQ1238">
        <f t="shared" si="197"/>
        <v>0</v>
      </c>
      <c r="AR1238">
        <f t="shared" si="198"/>
        <v>1.2422404853372464</v>
      </c>
      <c r="AS1238" s="9">
        <f t="shared" si="199"/>
        <v>36.511957547662355</v>
      </c>
      <c r="AT1238" s="9">
        <f t="shared" si="200"/>
        <v>15.527539221080412</v>
      </c>
      <c r="AU1238" s="9">
        <f t="shared" si="201"/>
        <v>14.330489231241486</v>
      </c>
      <c r="AV1238">
        <f t="shared" si="202"/>
        <v>0</v>
      </c>
      <c r="AW1238">
        <f t="shared" si="203"/>
        <v>9.3546595829642953</v>
      </c>
      <c r="AX1238">
        <v>20.713591622971464</v>
      </c>
      <c r="AZ1238">
        <f t="shared" si="204"/>
        <v>87.489190875253399</v>
      </c>
    </row>
    <row r="1239" spans="1:52" x14ac:dyDescent="0.3">
      <c r="A1239">
        <v>309.25</v>
      </c>
      <c r="B1239" s="12">
        <v>5897.7323619629333</v>
      </c>
      <c r="C1239" s="9">
        <v>0</v>
      </c>
      <c r="D1239" s="9">
        <v>0.75312230608106689</v>
      </c>
      <c r="E1239" s="9">
        <v>1.1485457114223585</v>
      </c>
      <c r="F1239" s="9">
        <v>3.492177697831305</v>
      </c>
      <c r="G1239" s="12">
        <v>164.25967942101784</v>
      </c>
      <c r="H1239" s="12">
        <v>446.74835054706091</v>
      </c>
      <c r="I1239" s="12">
        <v>26.804901032823654</v>
      </c>
      <c r="J1239">
        <v>194.5680727060944</v>
      </c>
      <c r="K1239">
        <v>53.440361770319271</v>
      </c>
      <c r="L1239">
        <v>-2.1443263705051632E-3</v>
      </c>
      <c r="M1239">
        <v>0</v>
      </c>
      <c r="N1239">
        <v>-6.1559019308520424E-5</v>
      </c>
      <c r="O1239">
        <v>1.0977994753307056E-3</v>
      </c>
      <c r="P1239">
        <v>-1.8318634289752711E-4</v>
      </c>
      <c r="Q1239">
        <v>5.8771958018980341E-3</v>
      </c>
      <c r="R1239">
        <v>-8.616437238386487E-3</v>
      </c>
      <c r="S1239">
        <v>5.8419032939109303E-5</v>
      </c>
      <c r="T1239">
        <v>185.30502018354997</v>
      </c>
      <c r="U1239">
        <v>53.02901203018564</v>
      </c>
      <c r="V1239">
        <v>200.25546755880265</v>
      </c>
      <c r="W1239">
        <v>57.066694131385248</v>
      </c>
      <c r="X1239">
        <v>314.03376597172962</v>
      </c>
      <c r="Y1239">
        <v>290.60205959393483</v>
      </c>
      <c r="Z1239">
        <v>11.532397839309745</v>
      </c>
      <c r="AA1239" s="12">
        <v>27.784967010941219</v>
      </c>
      <c r="AB1239" s="12">
        <v>8.8349670109412184</v>
      </c>
      <c r="AC1239" s="12">
        <v>-0.2514751640745897</v>
      </c>
      <c r="AD1239" s="12">
        <v>-495.50726223676293</v>
      </c>
      <c r="AE1239">
        <v>2.2103902656609886E-2</v>
      </c>
      <c r="AF1239">
        <v>0</v>
      </c>
      <c r="AG1239">
        <v>26.386886473527742</v>
      </c>
      <c r="AH1239">
        <v>-4.5946563145657331</v>
      </c>
      <c r="AI1239">
        <v>-4.5173296017566091</v>
      </c>
      <c r="AJ1239">
        <v>-3.3045379318569728</v>
      </c>
      <c r="AK1239">
        <v>18.655766434552508</v>
      </c>
      <c r="AL1239">
        <v>0</v>
      </c>
      <c r="AM1239">
        <v>0</v>
      </c>
      <c r="AN1239">
        <v>-1.0642828397277899</v>
      </c>
      <c r="AO1239">
        <f t="shared" si="195"/>
        <v>20.549731241229715</v>
      </c>
      <c r="AP1239">
        <f t="shared" si="196"/>
        <v>1.2329838744737829</v>
      </c>
      <c r="AQ1239">
        <f t="shared" si="197"/>
        <v>0</v>
      </c>
      <c r="AR1239">
        <f t="shared" si="198"/>
        <v>1.2326826795575712</v>
      </c>
      <c r="AS1239" s="9">
        <f t="shared" si="199"/>
        <v>36.743395313050669</v>
      </c>
      <c r="AT1239" s="9">
        <f t="shared" si="200"/>
        <v>15.11956499391844</v>
      </c>
      <c r="AU1239" s="9">
        <f t="shared" si="201"/>
        <v>14.219260569885211</v>
      </c>
      <c r="AV1239">
        <f t="shared" si="202"/>
        <v>0</v>
      </c>
      <c r="AW1239">
        <f t="shared" si="203"/>
        <v>9.414211454253028</v>
      </c>
      <c r="AX1239">
        <v>20.554752383071019</v>
      </c>
      <c r="AZ1239">
        <f t="shared" si="204"/>
        <v>90.346592035132176</v>
      </c>
    </row>
    <row r="1240" spans="1:52" x14ac:dyDescent="0.3">
      <c r="A1240">
        <v>309.5</v>
      </c>
      <c r="B1240" s="12">
        <v>5886.7137745267737</v>
      </c>
      <c r="C1240" s="9">
        <v>0</v>
      </c>
      <c r="D1240" s="9">
        <v>0.75067237059122605</v>
      </c>
      <c r="E1240" s="9">
        <v>1.1480839851089286</v>
      </c>
      <c r="F1240" s="9">
        <v>3.4909602525844941</v>
      </c>
      <c r="G1240" s="12">
        <v>165.39095900215716</v>
      </c>
      <c r="H1240" s="12">
        <v>446.57076350343408</v>
      </c>
      <c r="I1240" s="12">
        <v>26.794245810206046</v>
      </c>
      <c r="J1240">
        <v>194.65175840731143</v>
      </c>
      <c r="K1240">
        <v>53.457782395492416</v>
      </c>
      <c r="L1240">
        <v>-2.1542879933732165E-3</v>
      </c>
      <c r="M1240">
        <v>0</v>
      </c>
      <c r="N1240">
        <v>1.0658961754912186E-4</v>
      </c>
      <c r="O1240">
        <v>1.0959817170786265E-3</v>
      </c>
      <c r="P1240">
        <v>-2.0833433156414443E-4</v>
      </c>
      <c r="Q1240">
        <v>5.8771958018980341E-3</v>
      </c>
      <c r="R1240">
        <v>-9.870239818673859E-3</v>
      </c>
      <c r="S1240">
        <v>5.8332751531334373E-5</v>
      </c>
      <c r="T1240">
        <v>213.7211516210298</v>
      </c>
      <c r="U1240">
        <v>57.176172325919879</v>
      </c>
      <c r="V1240">
        <v>203.24630522007394</v>
      </c>
      <c r="W1240">
        <v>57.471211455220441</v>
      </c>
      <c r="X1240">
        <v>313.66976224888873</v>
      </c>
      <c r="Y1240">
        <v>290.49236872797189</v>
      </c>
      <c r="Z1240">
        <v>11.53143645040849</v>
      </c>
      <c r="AA1240" s="12">
        <v>27.781415270068678</v>
      </c>
      <c r="AB1240" s="12">
        <v>8.8314152700686819</v>
      </c>
      <c r="AC1240" s="12">
        <v>-0.25828259625085526</v>
      </c>
      <c r="AD1240" s="12">
        <v>-495.03646783924438</v>
      </c>
      <c r="AE1240">
        <v>2.269599423760571E-2</v>
      </c>
      <c r="AF1240">
        <v>0</v>
      </c>
      <c r="AG1240">
        <v>26.277435413489972</v>
      </c>
      <c r="AH1240">
        <v>-5.3015143522709494</v>
      </c>
      <c r="AI1240">
        <v>-4.3623031753948984</v>
      </c>
      <c r="AJ1240">
        <v>-3.3013982040199212</v>
      </c>
      <c r="AK1240">
        <v>18.653381675624125</v>
      </c>
      <c r="AL1240">
        <v>0</v>
      </c>
      <c r="AM1240">
        <v>0</v>
      </c>
      <c r="AN1240">
        <v>-1.0930929740186708</v>
      </c>
      <c r="AO1240">
        <f t="shared" si="195"/>
        <v>20.68434235988806</v>
      </c>
      <c r="AP1240">
        <f t="shared" si="196"/>
        <v>1.2410605415932836</v>
      </c>
      <c r="AQ1240">
        <f t="shared" si="197"/>
        <v>0</v>
      </c>
      <c r="AR1240">
        <f t="shared" si="198"/>
        <v>1.2407409151112607</v>
      </c>
      <c r="AS1240" s="9">
        <f t="shared" si="199"/>
        <v>36.224087693276189</v>
      </c>
      <c r="AT1240" s="9">
        <f t="shared" si="200"/>
        <v>15.395814573149757</v>
      </c>
      <c r="AU1240" s="9">
        <f t="shared" si="201"/>
        <v>14.311210766492493</v>
      </c>
      <c r="AV1240">
        <f t="shared" si="202"/>
        <v>0</v>
      </c>
      <c r="AW1240">
        <f t="shared" si="203"/>
        <v>9.2814127021773469</v>
      </c>
      <c r="AX1240">
        <v>20.689670840234704</v>
      </c>
      <c r="AZ1240">
        <f t="shared" si="204"/>
        <v>87.246063507897958</v>
      </c>
    </row>
    <row r="1241" spans="1:52" x14ac:dyDescent="0.3">
      <c r="A1241">
        <v>309.75</v>
      </c>
      <c r="B1241" s="12">
        <v>5875.643860269779</v>
      </c>
      <c r="C1241" s="9">
        <v>0</v>
      </c>
      <c r="D1241" s="9">
        <v>0.74821975777443139</v>
      </c>
      <c r="E1241" s="9">
        <v>1.1476101011786493</v>
      </c>
      <c r="F1241" s="9">
        <v>3.4897362611573564</v>
      </c>
      <c r="G1241" s="12">
        <v>166.5230078083174</v>
      </c>
      <c r="H1241" s="12">
        <v>446.38850045332657</v>
      </c>
      <c r="I1241" s="12">
        <v>26.783310027199594</v>
      </c>
      <c r="J1241">
        <v>194.5631791902394</v>
      </c>
      <c r="K1241">
        <v>53.450061746527922</v>
      </c>
      <c r="L1241">
        <v>-2.1641952021958237E-3</v>
      </c>
      <c r="M1241">
        <v>0</v>
      </c>
      <c r="N1241">
        <v>-6.0519098614568532E-5</v>
      </c>
      <c r="O1241">
        <v>1.0937135843350719E-3</v>
      </c>
      <c r="P1241">
        <v>-1.814722523752703E-4</v>
      </c>
      <c r="Q1241">
        <v>5.8771958018980341E-3</v>
      </c>
      <c r="R1241">
        <v>-8.6594811291722026E-3</v>
      </c>
      <c r="S1241">
        <v>5.8196579117585378E-5</v>
      </c>
      <c r="T1241">
        <v>185.23133335594562</v>
      </c>
      <c r="U1241">
        <v>53.003246928908652</v>
      </c>
      <c r="V1241">
        <v>200.13699556606878</v>
      </c>
      <c r="W1241">
        <v>57.042720731746783</v>
      </c>
      <c r="X1241">
        <v>313.16642936589483</v>
      </c>
      <c r="Y1241">
        <v>290.23531686068259</v>
      </c>
      <c r="Z1241">
        <v>11.530449274108742</v>
      </c>
      <c r="AA1241" s="12">
        <v>27.777770009066529</v>
      </c>
      <c r="AB1241" s="12">
        <v>8.8277700090665334</v>
      </c>
      <c r="AC1241" s="12">
        <v>-0.26508338007623594</v>
      </c>
      <c r="AD1241" s="12">
        <v>-494.55299975350374</v>
      </c>
      <c r="AE1241">
        <v>2.3287661597570342E-2</v>
      </c>
      <c r="AF1241">
        <v>0</v>
      </c>
      <c r="AG1241">
        <v>26.175055371961651</v>
      </c>
      <c r="AH1241">
        <v>-4.596828573142945</v>
      </c>
      <c r="AI1241">
        <v>-4.5049160647306907</v>
      </c>
      <c r="AJ1241">
        <v>-3.2981739553561171</v>
      </c>
      <c r="AK1241">
        <v>18.650934124118223</v>
      </c>
      <c r="AL1241">
        <v>0</v>
      </c>
      <c r="AM1241">
        <v>0</v>
      </c>
      <c r="AN1241">
        <v>-1.1218749714325551</v>
      </c>
      <c r="AO1241">
        <f t="shared" si="195"/>
        <v>20.525399246206931</v>
      </c>
      <c r="AP1241">
        <f t="shared" si="196"/>
        <v>1.2315239547724157</v>
      </c>
      <c r="AQ1241">
        <f t="shared" si="197"/>
        <v>0</v>
      </c>
      <c r="AR1241">
        <f t="shared" si="198"/>
        <v>1.2311900327944827</v>
      </c>
      <c r="AS1241" s="9">
        <f t="shared" si="199"/>
        <v>36.457573428683055</v>
      </c>
      <c r="AT1241" s="9">
        <f t="shared" si="200"/>
        <v>14.988661691226278</v>
      </c>
      <c r="AU1241" s="9">
        <f t="shared" si="201"/>
        <v>14.200024490353128</v>
      </c>
      <c r="AV1241">
        <f t="shared" si="202"/>
        <v>0</v>
      </c>
      <c r="AW1241">
        <f t="shared" si="203"/>
        <v>9.3414976650796309</v>
      </c>
      <c r="AX1241">
        <v>20.53096612193821</v>
      </c>
      <c r="AZ1241">
        <f t="shared" si="204"/>
        <v>90.098321294613811</v>
      </c>
    </row>
    <row r="1242" spans="1:52" x14ac:dyDescent="0.3">
      <c r="A1242">
        <v>310</v>
      </c>
      <c r="B1242" s="12">
        <v>5864.5229404264164</v>
      </c>
      <c r="C1242" s="9">
        <v>0</v>
      </c>
      <c r="D1242" s="9">
        <v>0.74576452086962386</v>
      </c>
      <c r="E1242" s="9">
        <v>1.1471240718277449</v>
      </c>
      <c r="F1242" s="9">
        <v>3.4885057458602233</v>
      </c>
      <c r="G1242" s="12">
        <v>167.65579893492455</v>
      </c>
      <c r="H1242" s="12">
        <v>446.20156608759419</v>
      </c>
      <c r="I1242" s="12">
        <v>26.77209396525565</v>
      </c>
      <c r="J1242">
        <v>194.64836673912106</v>
      </c>
      <c r="K1242">
        <v>53.467711034951435</v>
      </c>
      <c r="L1242">
        <v>-2.1740314886841633E-3</v>
      </c>
      <c r="M1242">
        <v>0</v>
      </c>
      <c r="N1242">
        <v>1.061298318129315E-4</v>
      </c>
      <c r="O1242">
        <v>1.0918958974542956E-3</v>
      </c>
      <c r="P1242">
        <v>-2.0722244885473082E-4</v>
      </c>
      <c r="Q1242">
        <v>5.8771958018980341E-3</v>
      </c>
      <c r="R1242">
        <v>-9.9590047289500657E-3</v>
      </c>
      <c r="S1242">
        <v>5.8109630922288178E-5</v>
      </c>
      <c r="T1242">
        <v>213.61343098680109</v>
      </c>
      <c r="U1242">
        <v>57.147954234123176</v>
      </c>
      <c r="V1242">
        <v>203.1315262635637</v>
      </c>
      <c r="W1242">
        <v>57.447856246502795</v>
      </c>
      <c r="X1242">
        <v>312.8110093959848</v>
      </c>
      <c r="Y1242">
        <v>290.12956985329265</v>
      </c>
      <c r="Z1242">
        <v>11.529436326119313</v>
      </c>
      <c r="AA1242" s="12">
        <v>27.774031321751885</v>
      </c>
      <c r="AB1242" s="12">
        <v>8.8240313217518835</v>
      </c>
      <c r="AC1242" s="12">
        <v>-0.27187734152121013</v>
      </c>
      <c r="AD1242" s="12">
        <v>-494.05687626912811</v>
      </c>
      <c r="AE1242">
        <v>2.3878893661594125E-2</v>
      </c>
      <c r="AF1242">
        <v>0</v>
      </c>
      <c r="AG1242">
        <v>26.066771496628522</v>
      </c>
      <c r="AH1242">
        <v>-5.3035741922996449</v>
      </c>
      <c r="AI1242">
        <v>-4.3499021794864472</v>
      </c>
      <c r="AJ1242">
        <v>-3.2948653078388159</v>
      </c>
      <c r="AK1242">
        <v>18.648423843026784</v>
      </c>
      <c r="AL1242">
        <v>0</v>
      </c>
      <c r="AM1242">
        <v>0</v>
      </c>
      <c r="AN1242">
        <v>-1.1506280954488637</v>
      </c>
      <c r="AO1242">
        <f t="shared" si="195"/>
        <v>20.659781436430745</v>
      </c>
      <c r="AP1242">
        <f t="shared" si="196"/>
        <v>1.2395868861858446</v>
      </c>
      <c r="AQ1242">
        <f t="shared" si="197"/>
        <v>0</v>
      </c>
      <c r="AR1242">
        <f t="shared" si="198"/>
        <v>1.2392334957886231</v>
      </c>
      <c r="AS1242" s="9">
        <f t="shared" si="199"/>
        <v>35.939679157013686</v>
      </c>
      <c r="AT1242" s="9">
        <f t="shared" si="200"/>
        <v>15.26508725302457</v>
      </c>
      <c r="AU1242" s="9">
        <f t="shared" si="201"/>
        <v>14.291738074972203</v>
      </c>
      <c r="AV1242">
        <f t="shared" si="202"/>
        <v>0</v>
      </c>
      <c r="AW1242">
        <f t="shared" si="203"/>
        <v>9.2090581449396058</v>
      </c>
      <c r="AX1242">
        <v>20.665672955981449</v>
      </c>
      <c r="AZ1242">
        <f t="shared" si="204"/>
        <v>86.998043589728951</v>
      </c>
    </row>
    <row r="1243" spans="1:52" x14ac:dyDescent="0.3">
      <c r="A1243">
        <v>310.25</v>
      </c>
      <c r="B1243" s="12">
        <v>5853.3513372951311</v>
      </c>
      <c r="C1243" s="9">
        <v>0</v>
      </c>
      <c r="D1243" s="9">
        <v>0.74330671310004792</v>
      </c>
      <c r="E1243" s="9">
        <v>1.1466259095630962</v>
      </c>
      <c r="F1243" s="9">
        <v>3.4872687291366962</v>
      </c>
      <c r="G1243" s="12">
        <v>168.78930553380761</v>
      </c>
      <c r="H1243" s="12">
        <v>446.00996521657538</v>
      </c>
      <c r="I1243" s="12">
        <v>26.760597912994523</v>
      </c>
      <c r="J1243">
        <v>194.55835017260517</v>
      </c>
      <c r="K1243">
        <v>53.459812472073565</v>
      </c>
      <c r="L1243">
        <v>-2.1838131920220369E-3</v>
      </c>
      <c r="M1243">
        <v>0</v>
      </c>
      <c r="N1243">
        <v>-6.0129940814489878E-5</v>
      </c>
      <c r="O1243">
        <v>1.0896334992501647E-3</v>
      </c>
      <c r="P1243">
        <v>-1.7976625230832409E-4</v>
      </c>
      <c r="Q1243">
        <v>5.8771958018980341E-3</v>
      </c>
      <c r="R1243">
        <v>-8.7009700835555762E-3</v>
      </c>
      <c r="S1243">
        <v>5.7972141946269185E-5</v>
      </c>
      <c r="T1243">
        <v>185.16782791000483</v>
      </c>
      <c r="U1243">
        <v>52.980233540387928</v>
      </c>
      <c r="V1243">
        <v>200.0308026419506</v>
      </c>
      <c r="W1243">
        <v>57.020341463976138</v>
      </c>
      <c r="X1243">
        <v>312.31651549659784</v>
      </c>
      <c r="Y1243">
        <v>289.87622256274341</v>
      </c>
      <c r="Z1243">
        <v>11.528397622564723</v>
      </c>
      <c r="AA1243" s="12">
        <v>27.770199304331506</v>
      </c>
      <c r="AB1243" s="12">
        <v>8.8201993043315081</v>
      </c>
      <c r="AC1243" s="12">
        <v>-0.27866430680970072</v>
      </c>
      <c r="AD1243" s="12">
        <v>-493.54811576964215</v>
      </c>
      <c r="AE1243">
        <v>2.4469679361661001E-2</v>
      </c>
      <c r="AF1243">
        <v>0</v>
      </c>
      <c r="AG1243">
        <v>25.966262196750872</v>
      </c>
      <c r="AH1243">
        <v>-4.5994581310340452</v>
      </c>
      <c r="AI1243">
        <v>-4.4922709960396405</v>
      </c>
      <c r="AJ1243">
        <v>-3.291472384067744</v>
      </c>
      <c r="AK1243">
        <v>18.645850896946278</v>
      </c>
      <c r="AL1243">
        <v>0</v>
      </c>
      <c r="AM1243">
        <v>0</v>
      </c>
      <c r="AN1243">
        <v>-1.1793516106196351</v>
      </c>
      <c r="AO1243">
        <f t="shared" si="195"/>
        <v>20.500953615329578</v>
      </c>
      <c r="AP1243">
        <f t="shared" si="196"/>
        <v>1.2300572169197748</v>
      </c>
      <c r="AQ1243">
        <f t="shared" si="197"/>
        <v>0</v>
      </c>
      <c r="AR1243">
        <f t="shared" si="198"/>
        <v>1.2296889775616924</v>
      </c>
      <c r="AS1243" s="9">
        <f t="shared" si="199"/>
        <v>36.175237439854506</v>
      </c>
      <c r="AT1243" s="9">
        <f t="shared" si="200"/>
        <v>14.858770741079736</v>
      </c>
      <c r="AU1243" s="9">
        <f t="shared" si="201"/>
        <v>14.180588695156512</v>
      </c>
      <c r="AV1243">
        <f t="shared" si="202"/>
        <v>0</v>
      </c>
      <c r="AW1243">
        <f t="shared" si="203"/>
        <v>9.2696814925074396</v>
      </c>
      <c r="AX1243">
        <v>20.507092775830436</v>
      </c>
      <c r="AZ1243">
        <f t="shared" si="204"/>
        <v>89.845419920792807</v>
      </c>
    </row>
    <row r="1244" spans="1:52" x14ac:dyDescent="0.3">
      <c r="A1244">
        <v>310.5</v>
      </c>
      <c r="B1244" s="12">
        <v>5842.1293742228736</v>
      </c>
      <c r="C1244" s="9">
        <v>0</v>
      </c>
      <c r="D1244" s="9">
        <v>0.74084638767172883</v>
      </c>
      <c r="E1244" s="9">
        <v>1.1461156272017667</v>
      </c>
      <c r="F1244" s="9">
        <v>3.4860252335634074</v>
      </c>
      <c r="G1244" s="12">
        <v>169.92350081405485</v>
      </c>
      <c r="H1244" s="12">
        <v>445.81370276991026</v>
      </c>
      <c r="I1244" s="12">
        <v>26.748822166194614</v>
      </c>
      <c r="J1244">
        <v>194.64506779635536</v>
      </c>
      <c r="K1244">
        <v>53.477694989512543</v>
      </c>
      <c r="L1244">
        <v>-2.1935234298548242E-3</v>
      </c>
      <c r="M1244">
        <v>0</v>
      </c>
      <c r="N1244">
        <v>1.0608458621613044E-4</v>
      </c>
      <c r="O1244">
        <v>1.0878161701930904E-3</v>
      </c>
      <c r="P1244">
        <v>-2.0613236197725496E-4</v>
      </c>
      <c r="Q1244">
        <v>5.8771958018980341E-3</v>
      </c>
      <c r="R1244">
        <v>-1.0047756465159284E-2</v>
      </c>
      <c r="S1244">
        <v>5.7884543695813594E-5</v>
      </c>
      <c r="T1244">
        <v>213.51432420005699</v>
      </c>
      <c r="U1244">
        <v>57.121965419833316</v>
      </c>
      <c r="V1244">
        <v>203.02877853874668</v>
      </c>
      <c r="W1244">
        <v>57.426053027965224</v>
      </c>
      <c r="X1244">
        <v>311.9696155237699</v>
      </c>
      <c r="Y1244">
        <v>289.77444222087917</v>
      </c>
      <c r="Z1244">
        <v>11.52733317998551</v>
      </c>
      <c r="AA1244" s="12">
        <v>27.766274055398206</v>
      </c>
      <c r="AB1244" s="12">
        <v>8.8162740553982051</v>
      </c>
      <c r="AC1244" s="12">
        <v>-0.28544410242979695</v>
      </c>
      <c r="AD1244" s="12">
        <v>-493.02673746521828</v>
      </c>
      <c r="AE1244">
        <v>2.5060007636913628E-2</v>
      </c>
      <c r="AF1244">
        <v>0</v>
      </c>
      <c r="AG1244">
        <v>25.859134154763332</v>
      </c>
      <c r="AH1244">
        <v>-5.3060824407603935</v>
      </c>
      <c r="AI1244">
        <v>-4.3372831841066244</v>
      </c>
      <c r="AJ1244">
        <v>-3.2879953121555414</v>
      </c>
      <c r="AK1244">
        <v>18.643215352075259</v>
      </c>
      <c r="AL1244">
        <v>0</v>
      </c>
      <c r="AM1244">
        <v>0</v>
      </c>
      <c r="AN1244">
        <v>-1.2080447826149017</v>
      </c>
      <c r="AO1244">
        <f t="shared" si="195"/>
        <v>20.635094016315023</v>
      </c>
      <c r="AP1244">
        <f t="shared" si="196"/>
        <v>1.2381056409789013</v>
      </c>
      <c r="AQ1244">
        <f t="shared" si="197"/>
        <v>0</v>
      </c>
      <c r="AR1244">
        <f t="shared" si="198"/>
        <v>1.2377168936873033</v>
      </c>
      <c r="AS1244" s="9">
        <f t="shared" si="199"/>
        <v>35.65875390735718</v>
      </c>
      <c r="AT1244" s="9">
        <f t="shared" si="200"/>
        <v>15.135374304426641</v>
      </c>
      <c r="AU1244" s="9">
        <f t="shared" si="201"/>
        <v>14.272056235583316</v>
      </c>
      <c r="AV1244">
        <f t="shared" si="202"/>
        <v>0</v>
      </c>
      <c r="AW1244">
        <f t="shared" si="203"/>
        <v>9.1375992459183895</v>
      </c>
      <c r="AX1244">
        <v>20.641575172831207</v>
      </c>
      <c r="AZ1244">
        <f t="shared" si="204"/>
        <v>86.745663682132488</v>
      </c>
    </row>
    <row r="1245" spans="1:52" x14ac:dyDescent="0.3">
      <c r="A1245">
        <v>310.75</v>
      </c>
      <c r="B1245" s="12">
        <v>5830.8573755896095</v>
      </c>
      <c r="C1245" s="9">
        <v>0</v>
      </c>
      <c r="D1245" s="9">
        <v>0.73838359777193496</v>
      </c>
      <c r="E1245" s="9">
        <v>1.1455932378705223</v>
      </c>
      <c r="F1245" s="9">
        <v>3.4847752818497777</v>
      </c>
      <c r="G1245" s="12">
        <v>171.05835804286352</v>
      </c>
      <c r="H1245" s="12">
        <v>445.61278379635473</v>
      </c>
      <c r="I1245" s="12">
        <v>26.736767027781283</v>
      </c>
      <c r="J1245">
        <v>194.55360073109867</v>
      </c>
      <c r="K1245">
        <v>53.469618477407266</v>
      </c>
      <c r="L1245">
        <v>-2.2031789454836021E-3</v>
      </c>
      <c r="M1245">
        <v>0</v>
      </c>
      <c r="N1245">
        <v>-6.007742940598418E-5</v>
      </c>
      <c r="O1245">
        <v>1.0855599491866887E-3</v>
      </c>
      <c r="P1245">
        <v>-1.7807353901918177E-4</v>
      </c>
      <c r="Q1245">
        <v>5.8771958018980341E-3</v>
      </c>
      <c r="R1245">
        <v>-8.7411568126521573E-3</v>
      </c>
      <c r="S1245">
        <v>5.7745751051038585E-5</v>
      </c>
      <c r="T1245">
        <v>185.11411943288704</v>
      </c>
      <c r="U1245">
        <v>52.959816218405251</v>
      </c>
      <c r="V1245">
        <v>199.93640095365313</v>
      </c>
      <c r="W1245">
        <v>56.999504257201465</v>
      </c>
      <c r="X1245">
        <v>311.48388873548856</v>
      </c>
      <c r="Y1245">
        <v>289.52482485725864</v>
      </c>
      <c r="Z1245">
        <v>11.526243015339544</v>
      </c>
      <c r="AA1245" s="12">
        <v>27.762255675927097</v>
      </c>
      <c r="AB1245" s="12">
        <v>8.8122556759270996</v>
      </c>
      <c r="AC1245" s="12">
        <v>-0.2922165551387923</v>
      </c>
      <c r="AD1245" s="12">
        <v>-492.4927609887468</v>
      </c>
      <c r="AE1245">
        <v>2.5649867433763074E-2</v>
      </c>
      <c r="AF1245">
        <v>0</v>
      </c>
      <c r="AG1245">
        <v>25.760489853861884</v>
      </c>
      <c r="AH1245">
        <v>-4.6025354779069882</v>
      </c>
      <c r="AI1245">
        <v>-4.4794211951802758</v>
      </c>
      <c r="AJ1245">
        <v>-3.2844342230339532</v>
      </c>
      <c r="AK1245">
        <v>18.640517276211831</v>
      </c>
      <c r="AL1245">
        <v>0</v>
      </c>
      <c r="AM1245">
        <v>0</v>
      </c>
      <c r="AN1245">
        <v>-1.2367068782440105</v>
      </c>
      <c r="AO1245">
        <f t="shared" si="195"/>
        <v>20.476369578931685</v>
      </c>
      <c r="AP1245">
        <f t="shared" si="196"/>
        <v>1.2285821747359011</v>
      </c>
      <c r="AQ1245">
        <f t="shared" si="197"/>
        <v>0</v>
      </c>
      <c r="AR1245">
        <f t="shared" si="198"/>
        <v>1.2281780451432014</v>
      </c>
      <c r="AS1245" s="9">
        <f t="shared" si="199"/>
        <v>35.896383141017438</v>
      </c>
      <c r="AT1245" s="9">
        <f t="shared" si="200"/>
        <v>14.729899931961736</v>
      </c>
      <c r="AU1245" s="9">
        <f t="shared" si="201"/>
        <v>14.160936710320348</v>
      </c>
      <c r="AV1245">
        <f t="shared" si="202"/>
        <v>0</v>
      </c>
      <c r="AW1245">
        <f t="shared" si="203"/>
        <v>9.19875952879522</v>
      </c>
      <c r="AX1245">
        <v>20.483107288444263</v>
      </c>
      <c r="AZ1245">
        <f t="shared" si="204"/>
        <v>89.588423903605502</v>
      </c>
    </row>
    <row r="1246" spans="1:52" x14ac:dyDescent="0.3">
      <c r="A1246">
        <v>311</v>
      </c>
      <c r="B1246" s="12">
        <v>5819.5356667928136</v>
      </c>
      <c r="C1246" s="9">
        <v>0</v>
      </c>
      <c r="D1246" s="9">
        <v>0.73591839656766345</v>
      </c>
      <c r="E1246" s="9">
        <v>1.1450587550053435</v>
      </c>
      <c r="F1246" s="9">
        <v>3.483518896837781</v>
      </c>
      <c r="G1246" s="12">
        <v>172.1938505463803</v>
      </c>
      <c r="H1246" s="12">
        <v>445.40721346359362</v>
      </c>
      <c r="I1246" s="12">
        <v>26.724432807815617</v>
      </c>
      <c r="J1246">
        <v>194.64187939061196</v>
      </c>
      <c r="K1246">
        <v>53.487739613862516</v>
      </c>
      <c r="L1246">
        <v>-2.2127623131102015E-3</v>
      </c>
      <c r="M1246">
        <v>0</v>
      </c>
      <c r="N1246">
        <v>1.0624880338868054E-4</v>
      </c>
      <c r="O1246">
        <v>1.0837432566135712E-3</v>
      </c>
      <c r="P1246">
        <v>-2.0506945483640454E-4</v>
      </c>
      <c r="Q1246">
        <v>5.8771958018980341E-3</v>
      </c>
      <c r="R1246">
        <v>-1.0136789867792099E-2</v>
      </c>
      <c r="S1246">
        <v>5.7657520106459752E-5</v>
      </c>
      <c r="T1246">
        <v>213.42348735051607</v>
      </c>
      <c r="U1246">
        <v>57.098073444256329</v>
      </c>
      <c r="V1246">
        <v>202.93758304157598</v>
      </c>
      <c r="W1246">
        <v>57.40575028914003</v>
      </c>
      <c r="X1246">
        <v>311.14544634282328</v>
      </c>
      <c r="Y1246">
        <v>289.42703437206029</v>
      </c>
      <c r="Z1246">
        <v>11.525127146000708</v>
      </c>
      <c r="AA1246" s="12">
        <v>27.758144269271874</v>
      </c>
      <c r="AB1246" s="12">
        <v>8.8081442692718728</v>
      </c>
      <c r="AC1246" s="12">
        <v>-0.29898149196770546</v>
      </c>
      <c r="AD1246" s="12">
        <v>-491.94620617038623</v>
      </c>
      <c r="AE1246">
        <v>2.6239247706087765E-2</v>
      </c>
      <c r="AF1246">
        <v>0</v>
      </c>
      <c r="AG1246">
        <v>25.654505639996302</v>
      </c>
      <c r="AH1246">
        <v>-5.3090302999780761</v>
      </c>
      <c r="AI1246">
        <v>-4.3244725665242161</v>
      </c>
      <c r="AJ1246">
        <v>-3.2807892489503065</v>
      </c>
      <c r="AK1246">
        <v>18.637756738751158</v>
      </c>
      <c r="AL1246">
        <v>0</v>
      </c>
      <c r="AM1246">
        <v>0</v>
      </c>
      <c r="AN1246">
        <v>-1.2653371654747576</v>
      </c>
      <c r="AO1246">
        <f t="shared" si="195"/>
        <v>20.610255687869071</v>
      </c>
      <c r="AP1246">
        <f t="shared" si="196"/>
        <v>1.2366153412721441</v>
      </c>
      <c r="AQ1246">
        <f t="shared" si="197"/>
        <v>0</v>
      </c>
      <c r="AR1246">
        <f t="shared" si="198"/>
        <v>1.2361896620273383</v>
      </c>
      <c r="AS1246" s="9">
        <f t="shared" si="199"/>
        <v>35.381306120072466</v>
      </c>
      <c r="AT1246" s="9">
        <f t="shared" si="200"/>
        <v>15.006683276606822</v>
      </c>
      <c r="AU1246" s="9">
        <f t="shared" si="201"/>
        <v>14.252149038856517</v>
      </c>
      <c r="AV1246">
        <f t="shared" si="202"/>
        <v>0</v>
      </c>
      <c r="AW1246">
        <f t="shared" si="203"/>
        <v>9.0670321921298491</v>
      </c>
      <c r="AX1246">
        <v>20.617352784978006</v>
      </c>
      <c r="AZ1246">
        <f t="shared" si="204"/>
        <v>86.489451330484314</v>
      </c>
    </row>
    <row r="1247" spans="1:52" x14ac:dyDescent="0.3">
      <c r="A1247">
        <v>311.25</v>
      </c>
      <c r="B1247" s="12">
        <v>5808.1645742319179</v>
      </c>
      <c r="C1247" s="9">
        <v>0</v>
      </c>
      <c r="D1247" s="9">
        <v>0.7334508372041163</v>
      </c>
      <c r="E1247" s="9">
        <v>1.1445121923509112</v>
      </c>
      <c r="F1247" s="9">
        <v>3.4822561015016831</v>
      </c>
      <c r="G1247" s="12">
        <v>173.32995171053619</v>
      </c>
      <c r="H1247" s="12">
        <v>445.19699705804277</v>
      </c>
      <c r="I1247" s="12">
        <v>26.711819823482568</v>
      </c>
      <c r="J1247">
        <v>194.54892197876882</v>
      </c>
      <c r="K1247">
        <v>53.479480757095644</v>
      </c>
      <c r="L1247">
        <v>-2.2222909146883355E-3</v>
      </c>
      <c r="M1247">
        <v>0</v>
      </c>
      <c r="N1247">
        <v>-6.0189083258078677E-5</v>
      </c>
      <c r="O1247">
        <v>1.0814936624610552E-3</v>
      </c>
      <c r="P1247">
        <v>-1.7639150093688269E-4</v>
      </c>
      <c r="Q1247">
        <v>5.8771958018980341E-3</v>
      </c>
      <c r="R1247">
        <v>-8.7799201001770716E-3</v>
      </c>
      <c r="S1247">
        <v>5.7517429383482524E-5</v>
      </c>
      <c r="T1247">
        <v>185.06983836019336</v>
      </c>
      <c r="U1247">
        <v>52.94185123428548</v>
      </c>
      <c r="V1247">
        <v>199.85332324799475</v>
      </c>
      <c r="W1247">
        <v>56.980158180414094</v>
      </c>
      <c r="X1247">
        <v>310.66841617484442</v>
      </c>
      <c r="Y1247">
        <v>289.18116738072217</v>
      </c>
      <c r="Z1247">
        <v>11.523985589760859</v>
      </c>
      <c r="AA1247" s="12">
        <v>27.753939941160855</v>
      </c>
      <c r="AB1247" s="12">
        <v>8.8039399411608557</v>
      </c>
      <c r="AC1247" s="12">
        <v>-0.30573874023316494</v>
      </c>
      <c r="AD1247" s="12">
        <v>-491.3870938360302</v>
      </c>
      <c r="AE1247">
        <v>2.6828137415392916E-2</v>
      </c>
      <c r="AF1247">
        <v>0</v>
      </c>
      <c r="AG1247">
        <v>25.557726322505655</v>
      </c>
      <c r="AH1247">
        <v>-4.6060514823474508</v>
      </c>
      <c r="AI1247">
        <v>-4.466392206636371</v>
      </c>
      <c r="AJ1247">
        <v>-3.2770605287924859</v>
      </c>
      <c r="AK1247">
        <v>18.634933810682806</v>
      </c>
      <c r="AL1247">
        <v>0</v>
      </c>
      <c r="AM1247">
        <v>0</v>
      </c>
      <c r="AN1247">
        <v>-1.2939349134836855</v>
      </c>
      <c r="AO1247">
        <f t="shared" si="195"/>
        <v>20.451624252443796</v>
      </c>
      <c r="AP1247">
        <f t="shared" si="196"/>
        <v>1.2270974551466278</v>
      </c>
      <c r="AQ1247">
        <f t="shared" si="197"/>
        <v>0</v>
      </c>
      <c r="AR1247">
        <f t="shared" si="198"/>
        <v>1.2266558805759677</v>
      </c>
      <c r="AS1247" s="9">
        <f t="shared" si="199"/>
        <v>35.621013145705383</v>
      </c>
      <c r="AT1247" s="9">
        <f t="shared" si="200"/>
        <v>14.602059272639462</v>
      </c>
      <c r="AU1247" s="9">
        <f t="shared" si="201"/>
        <v>14.141053390341961</v>
      </c>
      <c r="AV1247">
        <f t="shared" si="202"/>
        <v>0</v>
      </c>
      <c r="AW1247">
        <f t="shared" si="203"/>
        <v>9.1287300872439854</v>
      </c>
      <c r="AX1247">
        <v>20.458986477939614</v>
      </c>
      <c r="AZ1247">
        <f t="shared" si="204"/>
        <v>89.327844132727421</v>
      </c>
    </row>
    <row r="1248" spans="1:52" x14ac:dyDescent="0.3">
      <c r="A1248">
        <v>311.5</v>
      </c>
      <c r="B1248" s="12">
        <v>5796.7444252927744</v>
      </c>
      <c r="C1248" s="9">
        <v>0</v>
      </c>
      <c r="D1248" s="9">
        <v>0.73098097280319263</v>
      </c>
      <c r="E1248" s="9">
        <v>1.1439535639601042</v>
      </c>
      <c r="F1248" s="9">
        <v>3.4809869189478047</v>
      </c>
      <c r="G1248" s="12">
        <v>174.46663498187144</v>
      </c>
      <c r="H1248" s="12">
        <v>444.98213998465542</v>
      </c>
      <c r="I1248" s="12">
        <v>26.698928399079325</v>
      </c>
      <c r="J1248">
        <v>194.63880692575637</v>
      </c>
      <c r="K1248">
        <v>53.497848128385669</v>
      </c>
      <c r="L1248">
        <v>-2.2317466096192671E-3</v>
      </c>
      <c r="M1248">
        <v>0</v>
      </c>
      <c r="N1248">
        <v>1.0649960575956024E-4</v>
      </c>
      <c r="O1248">
        <v>1.079677870700938E-3</v>
      </c>
      <c r="P1248">
        <v>-2.0403561664775728E-4</v>
      </c>
      <c r="Q1248">
        <v>5.8771958018980341E-3</v>
      </c>
      <c r="R1248">
        <v>-1.0226239937651165E-2</v>
      </c>
      <c r="S1248">
        <v>5.7428587057272572E-5</v>
      </c>
      <c r="T1248">
        <v>213.34058383405963</v>
      </c>
      <c r="U1248">
        <v>57.076155601720984</v>
      </c>
      <c r="V1248">
        <v>202.85748233192717</v>
      </c>
      <c r="W1248">
        <v>57.386897942375754</v>
      </c>
      <c r="X1248">
        <v>310.33837026994661</v>
      </c>
      <c r="Y1248">
        <v>289.08739245386323</v>
      </c>
      <c r="Z1248">
        <v>11.522818364827872</v>
      </c>
      <c r="AA1248" s="12">
        <v>27.74964279969311</v>
      </c>
      <c r="AB1248" s="12">
        <v>8.7996427996931086</v>
      </c>
      <c r="AC1248" s="12">
        <v>-0.31248812753469596</v>
      </c>
      <c r="AD1248" s="12">
        <v>-490.81544457672919</v>
      </c>
      <c r="AE1248">
        <v>2.7416525531040348E-2</v>
      </c>
      <c r="AF1248">
        <v>0</v>
      </c>
      <c r="AG1248">
        <v>25.452870737733509</v>
      </c>
      <c r="AH1248">
        <v>-5.3124091534341398</v>
      </c>
      <c r="AI1248">
        <v>-4.3114955060968034</v>
      </c>
      <c r="AJ1248">
        <v>-3.2732481998822078</v>
      </c>
      <c r="AK1248">
        <v>18.63204856458815</v>
      </c>
      <c r="AL1248">
        <v>0</v>
      </c>
      <c r="AM1248">
        <v>0</v>
      </c>
      <c r="AN1248">
        <v>-1.3224993926445998</v>
      </c>
      <c r="AO1248">
        <f t="shared" si="195"/>
        <v>20.585243556064249</v>
      </c>
      <c r="AP1248">
        <f t="shared" si="196"/>
        <v>1.2351146133638549</v>
      </c>
      <c r="AQ1248">
        <f t="shared" si="197"/>
        <v>0</v>
      </c>
      <c r="AR1248">
        <f t="shared" si="198"/>
        <v>1.2346504456883074</v>
      </c>
      <c r="AS1248" s="9">
        <f t="shared" si="199"/>
        <v>35.107333049119909</v>
      </c>
      <c r="AT1248" s="9">
        <f t="shared" si="200"/>
        <v>14.879022517864245</v>
      </c>
      <c r="AU1248" s="9">
        <f t="shared" si="201"/>
        <v>14.232001349536302</v>
      </c>
      <c r="AV1248">
        <f t="shared" si="202"/>
        <v>0</v>
      </c>
      <c r="AW1248">
        <f t="shared" si="203"/>
        <v>8.9973539354504233</v>
      </c>
      <c r="AX1248">
        <v>20.592982592392602</v>
      </c>
      <c r="AZ1248">
        <f t="shared" si="204"/>
        <v>86.229910121936058</v>
      </c>
    </row>
    <row r="1249" spans="1:52" x14ac:dyDescent="0.3">
      <c r="A1249">
        <v>311.75</v>
      </c>
      <c r="B1249" s="12">
        <v>5785.2755483321116</v>
      </c>
      <c r="C1249" s="9">
        <v>0</v>
      </c>
      <c r="D1249" s="9">
        <v>0.72850885646198382</v>
      </c>
      <c r="E1249" s="9">
        <v>1.1433828841934615</v>
      </c>
      <c r="F1249" s="9">
        <v>3.4797113724142492</v>
      </c>
      <c r="G1249" s="12">
        <v>175.60387386835237</v>
      </c>
      <c r="H1249" s="12">
        <v>444.76264776671587</v>
      </c>
      <c r="I1249" s="12">
        <v>26.685758866002953</v>
      </c>
      <c r="J1249">
        <v>194.54430442402227</v>
      </c>
      <c r="K1249">
        <v>53.489400053306156</v>
      </c>
      <c r="L1249">
        <v>-2.2411475801286771E-3</v>
      </c>
      <c r="M1249">
        <v>0</v>
      </c>
      <c r="N1249">
        <v>-6.0359011638602241E-5</v>
      </c>
      <c r="O1249">
        <v>1.0774353563191095E-3</v>
      </c>
      <c r="P1249">
        <v>-1.747172355354611E-4</v>
      </c>
      <c r="Q1249">
        <v>5.8771958018980341E-3</v>
      </c>
      <c r="R1249">
        <v>-8.8171173146207246E-3</v>
      </c>
      <c r="S1249">
        <v>5.7287199957423126E-5</v>
      </c>
      <c r="T1249">
        <v>185.03463237898839</v>
      </c>
      <c r="U1249">
        <v>52.926206288546268</v>
      </c>
      <c r="V1249">
        <v>199.78112313798749</v>
      </c>
      <c r="W1249">
        <v>56.962253679394053</v>
      </c>
      <c r="X1249">
        <v>309.86996759679937</v>
      </c>
      <c r="Y1249">
        <v>288.84529383061408</v>
      </c>
      <c r="Z1249">
        <v>11.521625489828084</v>
      </c>
      <c r="AA1249" s="12">
        <v>27.745252955334315</v>
      </c>
      <c r="AB1249" s="12">
        <v>8.7952529553343179</v>
      </c>
      <c r="AC1249" s="12">
        <v>-0.31922948177125537</v>
      </c>
      <c r="AD1249" s="12">
        <v>-490.23128009199348</v>
      </c>
      <c r="AE1249">
        <v>2.800440103038504E-2</v>
      </c>
      <c r="AF1249">
        <v>0</v>
      </c>
      <c r="AG1249">
        <v>25.357959496156447</v>
      </c>
      <c r="AH1249">
        <v>-4.6099974492306153</v>
      </c>
      <c r="AI1249">
        <v>-4.4532085346313295</v>
      </c>
      <c r="AJ1249">
        <v>-3.2693524069335052</v>
      </c>
      <c r="AK1249">
        <v>18.629101074637578</v>
      </c>
      <c r="AL1249">
        <v>0</v>
      </c>
      <c r="AM1249">
        <v>0</v>
      </c>
      <c r="AN1249">
        <v>-1.3510298745985487</v>
      </c>
      <c r="AO1249">
        <f t="shared" si="195"/>
        <v>20.426695788529404</v>
      </c>
      <c r="AP1249">
        <f t="shared" si="196"/>
        <v>1.2256017473117642</v>
      </c>
      <c r="AQ1249">
        <f t="shared" si="197"/>
        <v>0</v>
      </c>
      <c r="AR1249">
        <f t="shared" si="198"/>
        <v>1.2251211917928497</v>
      </c>
      <c r="AS1249" s="9">
        <f t="shared" si="199"/>
        <v>35.349129047209502</v>
      </c>
      <c r="AT1249" s="9">
        <f t="shared" si="200"/>
        <v>14.475258317477969</v>
      </c>
      <c r="AU1249" s="9">
        <f t="shared" si="201"/>
        <v>14.12092433220506</v>
      </c>
      <c r="AV1249">
        <f t="shared" si="202"/>
        <v>0</v>
      </c>
      <c r="AW1249">
        <f t="shared" si="203"/>
        <v>9.0595911964310183</v>
      </c>
      <c r="AX1249">
        <v>20.434708188821002</v>
      </c>
      <c r="AZ1249">
        <f t="shared" si="204"/>
        <v>89.06417069262659</v>
      </c>
    </row>
    <row r="1250" spans="1:52" x14ac:dyDescent="0.3">
      <c r="A1250">
        <v>312</v>
      </c>
      <c r="B1250" s="12">
        <v>5773.7582726619212</v>
      </c>
      <c r="C1250" s="9">
        <v>0</v>
      </c>
      <c r="D1250" s="9">
        <v>0.72603454125126765</v>
      </c>
      <c r="E1250" s="9">
        <v>1.1428001677186472</v>
      </c>
      <c r="F1250" s="9">
        <v>3.4784294852706559</v>
      </c>
      <c r="G1250" s="12">
        <v>176.74164194018266</v>
      </c>
      <c r="H1250" s="12">
        <v>444.53852604563355</v>
      </c>
      <c r="I1250" s="12">
        <v>26.672311562738013</v>
      </c>
      <c r="J1250">
        <v>194.63585315948052</v>
      </c>
      <c r="K1250">
        <v>53.508023096329623</v>
      </c>
      <c r="L1250">
        <v>-2.2504748313848665E-3</v>
      </c>
      <c r="M1250">
        <v>0</v>
      </c>
      <c r="N1250">
        <v>1.0676785490894904E-4</v>
      </c>
      <c r="O1250">
        <v>1.0756207148441574E-3</v>
      </c>
      <c r="P1250">
        <v>-2.0303198807044044E-4</v>
      </c>
      <c r="Q1250">
        <v>5.8771958018980341E-3</v>
      </c>
      <c r="R1250">
        <v>-1.0316209395619551E-2</v>
      </c>
      <c r="S1250">
        <v>5.7197770895343012E-5</v>
      </c>
      <c r="T1250">
        <v>213.26528671915861</v>
      </c>
      <c r="U1250">
        <v>57.056098390058423</v>
      </c>
      <c r="V1250">
        <v>202.78803840316868</v>
      </c>
      <c r="W1250">
        <v>57.369447182068654</v>
      </c>
      <c r="X1250">
        <v>309.54825839769052</v>
      </c>
      <c r="Y1250">
        <v>288.75556215012409</v>
      </c>
      <c r="Z1250">
        <v>11.520406983804952</v>
      </c>
      <c r="AA1250" s="12">
        <v>27.740770520912669</v>
      </c>
      <c r="AB1250" s="12">
        <v>8.7907705209126714</v>
      </c>
      <c r="AC1250" s="12">
        <v>-0.32596263114213569</v>
      </c>
      <c r="AD1250" s="12">
        <v>-489.63462225981419</v>
      </c>
      <c r="AE1250">
        <v>2.8591752898952771E-2</v>
      </c>
      <c r="AF1250">
        <v>0</v>
      </c>
      <c r="AG1250">
        <v>25.254214611380682</v>
      </c>
      <c r="AH1250">
        <v>-5.3162106218185334</v>
      </c>
      <c r="AI1250">
        <v>-4.2983761873477704</v>
      </c>
      <c r="AJ1250">
        <v>-3.2653732958507016</v>
      </c>
      <c r="AK1250">
        <v>18.626091416587759</v>
      </c>
      <c r="AL1250">
        <v>0</v>
      </c>
      <c r="AM1250">
        <v>0</v>
      </c>
      <c r="AN1250">
        <v>-1.3795256322576486</v>
      </c>
      <c r="AO1250">
        <f t="shared" si="195"/>
        <v>20.56003577681593</v>
      </c>
      <c r="AP1250">
        <f t="shared" si="196"/>
        <v>1.2336021466089557</v>
      </c>
      <c r="AQ1250">
        <f t="shared" si="197"/>
        <v>0</v>
      </c>
      <c r="AR1250">
        <f t="shared" si="198"/>
        <v>1.2330979532763171</v>
      </c>
      <c r="AS1250" s="9">
        <f t="shared" si="199"/>
        <v>34.836831749890791</v>
      </c>
      <c r="AT1250" s="9">
        <f t="shared" si="200"/>
        <v>14.752400081347313</v>
      </c>
      <c r="AU1250" s="9">
        <f t="shared" si="201"/>
        <v>14.211598785030594</v>
      </c>
      <c r="AV1250">
        <f t="shared" si="202"/>
        <v>0</v>
      </c>
      <c r="AW1250">
        <f t="shared" si="203"/>
        <v>8.9285613557941588</v>
      </c>
      <c r="AX1250">
        <v>20.568442434964975</v>
      </c>
      <c r="AZ1250">
        <f t="shared" si="204"/>
        <v>85.967523746955408</v>
      </c>
    </row>
    <row r="1251" spans="1:52" x14ac:dyDescent="0.3">
      <c r="A1251">
        <v>312.25</v>
      </c>
      <c r="B1251" s="12">
        <v>5762.1929285339002</v>
      </c>
      <c r="C1251" s="9">
        <v>0</v>
      </c>
      <c r="D1251" s="9">
        <v>0.72355808021402057</v>
      </c>
      <c r="E1251" s="9">
        <v>1.1422054295099051</v>
      </c>
      <c r="F1251" s="9">
        <v>3.4771412810179259</v>
      </c>
      <c r="G1251" s="12">
        <v>177.87991283060398</v>
      </c>
      <c r="H1251" s="12">
        <v>444.30978058073276</v>
      </c>
      <c r="I1251" s="12">
        <v>26.658586834843966</v>
      </c>
      <c r="J1251">
        <v>194.53974014298197</v>
      </c>
      <c r="K1251">
        <v>53.499377191696794</v>
      </c>
      <c r="L1251">
        <v>-2.2597474638940841E-3</v>
      </c>
      <c r="M1251">
        <v>0</v>
      </c>
      <c r="N1251">
        <v>-6.0550994441133147E-5</v>
      </c>
      <c r="O1251">
        <v>1.0733857353004618E-3</v>
      </c>
      <c r="P1251">
        <v>-1.7304827322253829E-4</v>
      </c>
      <c r="Q1251">
        <v>5.8771958018980341E-3</v>
      </c>
      <c r="R1251">
        <v>-8.8526203765008776E-3</v>
      </c>
      <c r="S1251">
        <v>5.7055086453237488E-5</v>
      </c>
      <c r="T1251">
        <v>185.00816540622148</v>
      </c>
      <c r="U1251">
        <v>52.912759479977012</v>
      </c>
      <c r="V1251">
        <v>199.71937333738944</v>
      </c>
      <c r="W1251">
        <v>56.94574248209608</v>
      </c>
      <c r="X1251">
        <v>309.08841544325509</v>
      </c>
      <c r="Y1251">
        <v>288.51724835538624</v>
      </c>
      <c r="Z1251">
        <v>11.519162866220519</v>
      </c>
      <c r="AA1251" s="12">
        <v>27.736195611614658</v>
      </c>
      <c r="AB1251" s="12">
        <v>8.7861956116146551</v>
      </c>
      <c r="AC1251" s="12">
        <v>-0.33268740415174491</v>
      </c>
      <c r="AD1251" s="12">
        <v>-489.02549325878164</v>
      </c>
      <c r="AE1251">
        <v>2.9178570130660386E-2</v>
      </c>
      <c r="AF1251">
        <v>0</v>
      </c>
      <c r="AG1251">
        <v>25.161176705988293</v>
      </c>
      <c r="AH1251">
        <v>-4.6143650923240989</v>
      </c>
      <c r="AI1251">
        <v>-4.4398937508998397</v>
      </c>
      <c r="AJ1251">
        <v>-3.2613110145428155</v>
      </c>
      <c r="AK1251">
        <v>18.623019667778795</v>
      </c>
      <c r="AL1251">
        <v>0</v>
      </c>
      <c r="AM1251">
        <v>0</v>
      </c>
      <c r="AN1251">
        <v>-1.4079859398253129</v>
      </c>
      <c r="AO1251">
        <f t="shared" si="195"/>
        <v>20.401563214853859</v>
      </c>
      <c r="AP1251">
        <f t="shared" si="196"/>
        <v>1.2240937928912314</v>
      </c>
      <c r="AQ1251">
        <f t="shared" si="197"/>
        <v>0</v>
      </c>
      <c r="AR1251">
        <f t="shared" si="198"/>
        <v>1.2235727398935397</v>
      </c>
      <c r="AS1251" s="9">
        <f t="shared" si="199"/>
        <v>35.08073072509157</v>
      </c>
      <c r="AT1251" s="9">
        <f t="shared" si="200"/>
        <v>14.349505911495605</v>
      </c>
      <c r="AU1251" s="9">
        <f t="shared" si="201"/>
        <v>14.100535763843704</v>
      </c>
      <c r="AV1251">
        <f t="shared" si="202"/>
        <v>0</v>
      </c>
      <c r="AW1251">
        <f t="shared" si="203"/>
        <v>8.991340425096773</v>
      </c>
      <c r="AX1251">
        <v>20.410251129616999</v>
      </c>
      <c r="AZ1251">
        <f t="shared" si="204"/>
        <v>88.797875017996802</v>
      </c>
    </row>
    <row r="1252" spans="1:52" x14ac:dyDescent="0.3">
      <c r="A1252">
        <v>312.5</v>
      </c>
      <c r="B1252" s="12">
        <v>5750.579847123844</v>
      </c>
      <c r="C1252" s="9">
        <v>0</v>
      </c>
      <c r="D1252" s="9">
        <v>0.72107952636393002</v>
      </c>
      <c r="E1252" s="9">
        <v>1.1415986848474899</v>
      </c>
      <c r="F1252" s="9">
        <v>3.4758467832879556</v>
      </c>
      <c r="G1252" s="12">
        <v>179.01866023668904</v>
      </c>
      <c r="H1252" s="12">
        <v>444.07641724903453</v>
      </c>
      <c r="I1252" s="12">
        <v>26.644585034942072</v>
      </c>
      <c r="J1252">
        <v>194.63301842173485</v>
      </c>
      <c r="K1252">
        <v>53.518266511551872</v>
      </c>
      <c r="L1252">
        <v>-2.2689455319645007E-3</v>
      </c>
      <c r="M1252">
        <v>0</v>
      </c>
      <c r="N1252">
        <v>1.0703075543772013E-4</v>
      </c>
      <c r="O1252">
        <v>1.0715724797732298E-3</v>
      </c>
      <c r="P1252">
        <v>-2.0205900914854023E-4</v>
      </c>
      <c r="Q1252">
        <v>5.8771958018980341E-3</v>
      </c>
      <c r="R1252">
        <v>-1.040676858382911E-2</v>
      </c>
      <c r="S1252">
        <v>5.6965097469785438E-5</v>
      </c>
      <c r="T1252">
        <v>213.19727846393451</v>
      </c>
      <c r="U1252">
        <v>57.037796676390258</v>
      </c>
      <c r="V1252">
        <v>202.7288313546558</v>
      </c>
      <c r="W1252">
        <v>57.353350443847603</v>
      </c>
      <c r="X1252">
        <v>308.77498446526647</v>
      </c>
      <c r="Y1252">
        <v>288.43158875081139</v>
      </c>
      <c r="Z1252">
        <v>11.517893156954571</v>
      </c>
      <c r="AA1252" s="12">
        <v>27.731528344980688</v>
      </c>
      <c r="AB1252" s="12">
        <v>8.7815283449806909</v>
      </c>
      <c r="AC1252" s="12">
        <v>-0.33940362962187792</v>
      </c>
      <c r="AD1252" s="12">
        <v>-488.40391618807155</v>
      </c>
      <c r="AE1252">
        <v>2.9764841727907498E-2</v>
      </c>
      <c r="AF1252">
        <v>0</v>
      </c>
      <c r="AG1252">
        <v>25.058522754077412</v>
      </c>
      <c r="AH1252">
        <v>-5.3204265534884945</v>
      </c>
      <c r="AI1252">
        <v>-4.2851378698077793</v>
      </c>
      <c r="AJ1252">
        <v>-3.2571657170582498</v>
      </c>
      <c r="AK1252">
        <v>18.619885907131291</v>
      </c>
      <c r="AL1252">
        <v>0</v>
      </c>
      <c r="AM1252">
        <v>0</v>
      </c>
      <c r="AN1252">
        <v>-1.4364100728481872</v>
      </c>
      <c r="AO1252">
        <f t="shared" si="195"/>
        <v>20.534611482013041</v>
      </c>
      <c r="AP1252">
        <f t="shared" si="196"/>
        <v>1.2320766889207824</v>
      </c>
      <c r="AQ1252">
        <f t="shared" si="197"/>
        <v>0</v>
      </c>
      <c r="AR1252">
        <f t="shared" si="198"/>
        <v>1.2315309526278164</v>
      </c>
      <c r="AS1252" s="9">
        <f t="shared" si="199"/>
        <v>34.569799019641216</v>
      </c>
      <c r="AT1252" s="9">
        <f t="shared" si="200"/>
        <v>14.626823698831931</v>
      </c>
      <c r="AU1252" s="9">
        <f t="shared" si="201"/>
        <v>14.190927664163924</v>
      </c>
      <c r="AV1252">
        <f t="shared" si="202"/>
        <v>0</v>
      </c>
      <c r="AW1252">
        <f t="shared" si="203"/>
        <v>8.8606512484542606</v>
      </c>
      <c r="AX1252">
        <v>20.543711117490147</v>
      </c>
      <c r="AZ1252">
        <f t="shared" si="204"/>
        <v>85.70275739615559</v>
      </c>
    </row>
    <row r="1253" spans="1:52" x14ac:dyDescent="0.3">
      <c r="A1253">
        <v>312.75</v>
      </c>
      <c r="B1253" s="12">
        <v>5738.9193605160244</v>
      </c>
      <c r="C1253" s="9">
        <v>0</v>
      </c>
      <c r="D1253" s="9">
        <v>0.71859893268390596</v>
      </c>
      <c r="E1253" s="9">
        <v>1.1409799493170991</v>
      </c>
      <c r="F1253" s="9">
        <v>3.4745460158433676</v>
      </c>
      <c r="G1253" s="12">
        <v>180.15785792012844</v>
      </c>
      <c r="H1253" s="12">
        <v>443.83844204503816</v>
      </c>
      <c r="I1253" s="12">
        <v>26.630306522702288</v>
      </c>
      <c r="J1253">
        <v>194.53522271203173</v>
      </c>
      <c r="K1253">
        <v>53.509413135609975</v>
      </c>
      <c r="L1253">
        <v>-2.2780891425800034E-3</v>
      </c>
      <c r="M1253">
        <v>0</v>
      </c>
      <c r="N1253">
        <v>-6.0748724846638083E-5</v>
      </c>
      <c r="O1253">
        <v>1.0693454906645461E-3</v>
      </c>
      <c r="P1253">
        <v>-1.7138257285893328E-4</v>
      </c>
      <c r="Q1253">
        <v>5.8771958018980341E-3</v>
      </c>
      <c r="R1253">
        <v>-8.8863169663940481E-3</v>
      </c>
      <c r="S1253">
        <v>5.6821113171924235E-5</v>
      </c>
      <c r="T1253">
        <v>184.99011643702011</v>
      </c>
      <c r="U1253">
        <v>52.90139833236168</v>
      </c>
      <c r="V1253">
        <v>199.66766436755282</v>
      </c>
      <c r="W1253">
        <v>56.930577559418907</v>
      </c>
      <c r="X1253">
        <v>308.32363478837738</v>
      </c>
      <c r="Y1253">
        <v>288.19707551459896</v>
      </c>
      <c r="Z1253">
        <v>11.516597876304969</v>
      </c>
      <c r="AA1253" s="12">
        <v>27.72676884090076</v>
      </c>
      <c r="AB1253" s="12">
        <v>8.7767688409007576</v>
      </c>
      <c r="AC1253" s="12">
        <v>-0.346111136692621</v>
      </c>
      <c r="AD1253" s="12">
        <v>-487.76991417504075</v>
      </c>
      <c r="AE1253">
        <v>3.0350556701896458E-2</v>
      </c>
      <c r="AF1253">
        <v>0</v>
      </c>
      <c r="AG1253">
        <v>24.96736473918115</v>
      </c>
      <c r="AH1253">
        <v>-4.6191465037620096</v>
      </c>
      <c r="AI1253">
        <v>-4.4264705573523067</v>
      </c>
      <c r="AJ1253">
        <v>-3.2529375576333472</v>
      </c>
      <c r="AK1253">
        <v>18.616690215143443</v>
      </c>
      <c r="AL1253">
        <v>0</v>
      </c>
      <c r="AM1253">
        <v>0</v>
      </c>
      <c r="AN1253">
        <v>-1.4647973082199766</v>
      </c>
      <c r="AO1253">
        <f t="shared" si="195"/>
        <v>20.376206372243143</v>
      </c>
      <c r="AP1253">
        <f t="shared" si="196"/>
        <v>1.2225723823345884</v>
      </c>
      <c r="AQ1253">
        <f t="shared" si="197"/>
        <v>0</v>
      </c>
      <c r="AR1253">
        <f t="shared" si="198"/>
        <v>1.2220093354364852</v>
      </c>
      <c r="AS1253" s="9">
        <f t="shared" si="199"/>
        <v>34.815816400474972</v>
      </c>
      <c r="AT1253" s="9">
        <f t="shared" si="200"/>
        <v>14.224810192272342</v>
      </c>
      <c r="AU1253" s="9">
        <f t="shared" si="201"/>
        <v>14.079874502023628</v>
      </c>
      <c r="AV1253">
        <f t="shared" si="202"/>
        <v>0</v>
      </c>
      <c r="AW1253">
        <f t="shared" si="203"/>
        <v>8.9239748987395338</v>
      </c>
      <c r="AX1253">
        <v>20.385594810989321</v>
      </c>
      <c r="AZ1253">
        <f t="shared" si="204"/>
        <v>88.529411147046147</v>
      </c>
    </row>
    <row r="1254" spans="1:52" x14ac:dyDescent="0.3">
      <c r="A1254">
        <v>313</v>
      </c>
      <c r="B1254" s="12">
        <v>5727.2118016875793</v>
      </c>
      <c r="C1254" s="9">
        <v>0</v>
      </c>
      <c r="D1254" s="9">
        <v>0.71611635212460967</v>
      </c>
      <c r="E1254" s="9">
        <v>1.1403492388092877</v>
      </c>
      <c r="F1254" s="9">
        <v>3.4732390025772268</v>
      </c>
      <c r="G1254" s="12">
        <v>181.2974797080073</v>
      </c>
      <c r="H1254" s="12">
        <v>443.5958610804953</v>
      </c>
      <c r="I1254" s="12">
        <v>26.615751664829716</v>
      </c>
      <c r="J1254">
        <v>194.630302904644</v>
      </c>
      <c r="K1254">
        <v>53.52858024896409</v>
      </c>
      <c r="L1254">
        <v>-2.2871573142973886E-3</v>
      </c>
      <c r="M1254">
        <v>0</v>
      </c>
      <c r="N1254">
        <v>1.0727890873355765E-4</v>
      </c>
      <c r="O1254">
        <v>1.0675338430891988E-3</v>
      </c>
      <c r="P1254">
        <v>-2.0111707082339991E-4</v>
      </c>
      <c r="Q1254">
        <v>5.8771958018980341E-3</v>
      </c>
      <c r="R1254">
        <v>-1.0497987048827772E-2</v>
      </c>
      <c r="S1254">
        <v>5.6730592753726563E-5</v>
      </c>
      <c r="T1254">
        <v>213.13625110822335</v>
      </c>
      <c r="U1254">
        <v>57.021153000174309</v>
      </c>
      <c r="V1254">
        <v>202.67945820985423</v>
      </c>
      <c r="W1254">
        <v>57.338561370656805</v>
      </c>
      <c r="X1254">
        <v>308.01842483363049</v>
      </c>
      <c r="Y1254">
        <v>288.11551758394654</v>
      </c>
      <c r="Z1254">
        <v>11.515277044988835</v>
      </c>
      <c r="AA1254" s="12">
        <v>27.72191722160991</v>
      </c>
      <c r="AB1254" s="12">
        <v>8.7719172216099075</v>
      </c>
      <c r="AC1254" s="12">
        <v>-0.35280975483061894</v>
      </c>
      <c r="AD1254" s="12">
        <v>-487.12351098581956</v>
      </c>
      <c r="AE1254">
        <v>3.0935704072682091E-2</v>
      </c>
      <c r="AF1254">
        <v>0</v>
      </c>
      <c r="AG1254">
        <v>24.865780486872016</v>
      </c>
      <c r="AH1254">
        <v>-5.3250490269150639</v>
      </c>
      <c r="AI1254">
        <v>-4.2718029687046153</v>
      </c>
      <c r="AJ1254">
        <v>-3.2486266947644311</v>
      </c>
      <c r="AK1254">
        <v>18.613432673887992</v>
      </c>
      <c r="AL1254">
        <v>0</v>
      </c>
      <c r="AM1254">
        <v>0</v>
      </c>
      <c r="AN1254">
        <v>-1.493146924216433</v>
      </c>
      <c r="AO1254">
        <f t="shared" si="195"/>
        <v>20.508950640318098</v>
      </c>
      <c r="AP1254">
        <f t="shared" si="196"/>
        <v>1.2305370384190859</v>
      </c>
      <c r="AQ1254">
        <f t="shared" si="197"/>
        <v>0</v>
      </c>
      <c r="AR1254">
        <f t="shared" si="198"/>
        <v>1.2299482624607481</v>
      </c>
      <c r="AS1254" s="9">
        <f t="shared" si="199"/>
        <v>34.306230648005609</v>
      </c>
      <c r="AT1254" s="9">
        <f t="shared" si="200"/>
        <v>14.502300526292974</v>
      </c>
      <c r="AU1254" s="9">
        <f t="shared" si="201"/>
        <v>14.169974911515844</v>
      </c>
      <c r="AV1254">
        <f t="shared" si="202"/>
        <v>0</v>
      </c>
      <c r="AW1254">
        <f t="shared" si="203"/>
        <v>8.7936201344461598</v>
      </c>
      <c r="AX1254">
        <v>20.518768270405722</v>
      </c>
      <c r="AZ1254">
        <f t="shared" si="204"/>
        <v>85.436059374092309</v>
      </c>
    </row>
    <row r="1255" spans="1:52" x14ac:dyDescent="0.3">
      <c r="A1255">
        <v>313.25</v>
      </c>
      <c r="B1255" s="12">
        <v>5715.4575044928806</v>
      </c>
      <c r="C1255" s="9">
        <v>0</v>
      </c>
      <c r="D1255" s="9">
        <v>0.71363183760298643</v>
      </c>
      <c r="E1255" s="9">
        <v>1.1397065695188751</v>
      </c>
      <c r="F1255" s="9">
        <v>3.4719257675127633</v>
      </c>
      <c r="G1255" s="12">
        <v>182.43749949357482</v>
      </c>
      <c r="H1255" s="12">
        <v>443.34868058418266</v>
      </c>
      <c r="I1255" s="12">
        <v>26.60092083505096</v>
      </c>
      <c r="J1255">
        <v>194.53074626959759</v>
      </c>
      <c r="K1255">
        <v>53.519508869695187</v>
      </c>
      <c r="L1255">
        <v>-2.2961712447820554E-3</v>
      </c>
      <c r="M1255">
        <v>0</v>
      </c>
      <c r="N1255">
        <v>-6.0942349778946204E-5</v>
      </c>
      <c r="O1255">
        <v>1.0653153004317613E-3</v>
      </c>
      <c r="P1255">
        <v>-1.6971821733443164E-4</v>
      </c>
      <c r="Q1255">
        <v>5.8771958018980341E-3</v>
      </c>
      <c r="R1255">
        <v>-8.9180959681583894E-3</v>
      </c>
      <c r="S1255">
        <v>5.6585304756558247E-5</v>
      </c>
      <c r="T1255">
        <v>184.98017838718511</v>
      </c>
      <c r="U1255">
        <v>52.892018886932874</v>
      </c>
      <c r="V1255">
        <v>199.62560338750177</v>
      </c>
      <c r="W1255">
        <v>56.916713090062899</v>
      </c>
      <c r="X1255">
        <v>307.57550331287183</v>
      </c>
      <c r="Y1255">
        <v>287.88482008995157</v>
      </c>
      <c r="Z1255">
        <v>11.513930684142121</v>
      </c>
      <c r="AA1255" s="12">
        <v>27.716973611683649</v>
      </c>
      <c r="AB1255" s="12">
        <v>8.7669736116836532</v>
      </c>
      <c r="AC1255" s="12">
        <v>-0.35949931383721351</v>
      </c>
      <c r="AD1255" s="12">
        <v>-486.4647309313745</v>
      </c>
      <c r="AE1255">
        <v>3.1520272869413057E-2</v>
      </c>
      <c r="AF1255">
        <v>0</v>
      </c>
      <c r="AG1255">
        <v>24.776510048439377</v>
      </c>
      <c r="AH1255">
        <v>-4.6243341234476363</v>
      </c>
      <c r="AI1255">
        <v>-4.4129608351224903</v>
      </c>
      <c r="AJ1255">
        <v>-3.2442332905813371</v>
      </c>
      <c r="AK1255">
        <v>18.610113367009149</v>
      </c>
      <c r="AL1255">
        <v>0</v>
      </c>
      <c r="AM1255">
        <v>0</v>
      </c>
      <c r="AN1255">
        <v>-1.5214582005298003</v>
      </c>
      <c r="AO1255">
        <f t="shared" si="195"/>
        <v>20.350605891632185</v>
      </c>
      <c r="AP1255">
        <f t="shared" si="196"/>
        <v>1.2210363534979309</v>
      </c>
      <c r="AQ1255">
        <f t="shared" si="197"/>
        <v>0</v>
      </c>
      <c r="AR1255">
        <f t="shared" si="198"/>
        <v>1.22042983705635</v>
      </c>
      <c r="AS1255" s="9">
        <f t="shared" si="199"/>
        <v>34.554382979180176</v>
      </c>
      <c r="AT1255" s="9">
        <f t="shared" si="200"/>
        <v>14.101178690714985</v>
      </c>
      <c r="AU1255" s="9">
        <f t="shared" si="201"/>
        <v>14.058927936992832</v>
      </c>
      <c r="AV1255">
        <f t="shared" si="202"/>
        <v>0</v>
      </c>
      <c r="AW1255">
        <f t="shared" si="203"/>
        <v>8.8574913898471355</v>
      </c>
      <c r="AX1255">
        <v>20.360719522661707</v>
      </c>
      <c r="AZ1255">
        <f t="shared" si="204"/>
        <v>88.259216702449805</v>
      </c>
    </row>
    <row r="1256" spans="1:52" x14ac:dyDescent="0.3">
      <c r="A1256">
        <v>313.5</v>
      </c>
      <c r="B1256" s="12">
        <v>5703.6568036479111</v>
      </c>
      <c r="C1256" s="9">
        <v>0</v>
      </c>
      <c r="D1256" s="9">
        <v>0.71114544200079444</v>
      </c>
      <c r="E1256" s="9">
        <v>1.1390519579443315</v>
      </c>
      <c r="F1256" s="9">
        <v>3.4706063348030827</v>
      </c>
      <c r="G1256" s="12">
        <v>183.57789123700476</v>
      </c>
      <c r="H1256" s="12">
        <v>443.09690690166593</v>
      </c>
      <c r="I1256" s="12">
        <v>26.585814414099957</v>
      </c>
      <c r="J1256">
        <v>194.62770710495641</v>
      </c>
      <c r="K1256">
        <v>53.538966160701875</v>
      </c>
      <c r="L1256">
        <v>-2.3051088313510541E-3</v>
      </c>
      <c r="M1256">
        <v>0</v>
      </c>
      <c r="N1256">
        <v>1.0750712172705388E-4</v>
      </c>
      <c r="O1256">
        <v>1.0635054686275987E-3</v>
      </c>
      <c r="P1256">
        <v>-2.0020664222561869E-4</v>
      </c>
      <c r="Q1256">
        <v>5.8771958018980341E-3</v>
      </c>
      <c r="R1256">
        <v>-1.0589940098609857E-2</v>
      </c>
      <c r="S1256">
        <v>5.6494282956096438E-5</v>
      </c>
      <c r="T1256">
        <v>213.08190602235797</v>
      </c>
      <c r="U1256">
        <v>57.006076882596915</v>
      </c>
      <c r="V1256">
        <v>202.63953189310908</v>
      </c>
      <c r="W1256">
        <v>57.325034789104848</v>
      </c>
      <c r="X1256">
        <v>307.27845845117758</v>
      </c>
      <c r="Y1256">
        <v>287.80739408272717</v>
      </c>
      <c r="Z1256">
        <v>11.512558815319551</v>
      </c>
      <c r="AA1256" s="12">
        <v>27.711938138033318</v>
      </c>
      <c r="AB1256" s="12">
        <v>8.7619381380333188</v>
      </c>
      <c r="AC1256" s="12">
        <v>-0.36617964385231833</v>
      </c>
      <c r="AD1256" s="12">
        <v>-485.79359870781485</v>
      </c>
      <c r="AE1256">
        <v>3.2104252130498834E-2</v>
      </c>
      <c r="AF1256">
        <v>0</v>
      </c>
      <c r="AG1256">
        <v>24.675972862464089</v>
      </c>
      <c r="AH1256">
        <v>-5.3300703422405755</v>
      </c>
      <c r="AI1256">
        <v>-4.2583931094809051</v>
      </c>
      <c r="AJ1256">
        <v>-3.2397575097824181</v>
      </c>
      <c r="AK1256">
        <v>18.606732379719478</v>
      </c>
      <c r="AL1256">
        <v>0</v>
      </c>
      <c r="AM1256">
        <v>0</v>
      </c>
      <c r="AN1256">
        <v>-1.5497304182852114</v>
      </c>
      <c r="AO1256">
        <f t="shared" si="195"/>
        <v>20.483033990412238</v>
      </c>
      <c r="AP1256">
        <f t="shared" si="196"/>
        <v>1.2289820394247342</v>
      </c>
      <c r="AQ1256">
        <f t="shared" si="197"/>
        <v>0</v>
      </c>
      <c r="AR1256">
        <f t="shared" si="198"/>
        <v>1.2283487483704087</v>
      </c>
      <c r="AS1256" s="9">
        <f t="shared" si="199"/>
        <v>34.046121286621762</v>
      </c>
      <c r="AT1256" s="9">
        <f t="shared" si="200"/>
        <v>14.378837096483444</v>
      </c>
      <c r="AU1256" s="9">
        <f t="shared" si="201"/>
        <v>14.148728011848624</v>
      </c>
      <c r="AV1256">
        <f t="shared" si="202"/>
        <v>0</v>
      </c>
      <c r="AW1256">
        <f t="shared" si="203"/>
        <v>8.7274642293393665</v>
      </c>
      <c r="AX1256">
        <v>20.493594283007301</v>
      </c>
      <c r="AZ1256">
        <f t="shared" si="204"/>
        <v>85.167862189618091</v>
      </c>
    </row>
    <row r="1257" spans="1:52" x14ac:dyDescent="0.3">
      <c r="A1257">
        <v>313.75</v>
      </c>
      <c r="B1257" s="12">
        <v>5691.8100347146055</v>
      </c>
      <c r="C1257" s="9">
        <v>0</v>
      </c>
      <c r="D1257" s="9">
        <v>0.70865721816315608</v>
      </c>
      <c r="E1257" s="9">
        <v>1.138385420887168</v>
      </c>
      <c r="F1257" s="9">
        <v>3.4692807287308796</v>
      </c>
      <c r="G1257" s="12">
        <v>184.71862896614977</v>
      </c>
      <c r="H1257" s="12">
        <v>442.84054649506459</v>
      </c>
      <c r="I1257" s="12">
        <v>26.570432789703876</v>
      </c>
      <c r="J1257">
        <v>194.52630515412429</v>
      </c>
      <c r="K1257">
        <v>53.529665351771996</v>
      </c>
      <c r="L1257">
        <v>-2.3139924513802547E-3</v>
      </c>
      <c r="M1257">
        <v>0</v>
      </c>
      <c r="N1257">
        <v>-6.1120038177764482E-5</v>
      </c>
      <c r="O1257">
        <v>1.061295829175386E-3</v>
      </c>
      <c r="P1257">
        <v>-1.6805329331796409E-4</v>
      </c>
      <c r="Q1257">
        <v>5.8771958018980341E-3</v>
      </c>
      <c r="R1257">
        <v>-8.9478414582772701E-3</v>
      </c>
      <c r="S1257">
        <v>5.6347686083170834E-5</v>
      </c>
      <c r="T1257">
        <v>184.97805712317501</v>
      </c>
      <c r="U1257">
        <v>52.884524895556467</v>
      </c>
      <c r="V1257">
        <v>199.59281316860691</v>
      </c>
      <c r="W1257">
        <v>56.904104434027715</v>
      </c>
      <c r="X1257">
        <v>306.84390127291005</v>
      </c>
      <c r="Y1257">
        <v>287.58052700579486</v>
      </c>
      <c r="Z1257">
        <v>11.511161460496053</v>
      </c>
      <c r="AA1257" s="12">
        <v>27.706810929901287</v>
      </c>
      <c r="AB1257" s="12">
        <v>8.75681092990129</v>
      </c>
      <c r="AC1257" s="12">
        <v>-0.37285057536100713</v>
      </c>
      <c r="AD1257" s="12">
        <v>-485.11013930245548</v>
      </c>
      <c r="AE1257">
        <v>3.2687630903802445E-2</v>
      </c>
      <c r="AF1257">
        <v>0</v>
      </c>
      <c r="AG1257">
        <v>24.588598832830545</v>
      </c>
      <c r="AH1257">
        <v>-4.6299207131945073</v>
      </c>
      <c r="AI1257">
        <v>-4.3993856918593979</v>
      </c>
      <c r="AJ1257">
        <v>-3.2351995190080762</v>
      </c>
      <c r="AK1257">
        <v>18.603289798796677</v>
      </c>
      <c r="AL1257">
        <v>0</v>
      </c>
      <c r="AM1257">
        <v>0</v>
      </c>
      <c r="AN1257">
        <v>-1.577962860068572</v>
      </c>
      <c r="AO1257">
        <f t="shared" si="195"/>
        <v>20.324743160410755</v>
      </c>
      <c r="AP1257">
        <f t="shared" si="196"/>
        <v>1.2194845896246453</v>
      </c>
      <c r="AQ1257">
        <f t="shared" si="197"/>
        <v>0</v>
      </c>
      <c r="AR1257">
        <f t="shared" si="198"/>
        <v>1.2188331494445928</v>
      </c>
      <c r="AS1257" s="9">
        <f t="shared" si="199"/>
        <v>34.296426196905344</v>
      </c>
      <c r="AT1257" s="9">
        <f t="shared" si="200"/>
        <v>13.978618366645327</v>
      </c>
      <c r="AU1257" s="9">
        <f t="shared" si="201"/>
        <v>14.037684009756063</v>
      </c>
      <c r="AV1257">
        <f t="shared" si="202"/>
        <v>0</v>
      </c>
      <c r="AW1257">
        <f t="shared" si="203"/>
        <v>8.7918863572653567</v>
      </c>
      <c r="AX1257">
        <v>20.335606299758396</v>
      </c>
      <c r="AZ1257">
        <f t="shared" si="204"/>
        <v>87.987713837187954</v>
      </c>
    </row>
    <row r="1258" spans="1:52" x14ac:dyDescent="0.3">
      <c r="A1258">
        <v>314</v>
      </c>
      <c r="B1258" s="12">
        <v>5679.9175340852134</v>
      </c>
      <c r="C1258" s="9">
        <v>0</v>
      </c>
      <c r="D1258" s="9">
        <v>0.70616721889709955</v>
      </c>
      <c r="E1258" s="9">
        <v>1.1377069754513034</v>
      </c>
      <c r="F1258" s="9">
        <v>3.4679489737081393</v>
      </c>
      <c r="G1258" s="12">
        <v>185.85968677728539</v>
      </c>
      <c r="H1258" s="12">
        <v>442.57960594280905</v>
      </c>
      <c r="I1258" s="12">
        <v>26.554776356568542</v>
      </c>
      <c r="J1258">
        <v>194.62523218719258</v>
      </c>
      <c r="K1258">
        <v>53.549426138897559</v>
      </c>
      <c r="L1258">
        <v>-2.3227987871494772E-3</v>
      </c>
      <c r="M1258">
        <v>0</v>
      </c>
      <c r="N1258">
        <v>1.0770920789211693E-4</v>
      </c>
      <c r="O1258">
        <v>1.0594880058472807E-3</v>
      </c>
      <c r="P1258">
        <v>-1.9932837709183109E-4</v>
      </c>
      <c r="Q1258">
        <v>5.8771958018980341E-3</v>
      </c>
      <c r="R1258">
        <v>-1.0682714772616553E-2</v>
      </c>
      <c r="S1258">
        <v>5.6256194613139248E-5</v>
      </c>
      <c r="T1258">
        <v>213.03395365519191</v>
      </c>
      <c r="U1258">
        <v>56.992484200769695</v>
      </c>
      <c r="V1258">
        <v>202.60868028859102</v>
      </c>
      <c r="W1258">
        <v>57.312726685968528</v>
      </c>
      <c r="X1258">
        <v>306.55496683437684</v>
      </c>
      <c r="Y1258">
        <v>287.50726384400207</v>
      </c>
      <c r="Z1258">
        <v>11.509738642065287</v>
      </c>
      <c r="AA1258" s="12">
        <v>27.701592118856176</v>
      </c>
      <c r="AB1258" s="12">
        <v>8.7515921188561805</v>
      </c>
      <c r="AC1258" s="12">
        <v>-0.37951193920036008</v>
      </c>
      <c r="AD1258" s="12">
        <v>-484.41437838835344</v>
      </c>
      <c r="AE1258">
        <v>3.327039824679634E-2</v>
      </c>
      <c r="AF1258">
        <v>0</v>
      </c>
      <c r="AG1258">
        <v>24.489084590099033</v>
      </c>
      <c r="AH1258">
        <v>-5.3354830129386945</v>
      </c>
      <c r="AI1258">
        <v>-4.2449291777705529</v>
      </c>
      <c r="AJ1258">
        <v>-3.2305594894719296</v>
      </c>
      <c r="AK1258">
        <v>18.599785712580367</v>
      </c>
      <c r="AL1258">
        <v>0</v>
      </c>
      <c r="AM1258">
        <v>0</v>
      </c>
      <c r="AN1258">
        <v>-1.6061548099555347</v>
      </c>
      <c r="AO1258">
        <f t="shared" si="195"/>
        <v>20.456842979957472</v>
      </c>
      <c r="AP1258">
        <f t="shared" si="196"/>
        <v>1.2274105787974483</v>
      </c>
      <c r="AQ1258">
        <f t="shared" si="197"/>
        <v>0</v>
      </c>
      <c r="AR1258">
        <f t="shared" si="198"/>
        <v>1.2267313191676432</v>
      </c>
      <c r="AS1258" s="9">
        <f t="shared" si="199"/>
        <v>33.78946435156422</v>
      </c>
      <c r="AT1258" s="9">
        <f t="shared" si="200"/>
        <v>14.256439283615993</v>
      </c>
      <c r="AU1258" s="9">
        <f t="shared" si="201"/>
        <v>14.127174968464709</v>
      </c>
      <c r="AV1258">
        <f t="shared" si="202"/>
        <v>0</v>
      </c>
      <c r="AW1258">
        <f t="shared" si="203"/>
        <v>8.6621794203433637</v>
      </c>
      <c r="AX1258">
        <v>20.468170242392553</v>
      </c>
      <c r="AZ1258">
        <f t="shared" si="204"/>
        <v>84.898583555411051</v>
      </c>
    </row>
    <row r="1259" spans="1:52" x14ac:dyDescent="0.3">
      <c r="A1259">
        <v>314.25</v>
      </c>
      <c r="B1259" s="12">
        <v>5667.9796389666608</v>
      </c>
      <c r="C1259" s="9">
        <v>0</v>
      </c>
      <c r="D1259" s="9">
        <v>0.70367549697012344</v>
      </c>
      <c r="E1259" s="9">
        <v>1.1370166390424219</v>
      </c>
      <c r="F1259" s="9">
        <v>3.4666110942758381</v>
      </c>
      <c r="G1259" s="12">
        <v>187.0010388358462</v>
      </c>
      <c r="H1259" s="12">
        <v>442.31409193939299</v>
      </c>
      <c r="I1259" s="12">
        <v>26.53884551636358</v>
      </c>
      <c r="J1259">
        <v>194.52189368085428</v>
      </c>
      <c r="K1259">
        <v>53.539883472504755</v>
      </c>
      <c r="L1259">
        <v>-2.331551497089857E-3</v>
      </c>
      <c r="M1259">
        <v>0</v>
      </c>
      <c r="N1259">
        <v>-6.125929430017187E-5</v>
      </c>
      <c r="O1259">
        <v>1.0572877277983882E-3</v>
      </c>
      <c r="P1259">
        <v>-1.6638581320847843E-4</v>
      </c>
      <c r="Q1259">
        <v>5.8771958018980341E-3</v>
      </c>
      <c r="R1259">
        <v>-8.9754284721782988E-3</v>
      </c>
      <c r="S1259">
        <v>5.6108282195000466E-5</v>
      </c>
      <c r="T1259">
        <v>184.98347059292678</v>
      </c>
      <c r="U1259">
        <v>52.878827094549194</v>
      </c>
      <c r="V1259">
        <v>199.56893115884216</v>
      </c>
      <c r="W1259">
        <v>56.892708107505655</v>
      </c>
      <c r="X1259">
        <v>306.12871147589993</v>
      </c>
      <c r="Y1259">
        <v>287.28424128426872</v>
      </c>
      <c r="Z1259">
        <v>11.508290382841549</v>
      </c>
      <c r="AA1259" s="12">
        <v>27.696281838787858</v>
      </c>
      <c r="AB1259" s="12">
        <v>8.7462818387878603</v>
      </c>
      <c r="AC1259" s="12">
        <v>-0.3861635665682478</v>
      </c>
      <c r="AD1259" s="12">
        <v>-483.70634218340177</v>
      </c>
      <c r="AE1259">
        <v>3.3852543226763787E-2</v>
      </c>
      <c r="AF1259">
        <v>0</v>
      </c>
      <c r="AG1259">
        <v>24.403617089142841</v>
      </c>
      <c r="AH1259">
        <v>-4.6358993334485534</v>
      </c>
      <c r="AI1259">
        <v>-4.3857655062713272</v>
      </c>
      <c r="AJ1259">
        <v>-3.225837596021107</v>
      </c>
      <c r="AK1259">
        <v>18.596220210968738</v>
      </c>
      <c r="AL1259">
        <v>0</v>
      </c>
      <c r="AM1259">
        <v>0</v>
      </c>
      <c r="AN1259">
        <v>-1.634305553548675</v>
      </c>
      <c r="AO1259">
        <f t="shared" si="195"/>
        <v>20.298600281333567</v>
      </c>
      <c r="AP1259">
        <f t="shared" si="196"/>
        <v>1.2179160168800141</v>
      </c>
      <c r="AQ1259">
        <f t="shared" si="197"/>
        <v>0</v>
      </c>
      <c r="AR1259">
        <f t="shared" si="198"/>
        <v>1.2172182208832474</v>
      </c>
      <c r="AS1259" s="9">
        <f t="shared" si="199"/>
        <v>34.041940719170114</v>
      </c>
      <c r="AT1259" s="9">
        <f t="shared" si="200"/>
        <v>13.857135630810397</v>
      </c>
      <c r="AU1259" s="9">
        <f t="shared" si="201"/>
        <v>14.016131184168952</v>
      </c>
      <c r="AV1259">
        <f t="shared" si="202"/>
        <v>0</v>
      </c>
      <c r="AW1259">
        <f t="shared" si="203"/>
        <v>8.7271559738364903</v>
      </c>
      <c r="AX1259">
        <v>20.310236881717351</v>
      </c>
      <c r="AZ1259">
        <f t="shared" si="204"/>
        <v>87.715310125426555</v>
      </c>
    </row>
    <row r="1260" spans="1:52" x14ac:dyDescent="0.3">
      <c r="A1260">
        <v>314.5</v>
      </c>
      <c r="B1260" s="12">
        <v>5655.9966873648818</v>
      </c>
      <c r="C1260" s="9">
        <v>0</v>
      </c>
      <c r="D1260" s="9">
        <v>0.7011821051087479</v>
      </c>
      <c r="E1260" s="9">
        <v>1.1363144293673264</v>
      </c>
      <c r="F1260" s="9">
        <v>3.465267115103646</v>
      </c>
      <c r="G1260" s="12">
        <v>188.14265937715555</v>
      </c>
      <c r="H1260" s="12">
        <v>442.04401129512547</v>
      </c>
      <c r="I1260" s="12">
        <v>26.522640677707528</v>
      </c>
      <c r="J1260">
        <v>194.62288042366978</v>
      </c>
      <c r="K1260">
        <v>53.559962174477562</v>
      </c>
      <c r="L1260">
        <v>-2.3402259381451306E-3</v>
      </c>
      <c r="M1260">
        <v>0</v>
      </c>
      <c r="N1260">
        <v>1.0787295942167572E-4</v>
      </c>
      <c r="O1260">
        <v>1.0554820890762233E-3</v>
      </c>
      <c r="P1260">
        <v>-1.9848324419663709E-4</v>
      </c>
      <c r="Q1260">
        <v>5.8771958018980341E-3</v>
      </c>
      <c r="R1260">
        <v>-1.0776417564521211E-2</v>
      </c>
      <c r="S1260">
        <v>5.6016354701703027E-5</v>
      </c>
      <c r="T1260">
        <v>212.99211331274446</v>
      </c>
      <c r="U1260">
        <v>56.980296625001301</v>
      </c>
      <c r="V1260">
        <v>202.58654537847485</v>
      </c>
      <c r="W1260">
        <v>57.301594185436215</v>
      </c>
      <c r="X1260">
        <v>305.84783403740107</v>
      </c>
      <c r="Y1260">
        <v>287.21517268455176</v>
      </c>
      <c r="Z1260">
        <v>11.506816706059269</v>
      </c>
      <c r="AA1260" s="12">
        <v>27.690880225902514</v>
      </c>
      <c r="AB1260" s="12">
        <v>8.7408802259025098</v>
      </c>
      <c r="AC1260" s="12">
        <v>-0.39280528902268547</v>
      </c>
      <c r="AD1260" s="12">
        <v>-482.98605689610002</v>
      </c>
      <c r="AE1260">
        <v>3.4434054920982282E-2</v>
      </c>
      <c r="AF1260">
        <v>0</v>
      </c>
      <c r="AG1260">
        <v>24.305099941729694</v>
      </c>
      <c r="AH1260">
        <v>-5.3412797583581266</v>
      </c>
      <c r="AI1260">
        <v>-4.2314313653038456</v>
      </c>
      <c r="AJ1260">
        <v>-3.2210340134400917</v>
      </c>
      <c r="AK1260">
        <v>18.592593385415224</v>
      </c>
      <c r="AL1260">
        <v>0</v>
      </c>
      <c r="AM1260">
        <v>0</v>
      </c>
      <c r="AN1260">
        <v>-1.6624143779747567</v>
      </c>
      <c r="AO1260">
        <f t="shared" si="195"/>
        <v>20.430359715052532</v>
      </c>
      <c r="AP1260">
        <f t="shared" si="196"/>
        <v>1.2258215829031518</v>
      </c>
      <c r="AQ1260">
        <f t="shared" si="197"/>
        <v>0</v>
      </c>
      <c r="AR1260">
        <f t="shared" si="198"/>
        <v>1.225094923845796</v>
      </c>
      <c r="AS1260" s="9">
        <f t="shared" si="199"/>
        <v>33.536251896761691</v>
      </c>
      <c r="AT1260" s="9">
        <f t="shared" si="200"/>
        <v>14.135112259261161</v>
      </c>
      <c r="AU1260" s="9">
        <f t="shared" si="201"/>
        <v>14.105304268798005</v>
      </c>
      <c r="AV1260">
        <f t="shared" si="202"/>
        <v>0</v>
      </c>
      <c r="AW1260">
        <f t="shared" si="203"/>
        <v>8.597761235804402</v>
      </c>
      <c r="AX1260">
        <v>20.442477882912844</v>
      </c>
      <c r="AZ1260">
        <f t="shared" si="204"/>
        <v>84.628627306076908</v>
      </c>
    </row>
    <row r="1261" spans="1:52" x14ac:dyDescent="0.3">
      <c r="A1261">
        <v>314.75</v>
      </c>
      <c r="B1261" s="12">
        <v>5643.9690180691705</v>
      </c>
      <c r="C1261" s="9">
        <v>0</v>
      </c>
      <c r="D1261" s="9">
        <v>0.69868709599709389</v>
      </c>
      <c r="E1261" s="9">
        <v>1.1356003644332711</v>
      </c>
      <c r="F1261" s="9">
        <v>3.4639170609896048</v>
      </c>
      <c r="G1261" s="12">
        <v>189.28452270714493</v>
      </c>
      <c r="H1261" s="12">
        <v>441.76937093587344</v>
      </c>
      <c r="I1261" s="12">
        <v>26.506162256152408</v>
      </c>
      <c r="J1261">
        <v>194.51750589865358</v>
      </c>
      <c r="K1261">
        <v>53.550163993531271</v>
      </c>
      <c r="L1261">
        <v>-2.3488471719151564E-3</v>
      </c>
      <c r="M1261">
        <v>0</v>
      </c>
      <c r="N1261">
        <v>-6.1319180302725793E-5</v>
      </c>
      <c r="O1261">
        <v>1.0532916333554809E-3</v>
      </c>
      <c r="P1261">
        <v>-1.6471362581606093E-4</v>
      </c>
      <c r="Q1261">
        <v>5.8771958018980341E-3</v>
      </c>
      <c r="R1261">
        <v>-9.0007178281137044E-3</v>
      </c>
      <c r="S1261">
        <v>5.5867118236625642E-5</v>
      </c>
      <c r="T1261">
        <v>184.99614802555413</v>
      </c>
      <c r="U1261">
        <v>52.874842547702769</v>
      </c>
      <c r="V1261">
        <v>199.55360862727971</v>
      </c>
      <c r="W1261">
        <v>56.882481758837059</v>
      </c>
      <c r="X1261">
        <v>305.42981925227468</v>
      </c>
      <c r="Y1261">
        <v>286.99600799708605</v>
      </c>
      <c r="Z1261">
        <v>11.505317635372959</v>
      </c>
      <c r="AA1261" s="12">
        <v>27.685387418717468</v>
      </c>
      <c r="AB1261" s="12">
        <v>8.7353874187174689</v>
      </c>
      <c r="AC1261" s="12">
        <v>-0.39943693849617135</v>
      </c>
      <c r="AD1261" s="12">
        <v>-482.25354971189523</v>
      </c>
      <c r="AE1261">
        <v>3.5014922416867433E-2</v>
      </c>
      <c r="AF1261">
        <v>0</v>
      </c>
      <c r="AG1261">
        <v>24.221550666251783</v>
      </c>
      <c r="AH1261">
        <v>-4.6422633217900673</v>
      </c>
      <c r="AI1261">
        <v>-4.3721199684903169</v>
      </c>
      <c r="AJ1261">
        <v>-3.21614892302863</v>
      </c>
      <c r="AK1261">
        <v>18.588905328925041</v>
      </c>
      <c r="AL1261">
        <v>0</v>
      </c>
      <c r="AM1261">
        <v>0</v>
      </c>
      <c r="AN1261">
        <v>-1.6904805719454161</v>
      </c>
      <c r="AO1261">
        <f t="shared" si="195"/>
        <v>20.272160040461372</v>
      </c>
      <c r="AP1261">
        <f t="shared" si="196"/>
        <v>1.2163296024276824</v>
      </c>
      <c r="AQ1261">
        <f t="shared" si="197"/>
        <v>0</v>
      </c>
      <c r="AR1261">
        <f t="shared" si="198"/>
        <v>1.215584041319508</v>
      </c>
      <c r="AS1261" s="9">
        <f t="shared" si="199"/>
        <v>33.790920244114837</v>
      </c>
      <c r="AT1261" s="9">
        <f t="shared" si="200"/>
        <v>13.736736369027215</v>
      </c>
      <c r="AU1261" s="9">
        <f t="shared" si="201"/>
        <v>13.994258425237394</v>
      </c>
      <c r="AV1261">
        <f t="shared" si="202"/>
        <v>0</v>
      </c>
      <c r="AW1261">
        <f t="shared" si="203"/>
        <v>8.6632961546361997</v>
      </c>
      <c r="AX1261">
        <v>20.284593680251877</v>
      </c>
      <c r="AZ1261">
        <f t="shared" si="204"/>
        <v>87.442399369806338</v>
      </c>
    </row>
    <row r="1262" spans="1:52" x14ac:dyDescent="0.3">
      <c r="A1262">
        <v>315</v>
      </c>
      <c r="B1262" s="12">
        <v>5631.8969706365442</v>
      </c>
      <c r="C1262" s="9">
        <v>0</v>
      </c>
      <c r="D1262" s="9">
        <v>0.69619052227545231</v>
      </c>
      <c r="E1262" s="9">
        <v>1.1348744625472886</v>
      </c>
      <c r="F1262" s="9">
        <v>3.4625609568598357</v>
      </c>
      <c r="G1262" s="12">
        <v>190.42660320306535</v>
      </c>
      <c r="H1262" s="12">
        <v>441.49017790280328</v>
      </c>
      <c r="I1262" s="12">
        <v>26.489410674168198</v>
      </c>
      <c r="J1262">
        <v>194.62065563094609</v>
      </c>
      <c r="K1262">
        <v>53.570576392648434</v>
      </c>
      <c r="L1262">
        <v>-2.3573890945529099E-3</v>
      </c>
      <c r="M1262">
        <v>0</v>
      </c>
      <c r="N1262">
        <v>1.079759333100667E-4</v>
      </c>
      <c r="O1262">
        <v>1.0514883367066853E-3</v>
      </c>
      <c r="P1262">
        <v>-1.9767265817551244E-4</v>
      </c>
      <c r="Q1262">
        <v>5.8771958018980341E-3</v>
      </c>
      <c r="R1262">
        <v>-1.0871182720381846E-2</v>
      </c>
      <c r="S1262">
        <v>5.5774790753029982E-5</v>
      </c>
      <c r="T1262">
        <v>212.95611294793036</v>
      </c>
      <c r="U1262">
        <v>56.969441110536593</v>
      </c>
      <c r="V1262">
        <v>202.57278245549116</v>
      </c>
      <c r="W1262">
        <v>57.291595527341258</v>
      </c>
      <c r="X1262">
        <v>305.15694662463528</v>
      </c>
      <c r="Y1262">
        <v>286.93116669199162</v>
      </c>
      <c r="Z1262">
        <v>11.503793194858078</v>
      </c>
      <c r="AA1262" s="12">
        <v>27.679803558056062</v>
      </c>
      <c r="AB1262" s="12">
        <v>8.7298035580560658</v>
      </c>
      <c r="AC1262" s="12">
        <v>-0.40605834729723711</v>
      </c>
      <c r="AD1262" s="12">
        <v>-481.50884801350276</v>
      </c>
      <c r="AE1262">
        <v>3.5595134812208551E-2</v>
      </c>
      <c r="AF1262">
        <v>0</v>
      </c>
      <c r="AG1262">
        <v>24.124002660275714</v>
      </c>
      <c r="AH1262">
        <v>-5.3474534966609326</v>
      </c>
      <c r="AI1262">
        <v>-4.2179192118250235</v>
      </c>
      <c r="AJ1262">
        <v>-3.2111825074020506</v>
      </c>
      <c r="AK1262">
        <v>18.58515613605174</v>
      </c>
      <c r="AL1262">
        <v>0</v>
      </c>
      <c r="AM1262">
        <v>0</v>
      </c>
      <c r="AN1262">
        <v>-1.7185034257637226</v>
      </c>
      <c r="AO1262">
        <f t="shared" si="195"/>
        <v>20.403566902336404</v>
      </c>
      <c r="AP1262">
        <f t="shared" si="196"/>
        <v>1.2242140141401843</v>
      </c>
      <c r="AQ1262">
        <f t="shared" si="197"/>
        <v>0</v>
      </c>
      <c r="AR1262">
        <f t="shared" si="198"/>
        <v>1.2234385481062779</v>
      </c>
      <c r="AS1262" s="9">
        <f t="shared" si="199"/>
        <v>33.286474492700194</v>
      </c>
      <c r="AT1262" s="9">
        <f t="shared" si="200"/>
        <v>14.014860451427966</v>
      </c>
      <c r="AU1262" s="9">
        <f t="shared" si="201"/>
        <v>14.083104844915743</v>
      </c>
      <c r="AV1262">
        <f t="shared" si="202"/>
        <v>0</v>
      </c>
      <c r="AW1262">
        <f t="shared" si="203"/>
        <v>8.534204815908975</v>
      </c>
      <c r="AX1262">
        <v>20.416499528276457</v>
      </c>
      <c r="AZ1262">
        <f t="shared" si="204"/>
        <v>84.358384236500456</v>
      </c>
    </row>
    <row r="1263" spans="1:52" x14ac:dyDescent="0.3">
      <c r="A1263">
        <v>315.25</v>
      </c>
      <c r="B1263" s="12">
        <v>5619.7808853760698</v>
      </c>
      <c r="C1263" s="9">
        <v>0</v>
      </c>
      <c r="D1263" s="9">
        <v>0.69369243653886892</v>
      </c>
      <c r="E1263" s="9">
        <v>1.1341367423155075</v>
      </c>
      <c r="F1263" s="9">
        <v>3.461198827768202</v>
      </c>
      <c r="G1263" s="12">
        <v>191.56887531419233</v>
      </c>
      <c r="H1263" s="12">
        <v>441.20643935211831</v>
      </c>
      <c r="I1263" s="12">
        <v>26.472386361127096</v>
      </c>
      <c r="J1263">
        <v>194.51313533754188</v>
      </c>
      <c r="K1263">
        <v>53.560507460383178</v>
      </c>
      <c r="L1263">
        <v>-2.3658783112032963E-3</v>
      </c>
      <c r="M1263">
        <v>0</v>
      </c>
      <c r="N1263">
        <v>-6.1270283842509841E-5</v>
      </c>
      <c r="O1263">
        <v>1.0493081689272798E-3</v>
      </c>
      <c r="P1263">
        <v>-1.6303431877000532E-4</v>
      </c>
      <c r="Q1263">
        <v>5.8771958018980341E-3</v>
      </c>
      <c r="R1263">
        <v>-9.0235501161671696E-3</v>
      </c>
      <c r="S1263">
        <v>5.5624219392065084E-5</v>
      </c>
      <c r="T1263">
        <v>185.01582919441307</v>
      </c>
      <c r="U1263">
        <v>52.872494051976446</v>
      </c>
      <c r="V1263">
        <v>199.546509881925</v>
      </c>
      <c r="W1263">
        <v>56.873384145490945</v>
      </c>
      <c r="X1263">
        <v>304.7471124285874</v>
      </c>
      <c r="Y1263">
        <v>286.71587222033838</v>
      </c>
      <c r="Z1263">
        <v>11.502243409011719</v>
      </c>
      <c r="AA1263" s="12">
        <v>27.67412878704237</v>
      </c>
      <c r="AB1263" s="12">
        <v>8.7241287870423658</v>
      </c>
      <c r="AC1263" s="12">
        <v>-0.4126693481162606</v>
      </c>
      <c r="AD1263" s="12">
        <v>-480.75197956878077</v>
      </c>
      <c r="AE1263">
        <v>3.6174681215317861E-2</v>
      </c>
      <c r="AF1263">
        <v>0</v>
      </c>
      <c r="AG1263">
        <v>24.042385321253974</v>
      </c>
      <c r="AH1263">
        <v>-4.6490062730729145</v>
      </c>
      <c r="AI1263">
        <v>-4.3584681169206689</v>
      </c>
      <c r="AJ1263">
        <v>-3.2061349517441995</v>
      </c>
      <c r="AK1263">
        <v>18.58134590289367</v>
      </c>
      <c r="AL1263">
        <v>0</v>
      </c>
      <c r="AM1263">
        <v>0</v>
      </c>
      <c r="AN1263">
        <v>-1.7464822313487789</v>
      </c>
      <c r="AO1263">
        <f t="shared" si="195"/>
        <v>20.24540587996929</v>
      </c>
      <c r="AP1263">
        <f t="shared" si="196"/>
        <v>1.2147243527981573</v>
      </c>
      <c r="AQ1263">
        <f t="shared" si="197"/>
        <v>0</v>
      </c>
      <c r="AR1263">
        <f t="shared" si="198"/>
        <v>1.2139296407313602</v>
      </c>
      <c r="AS1263" s="9">
        <f t="shared" si="199"/>
        <v>33.543357606719454</v>
      </c>
      <c r="AT1263" s="9">
        <f t="shared" si="200"/>
        <v>13.617425967920976</v>
      </c>
      <c r="AU1263" s="9">
        <f t="shared" si="201"/>
        <v>13.97205518073863</v>
      </c>
      <c r="AV1263">
        <f t="shared" si="202"/>
        <v>0</v>
      </c>
      <c r="AW1263">
        <f t="shared" si="203"/>
        <v>8.600302585443572</v>
      </c>
      <c r="AX1263">
        <v>20.258659752195626</v>
      </c>
      <c r="AZ1263">
        <f t="shared" si="204"/>
        <v>87.169362338413379</v>
      </c>
    </row>
    <row r="1264" spans="1:52" x14ac:dyDescent="0.3">
      <c r="A1264">
        <v>315.5</v>
      </c>
      <c r="B1264" s="12">
        <v>5607.6211033332274</v>
      </c>
      <c r="C1264" s="9">
        <v>0</v>
      </c>
      <c r="D1264" s="9">
        <v>0.69119289133573281</v>
      </c>
      <c r="E1264" s="9">
        <v>1.1333872226424528</v>
      </c>
      <c r="F1264" s="9">
        <v>3.4598306988959977</v>
      </c>
      <c r="G1264" s="12">
        <v>192.71131356252016</v>
      </c>
      <c r="H1264" s="12">
        <v>440.91816255478955</v>
      </c>
      <c r="I1264" s="12">
        <v>26.455089753287375</v>
      </c>
      <c r="J1264">
        <v>194.61856173854588</v>
      </c>
      <c r="K1264">
        <v>53.581270768548563</v>
      </c>
      <c r="L1264">
        <v>-2.3742871151832385E-3</v>
      </c>
      <c r="M1264">
        <v>0</v>
      </c>
      <c r="N1264">
        <v>1.0800259253063401E-4</v>
      </c>
      <c r="O1264">
        <v>1.0475073518267665E-3</v>
      </c>
      <c r="P1264">
        <v>-1.9689806216014602E-4</v>
      </c>
      <c r="Q1264">
        <v>5.8771958018980341E-3</v>
      </c>
      <c r="R1264">
        <v>-1.0967150562859693E-2</v>
      </c>
      <c r="S1264">
        <v>5.5531530463055616E-5</v>
      </c>
      <c r="T1264">
        <v>212.92568850316357</v>
      </c>
      <c r="U1264">
        <v>56.9598493791961</v>
      </c>
      <c r="V1264">
        <v>202.56705940180638</v>
      </c>
      <c r="W1264">
        <v>57.282690046115988</v>
      </c>
      <c r="X1264">
        <v>304.48219364408783</v>
      </c>
      <c r="Y1264">
        <v>286.65529196642632</v>
      </c>
      <c r="Z1264">
        <v>11.500668302751285</v>
      </c>
      <c r="AA1264" s="12">
        <v>27.668363251095794</v>
      </c>
      <c r="AB1264" s="12">
        <v>8.7183632510957914</v>
      </c>
      <c r="AC1264" s="12">
        <v>-0.41926977403489574</v>
      </c>
      <c r="AD1264" s="12">
        <v>-479.98297281254207</v>
      </c>
      <c r="AE1264">
        <v>3.675355074520037E-2</v>
      </c>
      <c r="AF1264">
        <v>0</v>
      </c>
      <c r="AG1264">
        <v>23.945776275929802</v>
      </c>
      <c r="AH1264">
        <v>-5.3539973266315393</v>
      </c>
      <c r="AI1264">
        <v>-4.2044116282309973</v>
      </c>
      <c r="AJ1264">
        <v>-3.2010064456868439</v>
      </c>
      <c r="AK1264">
        <v>18.57747472709033</v>
      </c>
      <c r="AL1264">
        <v>0</v>
      </c>
      <c r="AM1264">
        <v>0</v>
      </c>
      <c r="AN1264">
        <v>-1.7744162822756302</v>
      </c>
      <c r="AO1264">
        <f t="shared" si="195"/>
        <v>20.376447867732931</v>
      </c>
      <c r="AP1264">
        <f t="shared" si="196"/>
        <v>1.2225868720639759</v>
      </c>
      <c r="AQ1264">
        <f t="shared" si="197"/>
        <v>0</v>
      </c>
      <c r="AR1264">
        <f t="shared" si="198"/>
        <v>1.22176121547915</v>
      </c>
      <c r="AS1264" s="9">
        <f t="shared" si="199"/>
        <v>33.040121723079807</v>
      </c>
      <c r="AT1264" s="9">
        <f t="shared" si="200"/>
        <v>13.895687706985065</v>
      </c>
      <c r="AU1264" s="9">
        <f t="shared" si="201"/>
        <v>14.060566086906007</v>
      </c>
      <c r="AV1264">
        <f t="shared" si="202"/>
        <v>0</v>
      </c>
      <c r="AW1264">
        <f t="shared" si="203"/>
        <v>8.4715050416882072</v>
      </c>
      <c r="AX1264">
        <v>20.390218110350069</v>
      </c>
      <c r="AZ1264">
        <f t="shared" si="204"/>
        <v>84.088232564619943</v>
      </c>
    </row>
    <row r="1265" spans="1:52" x14ac:dyDescent="0.3">
      <c r="A1265">
        <v>315.75</v>
      </c>
      <c r="B1265" s="12">
        <v>5595.417966274259</v>
      </c>
      <c r="C1265" s="9">
        <v>0</v>
      </c>
      <c r="D1265" s="9">
        <v>0.68869193916637217</v>
      </c>
      <c r="E1265" s="9">
        <v>1.1326259227303395</v>
      </c>
      <c r="F1265" s="9">
        <v>3.4584565955516222</v>
      </c>
      <c r="G1265" s="12">
        <v>193.85389254344963</v>
      </c>
      <c r="H1265" s="12">
        <v>440.62535489628436</v>
      </c>
      <c r="I1265" s="12">
        <v>26.437521293777063</v>
      </c>
      <c r="J1265">
        <v>194.50877555351693</v>
      </c>
      <c r="K1265">
        <v>53.570914267105763</v>
      </c>
      <c r="L1265">
        <v>-2.3826437804784434E-3</v>
      </c>
      <c r="M1265">
        <v>0</v>
      </c>
      <c r="N1265">
        <v>-6.1155392914623438E-5</v>
      </c>
      <c r="O1265">
        <v>1.0453379428946199E-3</v>
      </c>
      <c r="P1265">
        <v>-1.6134540129741689E-4</v>
      </c>
      <c r="Q1265">
        <v>5.8771958018980341E-3</v>
      </c>
      <c r="R1265">
        <v>-9.0437549876205628E-3</v>
      </c>
      <c r="S1265">
        <v>5.5379611034307102E-5</v>
      </c>
      <c r="T1265">
        <v>185.04226384206098</v>
      </c>
      <c r="U1265">
        <v>52.871709624372727</v>
      </c>
      <c r="V1265">
        <v>199.54731155310753</v>
      </c>
      <c r="W1265">
        <v>56.865375111820697</v>
      </c>
      <c r="X1265">
        <v>304.08048130131732</v>
      </c>
      <c r="Y1265">
        <v>286.44387912175779</v>
      </c>
      <c r="Z1265">
        <v>11.499067901416526</v>
      </c>
      <c r="AA1265" s="12">
        <v>27.662507097925683</v>
      </c>
      <c r="AB1265" s="12">
        <v>8.7125070979256876</v>
      </c>
      <c r="AC1265" s="12">
        <v>-0.42585945853007717</v>
      </c>
      <c r="AD1265" s="12">
        <v>-479.20185649898633</v>
      </c>
      <c r="AE1265">
        <v>3.7331732531757478E-2</v>
      </c>
      <c r="AF1265">
        <v>0</v>
      </c>
      <c r="AG1265">
        <v>23.866106601488394</v>
      </c>
      <c r="AH1265">
        <v>-4.6561220236771472</v>
      </c>
      <c r="AI1265">
        <v>-4.3448283784325135</v>
      </c>
      <c r="AJ1265">
        <v>-3.1957971809917405</v>
      </c>
      <c r="AK1265">
        <v>18.573542707818774</v>
      </c>
      <c r="AL1265">
        <v>0</v>
      </c>
      <c r="AM1265">
        <v>0</v>
      </c>
      <c r="AN1265">
        <v>-1.8023048737922132</v>
      </c>
      <c r="AO1265">
        <f t="shared" si="195"/>
        <v>20.218321841450969</v>
      </c>
      <c r="AP1265">
        <f t="shared" si="196"/>
        <v>1.213099310487058</v>
      </c>
      <c r="AQ1265">
        <f t="shared" si="197"/>
        <v>0</v>
      </c>
      <c r="AR1265">
        <f t="shared" si="198"/>
        <v>1.2122540857233874</v>
      </c>
      <c r="AS1265" s="9">
        <f t="shared" si="199"/>
        <v>33.2992446200915</v>
      </c>
      <c r="AT1265" s="9">
        <f t="shared" si="200"/>
        <v>13.499209254211426</v>
      </c>
      <c r="AU1265" s="9">
        <f t="shared" si="201"/>
        <v>13.949511342452247</v>
      </c>
      <c r="AV1265">
        <f t="shared" si="202"/>
        <v>0</v>
      </c>
      <c r="AW1265">
        <f t="shared" si="203"/>
        <v>8.5381706836658022</v>
      </c>
      <c r="AX1265">
        <v>20.232418742836174</v>
      </c>
      <c r="AZ1265">
        <f t="shared" si="204"/>
        <v>86.896567568650255</v>
      </c>
    </row>
    <row r="1266" spans="1:52" x14ac:dyDescent="0.3">
      <c r="A1266">
        <v>316</v>
      </c>
      <c r="B1266" s="12">
        <v>5583.1718166705414</v>
      </c>
      <c r="C1266" s="9">
        <v>0</v>
      </c>
      <c r="D1266" s="9">
        <v>0.68618963248165654</v>
      </c>
      <c r="E1266" s="9">
        <v>1.1318528620783557</v>
      </c>
      <c r="F1266" s="9">
        <v>3.457076543170245</v>
      </c>
      <c r="G1266" s="12">
        <v>194.99658692646571</v>
      </c>
      <c r="H1266" s="12">
        <v>440.32802387629062</v>
      </c>
      <c r="I1266" s="12">
        <v>26.419681432577438</v>
      </c>
      <c r="J1266">
        <v>194.6165997816218</v>
      </c>
      <c r="K1266">
        <v>53.592046647360007</v>
      </c>
      <c r="L1266">
        <v>-2.3909188970176677E-3</v>
      </c>
      <c r="M1266">
        <v>0</v>
      </c>
      <c r="N1266">
        <v>1.0797657870332545E-4</v>
      </c>
      <c r="O1266">
        <v>1.0435397243938574E-3</v>
      </c>
      <c r="P1266">
        <v>-1.9616003927228808E-4</v>
      </c>
      <c r="Q1266">
        <v>5.8771958018980341E-3</v>
      </c>
      <c r="R1266">
        <v>-1.1064417484485528E-2</v>
      </c>
      <c r="S1266">
        <v>5.5286600876980678E-5</v>
      </c>
      <c r="T1266">
        <v>212.90058286403288</v>
      </c>
      <c r="U1266">
        <v>56.9514574009836</v>
      </c>
      <c r="V1266">
        <v>202.56905597906751</v>
      </c>
      <c r="W1266">
        <v>57.274838143157524</v>
      </c>
      <c r="X1266">
        <v>303.82346660166968</v>
      </c>
      <c r="Y1266">
        <v>286.38759413361356</v>
      </c>
      <c r="Z1266">
        <v>11.497442230768266</v>
      </c>
      <c r="AA1266" s="12">
        <v>27.656560477525812</v>
      </c>
      <c r="AB1266" s="12">
        <v>8.7065604775258123</v>
      </c>
      <c r="AC1266" s="12">
        <v>-0.43243823547892873</v>
      </c>
      <c r="AD1266" s="12">
        <v>-478.40865972988092</v>
      </c>
      <c r="AE1266">
        <v>3.7909215715973499E-2</v>
      </c>
      <c r="AF1266">
        <v>0</v>
      </c>
      <c r="AG1266">
        <v>23.770404763246347</v>
      </c>
      <c r="AH1266">
        <v>-5.3609044997062938</v>
      </c>
      <c r="AI1266">
        <v>-4.1909269077273024</v>
      </c>
      <c r="AJ1266">
        <v>-3.1905073517385767</v>
      </c>
      <c r="AK1266">
        <v>18.569549945789895</v>
      </c>
      <c r="AL1266">
        <v>0</v>
      </c>
      <c r="AM1266">
        <v>0</v>
      </c>
      <c r="AN1266">
        <v>-1.8301473028401278</v>
      </c>
      <c r="AO1266">
        <f t="shared" si="195"/>
        <v>20.348986625973861</v>
      </c>
      <c r="AP1266">
        <f t="shared" si="196"/>
        <v>1.2209391975584316</v>
      </c>
      <c r="AQ1266">
        <f t="shared" si="197"/>
        <v>0</v>
      </c>
      <c r="AR1266">
        <f t="shared" si="198"/>
        <v>1.2200619914868058</v>
      </c>
      <c r="AS1266" s="9">
        <f t="shared" si="199"/>
        <v>32.797183195759374</v>
      </c>
      <c r="AT1266" s="9">
        <f t="shared" si="200"/>
        <v>13.777597620865997</v>
      </c>
      <c r="AU1266" s="9">
        <f t="shared" si="201"/>
        <v>14.037677891208631</v>
      </c>
      <c r="AV1266">
        <f t="shared" si="202"/>
        <v>0</v>
      </c>
      <c r="AW1266">
        <f t="shared" si="203"/>
        <v>8.4096567958061978</v>
      </c>
      <c r="AX1266">
        <v>20.363617238798692</v>
      </c>
      <c r="AZ1266">
        <f t="shared" si="204"/>
        <v>83.818538154546047</v>
      </c>
    </row>
    <row r="1267" spans="1:52" x14ac:dyDescent="0.3">
      <c r="A1267">
        <v>316.25</v>
      </c>
      <c r="B1267" s="12">
        <v>5570.8829976829256</v>
      </c>
      <c r="C1267" s="9">
        <v>0</v>
      </c>
      <c r="D1267" s="9">
        <v>0.68368602368160947</v>
      </c>
      <c r="E1267" s="9">
        <v>1.1310680604819308</v>
      </c>
      <c r="F1267" s="9">
        <v>3.4556905673134701</v>
      </c>
      <c r="G1267" s="12">
        <v>196.13937145580934</v>
      </c>
      <c r="H1267" s="12">
        <v>440.02617710843492</v>
      </c>
      <c r="I1267" s="12">
        <v>26.401570626506093</v>
      </c>
      <c r="J1267">
        <v>194.50442143728549</v>
      </c>
      <c r="K1267">
        <v>53.581384946120181</v>
      </c>
      <c r="L1267">
        <v>-2.3991424942868657E-3</v>
      </c>
      <c r="M1267">
        <v>0</v>
      </c>
      <c r="N1267">
        <v>-6.1051743445289823E-5</v>
      </c>
      <c r="O1267">
        <v>1.0413815474932899E-3</v>
      </c>
      <c r="P1267">
        <v>-1.5964477267205646E-4</v>
      </c>
      <c r="Q1267">
        <v>5.8771958018980341E-3</v>
      </c>
      <c r="R1267">
        <v>-9.0611774284078475E-3</v>
      </c>
      <c r="S1267">
        <v>5.5133319054649137E-5</v>
      </c>
      <c r="T1267">
        <v>185.07521123392303</v>
      </c>
      <c r="U1267">
        <v>52.872422066094487</v>
      </c>
      <c r="V1267">
        <v>199.55570189968017</v>
      </c>
      <c r="W1267">
        <v>56.858415561917752</v>
      </c>
      <c r="X1267">
        <v>303.42981861107677</v>
      </c>
      <c r="Y1267">
        <v>286.18007416030991</v>
      </c>
      <c r="Z1267">
        <v>11.495791316990715</v>
      </c>
      <c r="AA1267" s="12">
        <v>27.650523542168695</v>
      </c>
      <c r="AB1267" s="12">
        <v>8.7005235421686979</v>
      </c>
      <c r="AC1267" s="12">
        <v>-0.43900593916935621</v>
      </c>
      <c r="AD1267" s="12">
        <v>-477.60341236788526</v>
      </c>
      <c r="AE1267">
        <v>3.848598945005266E-2</v>
      </c>
      <c r="AF1267">
        <v>0</v>
      </c>
      <c r="AG1267">
        <v>23.692699561266171</v>
      </c>
      <c r="AH1267">
        <v>-4.6636046390624761</v>
      </c>
      <c r="AI1267">
        <v>-4.3312186130314867</v>
      </c>
      <c r="AJ1267">
        <v>-3.1851371570814275</v>
      </c>
      <c r="AK1267">
        <v>18.56549654324461</v>
      </c>
      <c r="AL1267">
        <v>0</v>
      </c>
      <c r="AM1267">
        <v>0</v>
      </c>
      <c r="AN1267">
        <v>-1.8579428680994692</v>
      </c>
      <c r="AO1267">
        <f t="shared" si="195"/>
        <v>20.190892488544598</v>
      </c>
      <c r="AP1267">
        <f t="shared" si="196"/>
        <v>1.2114535493126759</v>
      </c>
      <c r="AQ1267">
        <f t="shared" si="197"/>
        <v>0</v>
      </c>
      <c r="AR1267">
        <f t="shared" si="198"/>
        <v>1.2105564748825115</v>
      </c>
      <c r="AS1267" s="9">
        <f t="shared" si="199"/>
        <v>33.058571668254054</v>
      </c>
      <c r="AT1267" s="9">
        <f t="shared" si="200"/>
        <v>13.382090352833403</v>
      </c>
      <c r="AU1267" s="9">
        <f t="shared" si="201"/>
        <v>13.926617193126242</v>
      </c>
      <c r="AV1267">
        <f t="shared" si="202"/>
        <v>0</v>
      </c>
      <c r="AW1267">
        <f t="shared" si="203"/>
        <v>8.476895495396068</v>
      </c>
      <c r="AX1267">
        <v>20.205854808559803</v>
      </c>
      <c r="AZ1267">
        <f t="shared" si="204"/>
        <v>86.624372260629741</v>
      </c>
    </row>
    <row r="1268" spans="1:52" x14ac:dyDescent="0.3">
      <c r="A1268">
        <v>316.5</v>
      </c>
      <c r="B1268" s="12">
        <v>5558.5518531461248</v>
      </c>
      <c r="C1268" s="9">
        <v>0</v>
      </c>
      <c r="D1268" s="9">
        <v>0.68118116511401983</v>
      </c>
      <c r="E1268" s="9">
        <v>1.1302715380320005</v>
      </c>
      <c r="F1268" s="9">
        <v>3.4542986936690045</v>
      </c>
      <c r="G1268" s="12">
        <v>197.2822209511387</v>
      </c>
      <c r="H1268" s="12">
        <v>439.71982232000022</v>
      </c>
      <c r="I1268" s="12">
        <v>26.383189339200012</v>
      </c>
      <c r="J1268">
        <v>194.61476975002287</v>
      </c>
      <c r="K1268">
        <v>53.602905169776477</v>
      </c>
      <c r="L1268">
        <v>-2.4072833836312575E-3</v>
      </c>
      <c r="M1268">
        <v>0</v>
      </c>
      <c r="N1268">
        <v>1.079429548090956E-4</v>
      </c>
      <c r="O1268">
        <v>1.039586029747171E-3</v>
      </c>
      <c r="P1268">
        <v>-1.9545884726302745E-4</v>
      </c>
      <c r="Q1268">
        <v>5.8771958018980341E-3</v>
      </c>
      <c r="R1268">
        <v>-1.1163063449976911E-2</v>
      </c>
      <c r="S1268">
        <v>5.5040028869087278E-5</v>
      </c>
      <c r="T1268">
        <v>212.88054598733603</v>
      </c>
      <c r="U1268">
        <v>56.944205080006725</v>
      </c>
      <c r="V1268">
        <v>202.57846309694105</v>
      </c>
      <c r="W1268">
        <v>57.268001248559642</v>
      </c>
      <c r="X1268">
        <v>303.18065943546287</v>
      </c>
      <c r="Y1268">
        <v>286.12811866732346</v>
      </c>
      <c r="Z1268">
        <v>11.494115186689159</v>
      </c>
      <c r="AA1268" s="12">
        <v>27.644396446400005</v>
      </c>
      <c r="AB1268" s="12">
        <v>8.6943964464000043</v>
      </c>
      <c r="AC1268" s="12">
        <v>-0.44556240429927202</v>
      </c>
      <c r="AD1268" s="12">
        <v>-476.78614423808381</v>
      </c>
      <c r="AE1268">
        <v>3.9062042897677784E-2</v>
      </c>
      <c r="AF1268">
        <v>0</v>
      </c>
      <c r="AG1268">
        <v>23.597872137033612</v>
      </c>
      <c r="AH1268">
        <v>-5.3681684215303784</v>
      </c>
      <c r="AI1268">
        <v>-4.1774827785191206</v>
      </c>
      <c r="AJ1268">
        <v>-3.1796867959237813</v>
      </c>
      <c r="AK1268">
        <v>18.561382603950104</v>
      </c>
      <c r="AL1268">
        <v>0</v>
      </c>
      <c r="AM1268">
        <v>0</v>
      </c>
      <c r="AN1268">
        <v>-1.8856908699855455</v>
      </c>
      <c r="AO1268">
        <f t="shared" si="195"/>
        <v>20.321167777735081</v>
      </c>
      <c r="AP1268">
        <f t="shared" si="196"/>
        <v>1.2192700666641048</v>
      </c>
      <c r="AQ1268">
        <f t="shared" si="197"/>
        <v>0</v>
      </c>
      <c r="AR1268">
        <f t="shared" si="198"/>
        <v>1.2183399774700663</v>
      </c>
      <c r="AS1268" s="9">
        <f t="shared" si="199"/>
        <v>32.557647944759751</v>
      </c>
      <c r="AT1268" s="9">
        <f t="shared" si="200"/>
        <v>13.660593336741037</v>
      </c>
      <c r="AU1268" s="9">
        <f t="shared" si="201"/>
        <v>14.014430589919391</v>
      </c>
      <c r="AV1268">
        <f t="shared" si="202"/>
        <v>0</v>
      </c>
      <c r="AW1268">
        <f t="shared" si="203"/>
        <v>8.3486548107248826</v>
      </c>
      <c r="AX1268">
        <v>20.336681098244814</v>
      </c>
      <c r="AZ1268">
        <f t="shared" si="204"/>
        <v>83.549655570382413</v>
      </c>
    </row>
    <row r="1269" spans="1:52" x14ac:dyDescent="0.3">
      <c r="A1269">
        <v>316.75</v>
      </c>
      <c r="B1269" s="12">
        <v>5546.178727553096</v>
      </c>
      <c r="C1269" s="9">
        <v>0</v>
      </c>
      <c r="D1269" s="9">
        <v>0.67867510907307405</v>
      </c>
      <c r="E1269" s="9">
        <v>1.1294633151142497</v>
      </c>
      <c r="F1269" s="9">
        <v>3.4529009480502988</v>
      </c>
      <c r="G1269" s="12">
        <v>198.42511030818238</v>
      </c>
      <c r="H1269" s="12">
        <v>439.40896735163454</v>
      </c>
      <c r="I1269" s="12">
        <v>26.364538041098072</v>
      </c>
      <c r="J1269">
        <v>194.50006878156904</v>
      </c>
      <c r="K1269">
        <v>53.591920215642233</v>
      </c>
      <c r="L1269">
        <v>-2.4153734321668034E-3</v>
      </c>
      <c r="M1269">
        <v>0</v>
      </c>
      <c r="N1269">
        <v>-6.1010473230968416E-5</v>
      </c>
      <c r="O1269">
        <v>1.0374395586779837E-3</v>
      </c>
      <c r="P1269">
        <v>-1.5793057990650425E-4</v>
      </c>
      <c r="Q1269">
        <v>5.8771958018980341E-3</v>
      </c>
      <c r="R1269">
        <v>-9.0756709243797334E-3</v>
      </c>
      <c r="S1269">
        <v>5.488536971050053E-5</v>
      </c>
      <c r="T1269">
        <v>185.11443949717665</v>
      </c>
      <c r="U1269">
        <v>52.874568524044491</v>
      </c>
      <c r="V1269">
        <v>199.57138010563699</v>
      </c>
      <c r="W1269">
        <v>56.852467423495057</v>
      </c>
      <c r="X1269">
        <v>302.79501951865529</v>
      </c>
      <c r="Y1269">
        <v>285.92450299543452</v>
      </c>
      <c r="Z1269">
        <v>11.492413866892747</v>
      </c>
      <c r="AA1269" s="12">
        <v>27.638179347032693</v>
      </c>
      <c r="AB1269" s="12">
        <v>8.6881793470326905</v>
      </c>
      <c r="AC1269" s="12">
        <v>-0.45210746599106316</v>
      </c>
      <c r="AD1269" s="12">
        <v>-475.95688621765856</v>
      </c>
      <c r="AE1269">
        <v>3.9637365234103994E-2</v>
      </c>
      <c r="AF1269">
        <v>0</v>
      </c>
      <c r="AG1269">
        <v>23.522148859546885</v>
      </c>
      <c r="AH1269">
        <v>-4.6714483959744548</v>
      </c>
      <c r="AI1269">
        <v>-4.3176561444898764</v>
      </c>
      <c r="AJ1269">
        <v>-3.1741564741855655</v>
      </c>
      <c r="AK1269">
        <v>18.557208233195901</v>
      </c>
      <c r="AL1269">
        <v>0</v>
      </c>
      <c r="AM1269">
        <v>0</v>
      </c>
      <c r="AN1269">
        <v>-1.9133906107101082</v>
      </c>
      <c r="AO1269">
        <f t="shared" si="195"/>
        <v>20.163102889713844</v>
      </c>
      <c r="AP1269">
        <f t="shared" si="196"/>
        <v>1.2097861733828306</v>
      </c>
      <c r="AQ1269">
        <f t="shared" si="197"/>
        <v>0</v>
      </c>
      <c r="AR1269">
        <f t="shared" si="198"/>
        <v>1.208835937740327</v>
      </c>
      <c r="AS1269" s="9">
        <f t="shared" si="199"/>
        <v>32.821327874975104</v>
      </c>
      <c r="AT1269" s="9">
        <f t="shared" si="200"/>
        <v>13.266072738432895</v>
      </c>
      <c r="AU1269" s="9">
        <f t="shared" si="201"/>
        <v>13.903363394959955</v>
      </c>
      <c r="AV1269">
        <f t="shared" si="202"/>
        <v>0</v>
      </c>
      <c r="AW1269">
        <f t="shared" si="203"/>
        <v>8.416471740028296</v>
      </c>
      <c r="AX1269">
        <v>20.178952599696068</v>
      </c>
      <c r="AZ1269">
        <f t="shared" si="204"/>
        <v>86.353122889797532</v>
      </c>
    </row>
    <row r="1270" spans="1:52" x14ac:dyDescent="0.3">
      <c r="A1270">
        <v>317</v>
      </c>
      <c r="B1270" s="12">
        <v>5533.7639660394125</v>
      </c>
      <c r="C1270" s="9">
        <v>0</v>
      </c>
      <c r="D1270" s="9">
        <v>0.67616790779797764</v>
      </c>
      <c r="E1270" s="9">
        <v>1.1286434124083553</v>
      </c>
      <c r="F1270" s="9">
        <v>3.4514973563962101</v>
      </c>
      <c r="G1270" s="12">
        <v>199.5680144993859</v>
      </c>
      <c r="H1270" s="12">
        <v>439.09362015705966</v>
      </c>
      <c r="I1270" s="12">
        <v>26.34561720942358</v>
      </c>
      <c r="J1270">
        <v>194.61307358602065</v>
      </c>
      <c r="K1270">
        <v>53.613847865477283</v>
      </c>
      <c r="L1270">
        <v>-2.4233795736537003E-3</v>
      </c>
      <c r="M1270">
        <v>0</v>
      </c>
      <c r="N1270">
        <v>1.0792973453594466E-4</v>
      </c>
      <c r="O1270">
        <v>1.0356468258323473E-3</v>
      </c>
      <c r="P1270">
        <v>-1.9479530094766324E-4</v>
      </c>
      <c r="Q1270">
        <v>5.8771958018980341E-3</v>
      </c>
      <c r="R1270">
        <v>-1.1263201859880811E-2</v>
      </c>
      <c r="S1270">
        <v>5.4791841919573376E-5</v>
      </c>
      <c r="T1270">
        <v>212.86533532013792</v>
      </c>
      <c r="U1270">
        <v>56.938036008677216</v>
      </c>
      <c r="V1270">
        <v>202.5949821958942</v>
      </c>
      <c r="W1270">
        <v>57.262141793009903</v>
      </c>
      <c r="X1270">
        <v>302.5536684926044</v>
      </c>
      <c r="Y1270">
        <v>285.87691136179052</v>
      </c>
      <c r="Z1270">
        <v>11.49068738505248</v>
      </c>
      <c r="AA1270" s="12">
        <v>27.631872403141191</v>
      </c>
      <c r="AB1270" s="12">
        <v>8.6818724031411936</v>
      </c>
      <c r="AC1270" s="12">
        <v>-0.45864095978965352</v>
      </c>
      <c r="AD1270" s="12">
        <v>-475.11566902409805</v>
      </c>
      <c r="AE1270">
        <v>4.0211945646417169E-2</v>
      </c>
      <c r="AF1270">
        <v>0</v>
      </c>
      <c r="AG1270">
        <v>23.428161802452809</v>
      </c>
      <c r="AH1270">
        <v>-5.375782661019171</v>
      </c>
      <c r="AI1270">
        <v>-4.1640964582948152</v>
      </c>
      <c r="AJ1270">
        <v>-3.1685463967217107</v>
      </c>
      <c r="AK1270">
        <v>18.552973537789949</v>
      </c>
      <c r="AL1270">
        <v>0</v>
      </c>
      <c r="AM1270">
        <v>0</v>
      </c>
      <c r="AN1270">
        <v>-1.941041394273153</v>
      </c>
      <c r="AO1270">
        <f t="shared" si="195"/>
        <v>20.292976379185419</v>
      </c>
      <c r="AP1270">
        <f t="shared" si="196"/>
        <v>1.217578582751125</v>
      </c>
      <c r="AQ1270">
        <f t="shared" si="197"/>
        <v>0</v>
      </c>
      <c r="AR1270">
        <f t="shared" si="198"/>
        <v>1.2165943027608348</v>
      </c>
      <c r="AS1270" s="9">
        <f t="shared" si="199"/>
        <v>32.321503463080695</v>
      </c>
      <c r="AT1270" s="9">
        <f t="shared" si="200"/>
        <v>13.544677230134738</v>
      </c>
      <c r="AU1270" s="9">
        <f t="shared" si="201"/>
        <v>13.990814861128429</v>
      </c>
      <c r="AV1270">
        <f t="shared" si="202"/>
        <v>0</v>
      </c>
      <c r="AW1270">
        <f t="shared" si="203"/>
        <v>8.2884934220195845</v>
      </c>
      <c r="AX1270">
        <v>20.309394317809772</v>
      </c>
      <c r="AZ1270">
        <f t="shared" si="204"/>
        <v>83.281929165896315</v>
      </c>
    </row>
    <row r="1271" spans="1:52" x14ac:dyDescent="0.3">
      <c r="A1271">
        <v>317.25</v>
      </c>
      <c r="B1271" s="12">
        <v>5521.3079143676705</v>
      </c>
      <c r="C1271" s="9">
        <v>0</v>
      </c>
      <c r="D1271" s="9">
        <v>0.67365961347160452</v>
      </c>
      <c r="E1271" s="9">
        <v>1.1278118508872084</v>
      </c>
      <c r="F1271" s="9">
        <v>3.4500879447706456</v>
      </c>
      <c r="G1271" s="12">
        <v>200.710908574548</v>
      </c>
      <c r="H1271" s="12">
        <v>438.7737888027724</v>
      </c>
      <c r="I1271" s="12">
        <v>26.326427328166343</v>
      </c>
      <c r="J1271">
        <v>194.49571265182399</v>
      </c>
      <c r="K1271">
        <v>53.602520769251612</v>
      </c>
      <c r="L1271">
        <v>-2.4313356369762497E-3</v>
      </c>
      <c r="M1271">
        <v>0</v>
      </c>
      <c r="N1271">
        <v>-6.1034602084124289E-5</v>
      </c>
      <c r="O1271">
        <v>1.0335125371199838E-3</v>
      </c>
      <c r="P1271">
        <v>-1.5620062646910766E-4</v>
      </c>
      <c r="Q1271">
        <v>5.8771958018980341E-3</v>
      </c>
      <c r="R1271">
        <v>-9.0870639126888544E-3</v>
      </c>
      <c r="S1271">
        <v>5.4635789172152555E-5</v>
      </c>
      <c r="T1271">
        <v>185.159724852181</v>
      </c>
      <c r="U1271">
        <v>52.878090060254351</v>
      </c>
      <c r="V1271">
        <v>199.5940556645437</v>
      </c>
      <c r="W1271">
        <v>56.847493618479177</v>
      </c>
      <c r="X1271">
        <v>302.17598158101856</v>
      </c>
      <c r="Y1271">
        <v>285.67721121955231</v>
      </c>
      <c r="Z1271">
        <v>11.488935769043573</v>
      </c>
      <c r="AA1271" s="12">
        <v>27.625475776055445</v>
      </c>
      <c r="AB1271" s="12">
        <v>8.6754757760554497</v>
      </c>
      <c r="AC1271" s="12">
        <v>-0.46516272167529238</v>
      </c>
      <c r="AD1271" s="12">
        <v>-474.26252428608245</v>
      </c>
      <c r="AE1271">
        <v>4.0785773333662956E-2</v>
      </c>
      <c r="AF1271">
        <v>0</v>
      </c>
      <c r="AG1271">
        <v>23.354439116359096</v>
      </c>
      <c r="AH1271">
        <v>-4.6796477619483206</v>
      </c>
      <c r="AI1271">
        <v>-4.3041577777504303</v>
      </c>
      <c r="AJ1271">
        <v>-3.1628567744638847</v>
      </c>
      <c r="AK1271">
        <v>18.548678626054638</v>
      </c>
      <c r="AL1271">
        <v>0</v>
      </c>
      <c r="AM1271">
        <v>0</v>
      </c>
      <c r="AN1271">
        <v>-1.9686425265170411</v>
      </c>
      <c r="AO1271">
        <f t="shared" si="195"/>
        <v>20.134938644960108</v>
      </c>
      <c r="AP1271">
        <f t="shared" si="196"/>
        <v>1.2080963186976064</v>
      </c>
      <c r="AQ1271">
        <f t="shared" si="197"/>
        <v>0</v>
      </c>
      <c r="AR1271">
        <f t="shared" si="198"/>
        <v>1.2070916363683855</v>
      </c>
      <c r="AS1271" s="9">
        <f t="shared" si="199"/>
        <v>32.587501660398864</v>
      </c>
      <c r="AT1271" s="9">
        <f t="shared" si="200"/>
        <v>13.151159415839434</v>
      </c>
      <c r="AU1271" s="9">
        <f t="shared" si="201"/>
        <v>13.879741008334793</v>
      </c>
      <c r="AV1271">
        <f t="shared" si="202"/>
        <v>0</v>
      </c>
      <c r="AW1271">
        <f t="shared" si="203"/>
        <v>8.3568939542140885</v>
      </c>
      <c r="AX1271">
        <v>20.151697287342387</v>
      </c>
      <c r="AZ1271">
        <f t="shared" si="204"/>
        <v>86.083155555008602</v>
      </c>
    </row>
    <row r="1272" spans="1:52" x14ac:dyDescent="0.3">
      <c r="A1272">
        <v>317.5</v>
      </c>
      <c r="B1272" s="12">
        <v>5508.8109189119023</v>
      </c>
      <c r="C1272" s="9">
        <v>0</v>
      </c>
      <c r="D1272" s="9">
        <v>0.67115027821913142</v>
      </c>
      <c r="E1272" s="9">
        <v>1.1269686518161381</v>
      </c>
      <c r="F1272" s="9">
        <v>3.4486727393622001</v>
      </c>
      <c r="G1272" s="12">
        <v>201.85376766144856</v>
      </c>
      <c r="H1272" s="12">
        <v>438.44948146774544</v>
      </c>
      <c r="I1272" s="12">
        <v>26.306968888064727</v>
      </c>
      <c r="J1272">
        <v>194.61151645483619</v>
      </c>
      <c r="K1272">
        <v>53.624876858846221</v>
      </c>
      <c r="L1272">
        <v>-2.4392065262843457E-3</v>
      </c>
      <c r="M1272">
        <v>0</v>
      </c>
      <c r="N1272">
        <v>1.0794148500186442E-4</v>
      </c>
      <c r="O1272">
        <v>1.0317226515342459E-3</v>
      </c>
      <c r="P1272">
        <v>-1.9417115221853415E-4</v>
      </c>
      <c r="Q1272">
        <v>5.8771958018980341E-3</v>
      </c>
      <c r="R1272">
        <v>-1.136500375901842E-2</v>
      </c>
      <c r="S1272">
        <v>5.4542068434810059E-5</v>
      </c>
      <c r="T1272">
        <v>212.85471582404864</v>
      </c>
      <c r="U1272">
        <v>56.932897192965868</v>
      </c>
      <c r="V1272">
        <v>202.61832473975653</v>
      </c>
      <c r="W1272">
        <v>57.25722318998254</v>
      </c>
      <c r="X1272">
        <v>301.94239250553295</v>
      </c>
      <c r="Y1272">
        <v>285.63401849466311</v>
      </c>
      <c r="Z1272">
        <v>11.487159047164427</v>
      </c>
      <c r="AA1272" s="12">
        <v>27.618989629354907</v>
      </c>
      <c r="AB1272" s="12">
        <v>8.6689896293549094</v>
      </c>
      <c r="AC1272" s="12">
        <v>-0.47167258806316686</v>
      </c>
      <c r="AD1272" s="12">
        <v>-473.3974837168355</v>
      </c>
      <c r="AE1272">
        <v>4.1358837507040613E-2</v>
      </c>
      <c r="AF1272">
        <v>0</v>
      </c>
      <c r="AG1272">
        <v>23.261256284826686</v>
      </c>
      <c r="AH1272">
        <v>-5.3837409496598045</v>
      </c>
      <c r="AI1272">
        <v>-4.1507846877453289</v>
      </c>
      <c r="AJ1272">
        <v>-3.1570878189075766</v>
      </c>
      <c r="AK1272">
        <v>18.544323607822733</v>
      </c>
      <c r="AL1272">
        <v>0</v>
      </c>
      <c r="AM1272">
        <v>0</v>
      </c>
      <c r="AN1272">
        <v>-1.9961933151248599</v>
      </c>
      <c r="AO1272">
        <f t="shared" si="195"/>
        <v>20.264397875711129</v>
      </c>
      <c r="AP1272">
        <f t="shared" si="196"/>
        <v>1.2158638725426678</v>
      </c>
      <c r="AQ1272">
        <f t="shared" si="197"/>
        <v>0</v>
      </c>
      <c r="AR1272">
        <f t="shared" si="198"/>
        <v>1.214824120703101</v>
      </c>
      <c r="AS1272" s="9">
        <f t="shared" si="199"/>
        <v>32.088735313812904</v>
      </c>
      <c r="AT1272" s="9">
        <f t="shared" si="200"/>
        <v>13.429850784224261</v>
      </c>
      <c r="AU1272" s="9">
        <f t="shared" si="201"/>
        <v>13.966821683598882</v>
      </c>
      <c r="AV1272">
        <f t="shared" si="202"/>
        <v>0</v>
      </c>
      <c r="AW1272">
        <f t="shared" si="203"/>
        <v>8.2291664698092237</v>
      </c>
      <c r="AX1272">
        <v>20.281741904867211</v>
      </c>
      <c r="AZ1272">
        <f t="shared" si="204"/>
        <v>83.015693754906579</v>
      </c>
    </row>
    <row r="1273" spans="1:52" x14ac:dyDescent="0.3">
      <c r="A1273">
        <v>317.75</v>
      </c>
      <c r="B1273" s="12">
        <v>5496.2733266419891</v>
      </c>
      <c r="C1273" s="9">
        <v>0</v>
      </c>
      <c r="D1273" s="9">
        <v>0.66863995410670041</v>
      </c>
      <c r="E1273" s="9">
        <v>1.1261138367521095</v>
      </c>
      <c r="F1273" s="9">
        <v>3.4472517664837916</v>
      </c>
      <c r="G1273" s="12">
        <v>202.99656696646997</v>
      </c>
      <c r="H1273" s="12">
        <v>438.12070644311905</v>
      </c>
      <c r="I1273" s="12">
        <v>26.287242386587142</v>
      </c>
      <c r="J1273">
        <v>194.49134696141735</v>
      </c>
      <c r="K1273">
        <v>53.613187186257619</v>
      </c>
      <c r="L1273">
        <v>-2.4470282065882551E-3</v>
      </c>
      <c r="M1273">
        <v>0</v>
      </c>
      <c r="N1273">
        <v>-6.1102626019335991E-5</v>
      </c>
      <c r="O1273">
        <v>1.0296010283608614E-3</v>
      </c>
      <c r="P1273">
        <v>-1.544521954124214E-4</v>
      </c>
      <c r="Q1273">
        <v>5.8771958018980341E-3</v>
      </c>
      <c r="R1273">
        <v>-9.0951481217562309E-3</v>
      </c>
      <c r="S1273">
        <v>5.4384603414966831E-5</v>
      </c>
      <c r="T1273">
        <v>185.21085108998224</v>
      </c>
      <c r="U1273">
        <v>52.882931290314218</v>
      </c>
      <c r="V1273">
        <v>199.62344785588826</v>
      </c>
      <c r="W1273">
        <v>56.843458041634278</v>
      </c>
      <c r="X1273">
        <v>301.57260472770031</v>
      </c>
      <c r="Y1273">
        <v>285.43824429715556</v>
      </c>
      <c r="Z1273">
        <v>11.4853572481376</v>
      </c>
      <c r="AA1273" s="12">
        <v>27.61241412886238</v>
      </c>
      <c r="AB1273" s="12">
        <v>8.6624141288623804</v>
      </c>
      <c r="AC1273" s="12">
        <v>-0.47817039581670701</v>
      </c>
      <c r="AD1273" s="12">
        <v>-472.52057982804763</v>
      </c>
      <c r="AE1273">
        <v>4.1931127390120837E-2</v>
      </c>
      <c r="AF1273">
        <v>0</v>
      </c>
      <c r="AG1273">
        <v>23.1895550052751</v>
      </c>
      <c r="AH1273">
        <v>-4.688197381014624</v>
      </c>
      <c r="AI1273">
        <v>-4.2907398220633652</v>
      </c>
      <c r="AJ1273">
        <v>-3.1512397468732503</v>
      </c>
      <c r="AK1273">
        <v>18.539908594433278</v>
      </c>
      <c r="AL1273">
        <v>0</v>
      </c>
      <c r="AM1273">
        <v>0</v>
      </c>
      <c r="AN1273">
        <v>-2.0236930696767317</v>
      </c>
      <c r="AO1273">
        <f t="shared" si="195"/>
        <v>20.106385873502642</v>
      </c>
      <c r="AP1273">
        <f t="shared" si="196"/>
        <v>1.2063831524101585</v>
      </c>
      <c r="AQ1273">
        <f t="shared" si="197"/>
        <v>0</v>
      </c>
      <c r="AR1273">
        <f t="shared" si="198"/>
        <v>1.2053227646321534</v>
      </c>
      <c r="AS1273" s="9">
        <f t="shared" si="199"/>
        <v>32.357080897178534</v>
      </c>
      <c r="AT1273" s="9">
        <f t="shared" si="200"/>
        <v>13.037352967873481</v>
      </c>
      <c r="AU1273" s="9">
        <f t="shared" si="201"/>
        <v>13.855741483565101</v>
      </c>
      <c r="AV1273">
        <f t="shared" si="202"/>
        <v>0</v>
      </c>
      <c r="AW1273">
        <f t="shared" si="203"/>
        <v>8.2981565330303351</v>
      </c>
      <c r="AX1273">
        <v>20.124074551146283</v>
      </c>
      <c r="AZ1273">
        <f t="shared" si="204"/>
        <v>85.814796441267305</v>
      </c>
    </row>
    <row r="1274" spans="1:52" x14ac:dyDescent="0.3">
      <c r="A1274">
        <v>318</v>
      </c>
      <c r="B1274" s="12">
        <v>5483.6954851080955</v>
      </c>
      <c r="C1274" s="9">
        <v>0</v>
      </c>
      <c r="D1274" s="9">
        <v>0.66612869314007461</v>
      </c>
      <c r="E1274" s="9">
        <v>1.1252474275429245</v>
      </c>
      <c r="F1274" s="9">
        <v>3.4458250525723018</v>
      </c>
      <c r="G1274" s="12">
        <v>204.13928177520825</v>
      </c>
      <c r="H1274" s="12">
        <v>437.78747213189399</v>
      </c>
      <c r="I1274" s="12">
        <v>26.267248327913642</v>
      </c>
      <c r="J1274">
        <v>194.61010577897832</v>
      </c>
      <c r="K1274">
        <v>53.635994664351358</v>
      </c>
      <c r="L1274">
        <v>-2.4547633538816102E-3</v>
      </c>
      <c r="M1274">
        <v>0</v>
      </c>
      <c r="N1274">
        <v>1.0796131075368216E-4</v>
      </c>
      <c r="O1274">
        <v>1.0278140269266982E-3</v>
      </c>
      <c r="P1274">
        <v>-1.9358880811682947E-4</v>
      </c>
      <c r="Q1274">
        <v>5.8771958018980341E-3</v>
      </c>
      <c r="R1274">
        <v>-1.1468684464751702E-2</v>
      </c>
      <c r="S1274">
        <v>5.4290737478268324E-5</v>
      </c>
      <c r="T1274">
        <v>212.84845950193861</v>
      </c>
      <c r="U1274">
        <v>56.928738738376182</v>
      </c>
      <c r="V1274">
        <v>202.64821174946113</v>
      </c>
      <c r="W1274">
        <v>57.253209818684752</v>
      </c>
      <c r="X1274">
        <v>301.34673257174688</v>
      </c>
      <c r="Y1274">
        <v>285.39948663966265</v>
      </c>
      <c r="Z1274">
        <v>11.483530401109387</v>
      </c>
      <c r="AA1274" s="12">
        <v>27.60574944263788</v>
      </c>
      <c r="AB1274" s="12">
        <v>8.6557494426378803</v>
      </c>
      <c r="AC1274" s="12">
        <v>-0.48465598224564843</v>
      </c>
      <c r="AD1274" s="12">
        <v>-471.63184510322822</v>
      </c>
      <c r="AE1274">
        <v>4.2502632218968106E-2</v>
      </c>
      <c r="AF1274">
        <v>0</v>
      </c>
      <c r="AG1274">
        <v>23.097137446763849</v>
      </c>
      <c r="AH1274">
        <v>-5.3920371683487422</v>
      </c>
      <c r="AI1274">
        <v>-4.1375637445100768</v>
      </c>
      <c r="AJ1274">
        <v>-3.1453127749934295</v>
      </c>
      <c r="AK1274">
        <v>18.535433698727449</v>
      </c>
      <c r="AL1274">
        <v>0</v>
      </c>
      <c r="AM1274">
        <v>0</v>
      </c>
      <c r="AN1274">
        <v>-2.0511411016416159</v>
      </c>
      <c r="AO1274">
        <f t="shared" si="195"/>
        <v>20.235418117103482</v>
      </c>
      <c r="AP1274">
        <f t="shared" si="196"/>
        <v>1.2141250870262088</v>
      </c>
      <c r="AQ1274">
        <f t="shared" si="197"/>
        <v>0</v>
      </c>
      <c r="AR1274">
        <f t="shared" si="198"/>
        <v>1.213028609557508</v>
      </c>
      <c r="AS1274" s="9">
        <f t="shared" si="199"/>
        <v>31.859327477908703</v>
      </c>
      <c r="AT1274" s="9">
        <f t="shared" si="200"/>
        <v>13.31611470740949</v>
      </c>
      <c r="AU1274" s="9">
        <f t="shared" si="201"/>
        <v>13.942442347615049</v>
      </c>
      <c r="AV1274">
        <f t="shared" si="202"/>
        <v>0</v>
      </c>
      <c r="AW1274">
        <f t="shared" si="203"/>
        <v>8.1706673889791652</v>
      </c>
      <c r="AX1274">
        <v>20.253709260329888</v>
      </c>
      <c r="AZ1274">
        <f t="shared" si="204"/>
        <v>82.751274890201529</v>
      </c>
    </row>
    <row r="1275" spans="1:52" x14ac:dyDescent="0.3">
      <c r="A1275">
        <v>318.25</v>
      </c>
      <c r="B1275" s="12">
        <v>5471.0777424251219</v>
      </c>
      <c r="C1275" s="9">
        <v>0</v>
      </c>
      <c r="D1275" s="9">
        <v>0.66361654726330677</v>
      </c>
      <c r="E1275" s="9">
        <v>1.1243694463264029</v>
      </c>
      <c r="F1275" s="9">
        <v>3.4443926241881933</v>
      </c>
      <c r="G1275" s="12">
        <v>205.28188745307645</v>
      </c>
      <c r="H1275" s="12">
        <v>437.44978704861649</v>
      </c>
      <c r="I1275" s="12">
        <v>26.246987222916989</v>
      </c>
      <c r="J1275">
        <v>194.4869642055086</v>
      </c>
      <c r="K1275">
        <v>53.623919823894596</v>
      </c>
      <c r="L1275">
        <v>-2.4624502862622562E-3</v>
      </c>
      <c r="M1275">
        <v>0</v>
      </c>
      <c r="N1275">
        <v>-6.1192827455059867E-5</v>
      </c>
      <c r="O1275">
        <v>1.0257055628826849E-3</v>
      </c>
      <c r="P1275">
        <v>-1.5268192063402545E-4</v>
      </c>
      <c r="Q1275">
        <v>5.8771958018980341E-3</v>
      </c>
      <c r="R1275">
        <v>-9.0996690178724131E-3</v>
      </c>
      <c r="S1275">
        <v>5.4131838165239106E-5</v>
      </c>
      <c r="T1275">
        <v>185.26760909620123</v>
      </c>
      <c r="U1275">
        <v>52.889040062415233</v>
      </c>
      <c r="V1275">
        <v>199.65928527818616</v>
      </c>
      <c r="W1275">
        <v>56.840325542218636</v>
      </c>
      <c r="X1275">
        <v>300.98479123886335</v>
      </c>
      <c r="Y1275">
        <v>285.20764753474413</v>
      </c>
      <c r="Z1275">
        <v>11.481678535650566</v>
      </c>
      <c r="AA1275" s="12">
        <v>27.598995740972331</v>
      </c>
      <c r="AB1275" s="12">
        <v>8.6489957409723299</v>
      </c>
      <c r="AC1275" s="12">
        <v>-0.49112918511869141</v>
      </c>
      <c r="AD1275" s="12">
        <v>-470.73131291829071</v>
      </c>
      <c r="AE1275">
        <v>4.3073341242372054E-2</v>
      </c>
      <c r="AF1275">
        <v>0</v>
      </c>
      <c r="AG1275">
        <v>23.027481310857329</v>
      </c>
      <c r="AH1275">
        <v>-4.6970920605956117</v>
      </c>
      <c r="AI1275">
        <v>-4.2774181128278981</v>
      </c>
      <c r="AJ1275">
        <v>-3.1393071258520813</v>
      </c>
      <c r="AK1275">
        <v>18.530899035044332</v>
      </c>
      <c r="AL1275">
        <v>0</v>
      </c>
      <c r="AM1275">
        <v>0</v>
      </c>
      <c r="AN1275">
        <v>-2.0785367244308821</v>
      </c>
      <c r="AO1275">
        <f t="shared" si="195"/>
        <v>20.077431198339671</v>
      </c>
      <c r="AP1275">
        <f t="shared" si="196"/>
        <v>1.2046458719003803</v>
      </c>
      <c r="AQ1275">
        <f t="shared" si="197"/>
        <v>0</v>
      </c>
      <c r="AR1275">
        <f t="shared" si="198"/>
        <v>1.2035285472571937</v>
      </c>
      <c r="AS1275" s="9">
        <f t="shared" si="199"/>
        <v>32.13005301297239</v>
      </c>
      <c r="AT1275" s="9">
        <f t="shared" si="200"/>
        <v>12.924655585536982</v>
      </c>
      <c r="AU1275" s="9">
        <f t="shared" si="201"/>
        <v>13.831356650458659</v>
      </c>
      <c r="AV1275">
        <f t="shared" si="202"/>
        <v>0</v>
      </c>
      <c r="AW1275">
        <f t="shared" si="203"/>
        <v>8.2402537572825363</v>
      </c>
      <c r="AX1275">
        <v>20.096070563979076</v>
      </c>
      <c r="AZ1275">
        <f t="shared" si="204"/>
        <v>85.548362256557965</v>
      </c>
    </row>
    <row r="1276" spans="1:52" x14ac:dyDescent="0.3">
      <c r="A1276">
        <v>318.5</v>
      </c>
      <c r="B1276" s="12">
        <v>5458.420447257171</v>
      </c>
      <c r="C1276" s="9">
        <v>0</v>
      </c>
      <c r="D1276" s="9">
        <v>0.66110356835741757</v>
      </c>
      <c r="E1276" s="9">
        <v>1.1234799155295581</v>
      </c>
      <c r="F1276" s="9">
        <v>3.4429545080151396</v>
      </c>
      <c r="G1276" s="12">
        <v>206.424359445899</v>
      </c>
      <c r="H1276" s="12">
        <v>437.10765981906081</v>
      </c>
      <c r="I1276" s="12">
        <v>26.226459589143648</v>
      </c>
      <c r="J1276">
        <v>194.60885027740568</v>
      </c>
      <c r="K1276">
        <v>53.647203952383563</v>
      </c>
      <c r="L1276">
        <v>-2.470049216608039E-3</v>
      </c>
      <c r="M1276">
        <v>0</v>
      </c>
      <c r="N1276">
        <v>1.0795774261773408E-4</v>
      </c>
      <c r="O1276">
        <v>1.023921453659074E-3</v>
      </c>
      <c r="P1276">
        <v>-1.930510452179757E-4</v>
      </c>
      <c r="Q1276">
        <v>5.8771958018980341E-3</v>
      </c>
      <c r="R1276">
        <v>-1.1574488787670813E-2</v>
      </c>
      <c r="S1276">
        <v>5.4037878515291727E-5</v>
      </c>
      <c r="T1276">
        <v>212.8463449145774</v>
      </c>
      <c r="U1276">
        <v>56.925513563056711</v>
      </c>
      <c r="V1276">
        <v>202.68437333501188</v>
      </c>
      <c r="W1276">
        <v>57.250067001738444</v>
      </c>
      <c r="X1276">
        <v>300.76659212468059</v>
      </c>
      <c r="Y1276">
        <v>285.17336248753656</v>
      </c>
      <c r="Z1276">
        <v>11.479801681757433</v>
      </c>
      <c r="AA1276" s="12">
        <v>27.592153196381211</v>
      </c>
      <c r="AB1276" s="12">
        <v>8.6421531963812157</v>
      </c>
      <c r="AC1276" s="12">
        <v>-0.49758984266582601</v>
      </c>
      <c r="AD1276" s="12">
        <v>-469.81901681823558</v>
      </c>
      <c r="AE1276">
        <v>4.3643243722016223E-2</v>
      </c>
      <c r="AF1276">
        <v>0</v>
      </c>
      <c r="AG1276">
        <v>22.935786700650969</v>
      </c>
      <c r="AH1276">
        <v>-5.4006653339930999</v>
      </c>
      <c r="AI1276">
        <v>-4.1244494576262341</v>
      </c>
      <c r="AJ1276">
        <v>-3.1332230231608138</v>
      </c>
      <c r="AK1276">
        <v>18.526304719216654</v>
      </c>
      <c r="AL1276">
        <v>0</v>
      </c>
      <c r="AM1276">
        <v>0</v>
      </c>
      <c r="AN1276">
        <v>-2.1058792534081521</v>
      </c>
      <c r="AO1276">
        <f t="shared" si="195"/>
        <v>20.206023368057448</v>
      </c>
      <c r="AP1276">
        <f t="shared" si="196"/>
        <v>1.2123614020834468</v>
      </c>
      <c r="AQ1276">
        <f t="shared" si="197"/>
        <v>0</v>
      </c>
      <c r="AR1276">
        <f t="shared" si="198"/>
        <v>1.2112069731237136</v>
      </c>
      <c r="AS1276" s="9">
        <f t="shared" si="199"/>
        <v>31.633262694394435</v>
      </c>
      <c r="AT1276" s="9">
        <f t="shared" si="200"/>
        <v>13.203469047452128</v>
      </c>
      <c r="AU1276" s="9">
        <f t="shared" si="201"/>
        <v>13.917668462535351</v>
      </c>
      <c r="AV1276">
        <f t="shared" si="202"/>
        <v>0</v>
      </c>
      <c r="AW1276">
        <f t="shared" si="203"/>
        <v>8.1129892973911115</v>
      </c>
      <c r="AX1276">
        <v>20.225282189262028</v>
      </c>
      <c r="AZ1276">
        <f t="shared" si="204"/>
        <v>82.488989152524681</v>
      </c>
    </row>
    <row r="1277" spans="1:52" x14ac:dyDescent="0.3">
      <c r="A1277">
        <v>318.75</v>
      </c>
      <c r="B1277" s="12">
        <v>5445.7239488020223</v>
      </c>
      <c r="C1277" s="9">
        <v>0</v>
      </c>
      <c r="D1277" s="9">
        <v>0.65858980823907332</v>
      </c>
      <c r="E1277" s="9">
        <v>1.1225788578677578</v>
      </c>
      <c r="F1277" s="9">
        <v>3.4415107308596342</v>
      </c>
      <c r="G1277" s="12">
        <v>207.5666732804994</v>
      </c>
      <c r="H1277" s="12">
        <v>436.76109917990681</v>
      </c>
      <c r="I1277" s="12">
        <v>26.205665950794408</v>
      </c>
      <c r="J1277">
        <v>194.48255556707494</v>
      </c>
      <c r="K1277">
        <v>53.634718761684269</v>
      </c>
      <c r="L1277">
        <v>-2.4776010637880047E-3</v>
      </c>
      <c r="M1277">
        <v>0</v>
      </c>
      <c r="N1277">
        <v>-6.130489424110534E-5</v>
      </c>
      <c r="O1277">
        <v>1.0218266558498998E-3</v>
      </c>
      <c r="P1277">
        <v>-1.5088578980828417E-4</v>
      </c>
      <c r="Q1277">
        <v>5.8771958018980341E-3</v>
      </c>
      <c r="R1277">
        <v>-9.1003236325761152E-3</v>
      </c>
      <c r="S1277">
        <v>5.3877518946846933E-5</v>
      </c>
      <c r="T1277">
        <v>185.32979644300619</v>
      </c>
      <c r="U1277">
        <v>52.896367176008823</v>
      </c>
      <c r="V1277">
        <v>199.70130538407383</v>
      </c>
      <c r="W1277">
        <v>56.838061900932132</v>
      </c>
      <c r="X1277">
        <v>300.41244572117478</v>
      </c>
      <c r="Y1277">
        <v>284.98546610646798</v>
      </c>
      <c r="Z1277">
        <v>11.477899869849974</v>
      </c>
      <c r="AA1277" s="12">
        <v>27.585221983598135</v>
      </c>
      <c r="AB1277" s="12">
        <v>8.6352219835981359</v>
      </c>
      <c r="AC1277" s="12">
        <v>-0.50403779358556622</v>
      </c>
      <c r="AD1277" s="12">
        <v>-468.89499086471841</v>
      </c>
      <c r="AE1277">
        <v>4.4212328932646372E-2</v>
      </c>
      <c r="AF1277">
        <v>0</v>
      </c>
      <c r="AG1277">
        <v>22.868202904470465</v>
      </c>
      <c r="AH1277">
        <v>-4.7063267601449743</v>
      </c>
      <c r="AI1277">
        <v>-4.2642080361197081</v>
      </c>
      <c r="AJ1277">
        <v>-3.1270606940768078</v>
      </c>
      <c r="AK1277">
        <v>18.521650868566468</v>
      </c>
      <c r="AL1277">
        <v>0</v>
      </c>
      <c r="AM1277">
        <v>0</v>
      </c>
      <c r="AN1277">
        <v>-2.1331680059199152</v>
      </c>
      <c r="AO1277">
        <f t="shared" si="195"/>
        <v>20.048061722358511</v>
      </c>
      <c r="AP1277">
        <f t="shared" si="196"/>
        <v>1.2028837033415107</v>
      </c>
      <c r="AQ1277">
        <f t="shared" si="197"/>
        <v>0</v>
      </c>
      <c r="AR1277">
        <f t="shared" si="198"/>
        <v>1.2017082383880651</v>
      </c>
      <c r="AS1277" s="9">
        <f t="shared" si="199"/>
        <v>31.906404969584234</v>
      </c>
      <c r="AT1277" s="9">
        <f t="shared" si="200"/>
        <v>12.813069057726894</v>
      </c>
      <c r="AU1277" s="9">
        <f t="shared" si="201"/>
        <v>13.806578702028181</v>
      </c>
      <c r="AV1277">
        <f t="shared" si="202"/>
        <v>0</v>
      </c>
      <c r="AW1277">
        <f t="shared" si="203"/>
        <v>8.1831797890600875</v>
      </c>
      <c r="AX1277">
        <v>20.067671968162234</v>
      </c>
      <c r="AZ1277">
        <f t="shared" si="204"/>
        <v>85.284160722394148</v>
      </c>
    </row>
    <row r="1278" spans="1:52" x14ac:dyDescent="0.3">
      <c r="A1278">
        <v>319</v>
      </c>
      <c r="B1278" s="12">
        <v>5432.9885967756263</v>
      </c>
      <c r="C1278" s="9">
        <v>0</v>
      </c>
      <c r="D1278" s="9">
        <v>0.65607531865928348</v>
      </c>
      <c r="E1278" s="9">
        <v>1.1216662963438795</v>
      </c>
      <c r="F1278" s="9">
        <v>3.4400613196506118</v>
      </c>
      <c r="G1278" s="12">
        <v>208.7088045652776</v>
      </c>
      <c r="H1278" s="12">
        <v>436.41011397841515</v>
      </c>
      <c r="I1278" s="12">
        <v>26.184606838704909</v>
      </c>
      <c r="J1278">
        <v>194.60775911803137</v>
      </c>
      <c r="K1278">
        <v>53.658507342202199</v>
      </c>
      <c r="L1278">
        <v>-2.4850633447476588E-3</v>
      </c>
      <c r="M1278">
        <v>0</v>
      </c>
      <c r="N1278">
        <v>1.0796706947096229E-4</v>
      </c>
      <c r="O1278">
        <v>1.0200454154293882E-3</v>
      </c>
      <c r="P1278">
        <v>-1.9256075362948186E-4</v>
      </c>
      <c r="Q1278">
        <v>5.8771958018980341E-3</v>
      </c>
      <c r="R1278">
        <v>-1.1682676836783796E-2</v>
      </c>
      <c r="S1278">
        <v>5.3783521192153119E-5</v>
      </c>
      <c r="T1278">
        <v>212.84815672060739</v>
      </c>
      <c r="U1278">
        <v>56.923177139327777</v>
      </c>
      <c r="V1278">
        <v>202.72654822763295</v>
      </c>
      <c r="W1278">
        <v>57.247760978388101</v>
      </c>
      <c r="X1278">
        <v>300.20187691699641</v>
      </c>
      <c r="Y1278">
        <v>284.95569270861171</v>
      </c>
      <c r="Z1278">
        <v>11.475973130774987</v>
      </c>
      <c r="AA1278" s="12">
        <v>27.578202279568305</v>
      </c>
      <c r="AB1278" s="12">
        <v>8.6282022795683027</v>
      </c>
      <c r="AC1278" s="12">
        <v>-0.51047287704947086</v>
      </c>
      <c r="AD1278" s="12">
        <v>-467.95926949514387</v>
      </c>
      <c r="AE1278">
        <v>4.4780586162254998E-2</v>
      </c>
      <c r="AF1278">
        <v>0</v>
      </c>
      <c r="AG1278">
        <v>22.777185197550853</v>
      </c>
      <c r="AH1278">
        <v>-5.4096195867111918</v>
      </c>
      <c r="AI1278">
        <v>-4.1114572240489382</v>
      </c>
      <c r="AJ1278">
        <v>-3.1208203682631153</v>
      </c>
      <c r="AK1278">
        <v>18.516937601900768</v>
      </c>
      <c r="AL1278">
        <v>0</v>
      </c>
      <c r="AM1278">
        <v>0</v>
      </c>
      <c r="AN1278">
        <v>-2.160402301314662</v>
      </c>
      <c r="AO1278">
        <f t="shared" si="195"/>
        <v>20.176200316648409</v>
      </c>
      <c r="AP1278">
        <f t="shared" si="196"/>
        <v>1.2105720189989044</v>
      </c>
      <c r="AQ1278">
        <f t="shared" si="197"/>
        <v>0</v>
      </c>
      <c r="AR1278">
        <f t="shared" si="198"/>
        <v>1.209358441240475</v>
      </c>
      <c r="AS1278" s="9">
        <f t="shared" si="199"/>
        <v>31.410522763544911</v>
      </c>
      <c r="AT1278" s="9">
        <f t="shared" si="200"/>
        <v>13.091913292631062</v>
      </c>
      <c r="AU1278" s="9">
        <f t="shared" si="201"/>
        <v>13.892491962899454</v>
      </c>
      <c r="AV1278">
        <f t="shared" si="202"/>
        <v>0</v>
      </c>
      <c r="AW1278">
        <f t="shared" si="203"/>
        <v>8.0561250745194144</v>
      </c>
      <c r="AX1278">
        <v>20.196446909485505</v>
      </c>
      <c r="AZ1278">
        <f t="shared" si="204"/>
        <v>82.229144480978761</v>
      </c>
    </row>
    <row r="1279" spans="1:52" x14ac:dyDescent="0.3">
      <c r="A1279">
        <v>319.25</v>
      </c>
      <c r="B1279" s="12">
        <v>5420.2147413966422</v>
      </c>
      <c r="C1279" s="9">
        <v>0</v>
      </c>
      <c r="D1279" s="9">
        <v>0.65356015130209499</v>
      </c>
      <c r="E1279" s="9">
        <v>1.1207422542474501</v>
      </c>
      <c r="F1279" s="9">
        <v>3.4386063014390538</v>
      </c>
      <c r="G1279" s="12">
        <v>209.85072899077915</v>
      </c>
      <c r="H1279" s="12">
        <v>436.05471317209617</v>
      </c>
      <c r="I1279" s="12">
        <v>26.16328279032577</v>
      </c>
      <c r="J1279">
        <v>194.4781152744653</v>
      </c>
      <c r="K1279">
        <v>53.645584652393779</v>
      </c>
      <c r="L1279">
        <v>-2.4924798087341752E-3</v>
      </c>
      <c r="M1279">
        <v>0</v>
      </c>
      <c r="N1279">
        <v>-6.1411370421797482E-5</v>
      </c>
      <c r="O1279">
        <v>1.0179648027053502E-3</v>
      </c>
      <c r="P1279">
        <v>-1.4906077644093017E-4</v>
      </c>
      <c r="Q1279">
        <v>5.8771958018980341E-3</v>
      </c>
      <c r="R1279">
        <v>-9.0968578132861241E-3</v>
      </c>
      <c r="S1279">
        <v>5.3621672191198293E-5</v>
      </c>
      <c r="T1279">
        <v>185.39721768080091</v>
      </c>
      <c r="U1279">
        <v>52.904866240377487</v>
      </c>
      <c r="V1279">
        <v>199.74925402090005</v>
      </c>
      <c r="W1279">
        <v>56.836633803158918</v>
      </c>
      <c r="X1279">
        <v>299.8554750872118</v>
      </c>
      <c r="Y1279">
        <v>284.77174568902325</v>
      </c>
      <c r="Z1279">
        <v>11.47402149580396</v>
      </c>
      <c r="AA1279" s="12">
        <v>27.571094263441921</v>
      </c>
      <c r="AB1279" s="12">
        <v>8.6210942634419236</v>
      </c>
      <c r="AC1279" s="12">
        <v>-0.51689493271028186</v>
      </c>
      <c r="AD1279" s="12">
        <v>-467.01188765417783</v>
      </c>
      <c r="AE1279">
        <v>4.5348004712298939E-2</v>
      </c>
      <c r="AF1279">
        <v>0</v>
      </c>
      <c r="AG1279">
        <v>22.711703804458111</v>
      </c>
      <c r="AH1279">
        <v>-4.7158965976069487</v>
      </c>
      <c r="AI1279">
        <v>-4.2511245834061606</v>
      </c>
      <c r="AJ1279">
        <v>-3.1145022787657126</v>
      </c>
      <c r="AK1279">
        <v>18.51216503950706</v>
      </c>
      <c r="AL1279">
        <v>0</v>
      </c>
      <c r="AM1279">
        <v>0</v>
      </c>
      <c r="AN1279">
        <v>-2.1875814609773259</v>
      </c>
      <c r="AO1279">
        <f t="shared" si="195"/>
        <v>20.018264858796321</v>
      </c>
      <c r="AP1279">
        <f t="shared" si="196"/>
        <v>1.2010958915277792</v>
      </c>
      <c r="AQ1279">
        <f t="shared" si="197"/>
        <v>0</v>
      </c>
      <c r="AR1279">
        <f t="shared" si="198"/>
        <v>1.1998611114167059</v>
      </c>
      <c r="AS1279" s="9">
        <f t="shared" si="199"/>
        <v>31.686121870177818</v>
      </c>
      <c r="AT1279" s="9">
        <f t="shared" si="200"/>
        <v>12.702594313766037</v>
      </c>
      <c r="AU1279" s="9">
        <f t="shared" si="201"/>
        <v>13.78140007791156</v>
      </c>
      <c r="AV1279">
        <f t="shared" si="202"/>
        <v>0</v>
      </c>
      <c r="AW1279">
        <f t="shared" si="203"/>
        <v>8.1269283153020453</v>
      </c>
      <c r="AX1279">
        <v>20.038865705903245</v>
      </c>
      <c r="AZ1279">
        <f t="shared" si="204"/>
        <v>85.022491668123195</v>
      </c>
    </row>
    <row r="1280" spans="1:52" x14ac:dyDescent="0.3">
      <c r="A1280">
        <v>319.5</v>
      </c>
      <c r="B1280" s="12">
        <v>5407.4027333709528</v>
      </c>
      <c r="C1280" s="9">
        <v>0</v>
      </c>
      <c r="D1280" s="9">
        <v>0.6510443577833005</v>
      </c>
      <c r="E1280" s="9">
        <v>1.1198067551537787</v>
      </c>
      <c r="F1280" s="9">
        <v>3.4371457033975852</v>
      </c>
      <c r="G1280" s="12">
        <v>210.99242233025754</v>
      </c>
      <c r="H1280" s="12">
        <v>435.69490582837642</v>
      </c>
      <c r="I1280" s="12">
        <v>26.141694349702583</v>
      </c>
      <c r="J1280">
        <v>194.60684373219209</v>
      </c>
      <c r="K1280">
        <v>53.669907933118566</v>
      </c>
      <c r="L1280">
        <v>-2.499805007152692E-3</v>
      </c>
      <c r="M1280">
        <v>0</v>
      </c>
      <c r="N1280">
        <v>1.0796796524001435E-4</v>
      </c>
      <c r="O1280">
        <v>1.0161863759129205E-3</v>
      </c>
      <c r="P1280">
        <v>-1.9212146960156275E-4</v>
      </c>
      <c r="Q1280">
        <v>5.8771958018980341E-3</v>
      </c>
      <c r="R1280">
        <v>-1.1793557140395023E-2</v>
      </c>
      <c r="S1280">
        <v>5.3527695751653309E-5</v>
      </c>
      <c r="T1280">
        <v>212.85368601103488</v>
      </c>
      <c r="U1280">
        <v>56.921687367999311</v>
      </c>
      <c r="V1280">
        <v>202.7744833188213</v>
      </c>
      <c r="W1280">
        <v>57.246258874649811</v>
      </c>
      <c r="X1280">
        <v>299.65249499044506</v>
      </c>
      <c r="Y1280">
        <v>284.74652419431561</v>
      </c>
      <c r="Z1280">
        <v>11.472044996634109</v>
      </c>
      <c r="AA1280" s="12">
        <v>27.563898116567525</v>
      </c>
      <c r="AB1280" s="12">
        <v>8.6138981165675279</v>
      </c>
      <c r="AC1280" s="12">
        <v>-0.52330380070605798</v>
      </c>
      <c r="AD1280" s="12">
        <v>-466.05288062466036</v>
      </c>
      <c r="AE1280">
        <v>4.5914573897840372E-2</v>
      </c>
      <c r="AF1280">
        <v>0</v>
      </c>
      <c r="AG1280">
        <v>22.621313438176866</v>
      </c>
      <c r="AH1280">
        <v>-5.4188941972613618</v>
      </c>
      <c r="AI1280">
        <v>-4.0986020437747159</v>
      </c>
      <c r="AJ1280">
        <v>-3.1081066608858605</v>
      </c>
      <c r="AK1280">
        <v>18.507333303148883</v>
      </c>
      <c r="AL1280">
        <v>0</v>
      </c>
      <c r="AM1280">
        <v>0</v>
      </c>
      <c r="AN1280">
        <v>-2.2147048083467782</v>
      </c>
      <c r="AO1280">
        <f t="shared" si="195"/>
        <v>20.145935993276652</v>
      </c>
      <c r="AP1280">
        <f t="shared" si="196"/>
        <v>1.208756159596599</v>
      </c>
      <c r="AQ1280">
        <f t="shared" si="197"/>
        <v>0</v>
      </c>
      <c r="AR1280">
        <f t="shared" si="198"/>
        <v>1.20748226491842</v>
      </c>
      <c r="AS1280" s="9">
        <f t="shared" si="199"/>
        <v>31.191087978144058</v>
      </c>
      <c r="AT1280" s="9">
        <f t="shared" si="200"/>
        <v>12.981446193800195</v>
      </c>
      <c r="AU1280" s="9">
        <f t="shared" si="201"/>
        <v>13.866905052850823</v>
      </c>
      <c r="AV1280">
        <f t="shared" si="202"/>
        <v>0</v>
      </c>
      <c r="AW1280">
        <f t="shared" si="203"/>
        <v>8.0000672163775466</v>
      </c>
      <c r="AX1280">
        <v>20.167189970576683</v>
      </c>
      <c r="AZ1280">
        <f t="shared" si="204"/>
        <v>81.972040875494315</v>
      </c>
    </row>
    <row r="1281" spans="1:52" x14ac:dyDescent="0.3">
      <c r="A1281">
        <v>319.75</v>
      </c>
      <c r="B1281" s="12">
        <v>5394.5529238762238</v>
      </c>
      <c r="C1281" s="9">
        <v>0</v>
      </c>
      <c r="D1281" s="9">
        <v>0.64852798964914904</v>
      </c>
      <c r="E1281" s="9">
        <v>1.1188598229230764</v>
      </c>
      <c r="F1281" s="9">
        <v>3.4356795528200808</v>
      </c>
      <c r="G1281" s="12">
        <v>212.13386044022653</v>
      </c>
      <c r="H1281" s="12">
        <v>435.3307011242602</v>
      </c>
      <c r="I1281" s="12">
        <v>26.119842067455611</v>
      </c>
      <c r="J1281">
        <v>194.47363379210285</v>
      </c>
      <c r="K1281">
        <v>53.656517538187813</v>
      </c>
      <c r="L1281">
        <v>-2.5070858230819E-3</v>
      </c>
      <c r="M1281">
        <v>0</v>
      </c>
      <c r="N1281">
        <v>-6.1504906824849667E-5</v>
      </c>
      <c r="O1281">
        <v>1.0141204853003759E-3</v>
      </c>
      <c r="P1281">
        <v>-1.4720224302619021E-4</v>
      </c>
      <c r="Q1281">
        <v>5.8771958018980341E-3</v>
      </c>
      <c r="R1281">
        <v>-9.0889093696106451E-3</v>
      </c>
      <c r="S1281">
        <v>5.3364323464534467E-5</v>
      </c>
      <c r="T1281">
        <v>185.46968291387313</v>
      </c>
      <c r="U1281">
        <v>52.914493267819182</v>
      </c>
      <c r="V1281">
        <v>199.80288503248556</v>
      </c>
      <c r="W1281">
        <v>56.836008816771312</v>
      </c>
      <c r="X1281">
        <v>299.31378853275891</v>
      </c>
      <c r="Y1281">
        <v>284.56653145854131</v>
      </c>
      <c r="Z1281">
        <v>11.470043665390074</v>
      </c>
      <c r="AA1281" s="12">
        <v>27.556614022485206</v>
      </c>
      <c r="AB1281" s="12">
        <v>8.6066140224852035</v>
      </c>
      <c r="AC1281" s="12">
        <v>-0.529699321666246</v>
      </c>
      <c r="AD1281" s="12">
        <v>-465.08228419669291</v>
      </c>
      <c r="AE1281">
        <v>4.6480283047747095E-2</v>
      </c>
      <c r="AF1281">
        <v>0</v>
      </c>
      <c r="AG1281">
        <v>22.557968647761225</v>
      </c>
      <c r="AH1281">
        <v>-4.7257968123444183</v>
      </c>
      <c r="AI1281">
        <v>-4.2381823213027872</v>
      </c>
      <c r="AJ1281">
        <v>-3.1016337533077456</v>
      </c>
      <c r="AK1281">
        <v>18.502442516061265</v>
      </c>
      <c r="AL1281">
        <v>0</v>
      </c>
      <c r="AM1281">
        <v>0</v>
      </c>
      <c r="AN1281">
        <v>-2.241771668941523</v>
      </c>
      <c r="AO1281">
        <f t="shared" si="195"/>
        <v>19.988028539970053</v>
      </c>
      <c r="AP1281">
        <f t="shared" si="196"/>
        <v>1.1992817123982031</v>
      </c>
      <c r="AQ1281">
        <f t="shared" si="197"/>
        <v>0</v>
      </c>
      <c r="AR1281">
        <f t="shared" si="198"/>
        <v>1.1979864714846877</v>
      </c>
      <c r="AS1281" s="9">
        <f t="shared" si="199"/>
        <v>31.469189185654947</v>
      </c>
      <c r="AT1281" s="9">
        <f t="shared" si="200"/>
        <v>12.593232152781303</v>
      </c>
      <c r="AU1281" s="9">
        <f t="shared" si="201"/>
        <v>13.75581360831117</v>
      </c>
      <c r="AV1281">
        <f t="shared" si="202"/>
        <v>0</v>
      </c>
      <c r="AW1281">
        <f t="shared" si="203"/>
        <v>8.0714931194735975</v>
      </c>
      <c r="AX1281">
        <v>20.009639228372397</v>
      </c>
      <c r="AZ1281">
        <f t="shared" si="204"/>
        <v>84.763646426055743</v>
      </c>
    </row>
    <row r="1282" spans="1:52" x14ac:dyDescent="0.3">
      <c r="A1282">
        <v>320</v>
      </c>
      <c r="B1282" s="12">
        <v>5381.6656645465064</v>
      </c>
      <c r="C1282" s="9">
        <v>0</v>
      </c>
      <c r="D1282" s="9">
        <v>0.6460110983750752</v>
      </c>
      <c r="E1282" s="9">
        <v>1.1179014816995705</v>
      </c>
      <c r="F1282" s="9">
        <v>3.4342078771212559</v>
      </c>
      <c r="G1282" s="12">
        <v>213.27501926100365</v>
      </c>
      <c r="H1282" s="12">
        <v>434.96210834598861</v>
      </c>
      <c r="I1282" s="12">
        <v>26.097726500759318</v>
      </c>
      <c r="J1282">
        <v>194.60611682650767</v>
      </c>
      <c r="K1282">
        <v>53.681408900419797</v>
      </c>
      <c r="L1282">
        <v>-2.5142735281318885E-3</v>
      </c>
      <c r="M1282">
        <v>0</v>
      </c>
      <c r="N1282">
        <v>1.0795234184235974E-4</v>
      </c>
      <c r="O1282">
        <v>1.0123447793692654E-3</v>
      </c>
      <c r="P1282">
        <v>-1.9173707471922593E-4</v>
      </c>
      <c r="Q1282">
        <v>5.8771958018980341E-3</v>
      </c>
      <c r="R1282">
        <v>-1.1907470300857259E-2</v>
      </c>
      <c r="S1282">
        <v>5.3270432806931153E-5</v>
      </c>
      <c r="T1282">
        <v>212.86272969049531</v>
      </c>
      <c r="U1282">
        <v>56.921004332851396</v>
      </c>
      <c r="V1282">
        <v>202.82793333900165</v>
      </c>
      <c r="W1282">
        <v>57.24552868992896</v>
      </c>
      <c r="X1282">
        <v>299.1183566661125</v>
      </c>
      <c r="Y1282">
        <v>284.54590389830878</v>
      </c>
      <c r="Z1282">
        <v>11.468017534621874</v>
      </c>
      <c r="AA1282" s="12">
        <v>27.549242166919772</v>
      </c>
      <c r="AB1282" s="12">
        <v>8.5992421669197725</v>
      </c>
      <c r="AC1282" s="12">
        <v>-0.53608133671813962</v>
      </c>
      <c r="AD1282" s="12">
        <v>-464.10013454551961</v>
      </c>
      <c r="AE1282">
        <v>4.7045121504878162E-2</v>
      </c>
      <c r="AF1282">
        <v>0</v>
      </c>
      <c r="AG1282">
        <v>22.468151494699061</v>
      </c>
      <c r="AH1282">
        <v>-5.4284835503619524</v>
      </c>
      <c r="AI1282">
        <v>-4.085898527965357</v>
      </c>
      <c r="AJ1282">
        <v>-3.095083797284071</v>
      </c>
      <c r="AK1282">
        <v>18.497492802946116</v>
      </c>
      <c r="AL1282">
        <v>0</v>
      </c>
      <c r="AM1282">
        <v>0</v>
      </c>
      <c r="AN1282">
        <v>-2.268781370387031</v>
      </c>
      <c r="AO1282">
        <f t="shared" si="195"/>
        <v>20.115217790539603</v>
      </c>
      <c r="AP1282">
        <f t="shared" si="196"/>
        <v>1.206913067432376</v>
      </c>
      <c r="AQ1282">
        <f t="shared" si="197"/>
        <v>0</v>
      </c>
      <c r="AR1282">
        <f t="shared" si="198"/>
        <v>1.2055777175224263</v>
      </c>
      <c r="AS1282" s="9">
        <f t="shared" si="199"/>
        <v>30.974937478826828</v>
      </c>
      <c r="AT1282" s="9">
        <f t="shared" si="200"/>
        <v>12.872065881625115</v>
      </c>
      <c r="AU1282" s="9">
        <f t="shared" si="201"/>
        <v>13.84090022007876</v>
      </c>
      <c r="AV1282">
        <f t="shared" si="202"/>
        <v>0</v>
      </c>
      <c r="AW1282">
        <f t="shared" si="203"/>
        <v>7.9448079273551677</v>
      </c>
      <c r="AX1282">
        <v>20.13749827389195</v>
      </c>
      <c r="AZ1282">
        <f t="shared" si="204"/>
        <v>81.717970559307133</v>
      </c>
    </row>
    <row r="1283" spans="1:52" x14ac:dyDescent="0.3">
      <c r="A1283">
        <v>320.25</v>
      </c>
      <c r="B1283" s="12">
        <v>5368.7413074568103</v>
      </c>
      <c r="C1283" s="9">
        <v>0</v>
      </c>
      <c r="D1283" s="9">
        <v>0.64349373536442112</v>
      </c>
      <c r="E1283" s="9">
        <v>1.1169317559105991</v>
      </c>
      <c r="F1283" s="9">
        <v>3.4327307038362509</v>
      </c>
      <c r="G1283" s="12">
        <v>214.41587481724761</v>
      </c>
      <c r="H1283" s="12">
        <v>434.58913688869194</v>
      </c>
      <c r="I1283" s="12">
        <v>26.075348213321515</v>
      </c>
      <c r="J1283">
        <v>194.46910148920918</v>
      </c>
      <c r="K1283">
        <v>53.667517391198089</v>
      </c>
      <c r="L1283">
        <v>-2.5214184688887183E-3</v>
      </c>
      <c r="M1283">
        <v>0</v>
      </c>
      <c r="N1283">
        <v>-6.1578219413746421E-5</v>
      </c>
      <c r="O1283">
        <v>1.0102941682862193E-3</v>
      </c>
      <c r="P1283">
        <v>-1.4530528212764533E-4</v>
      </c>
      <c r="Q1283">
        <v>5.8771958018980341E-3</v>
      </c>
      <c r="R1283">
        <v>-9.0760860291627041E-3</v>
      </c>
      <c r="S1283">
        <v>5.3105498444417875E-5</v>
      </c>
      <c r="T1283">
        <v>185.5470080222758</v>
      </c>
      <c r="U1283">
        <v>52.925206556647936</v>
      </c>
      <c r="V1283">
        <v>199.86195985417623</v>
      </c>
      <c r="W1283">
        <v>56.836155366225512</v>
      </c>
      <c r="X1283">
        <v>298.78729751896162</v>
      </c>
      <c r="Y1283">
        <v>284.36986864065807</v>
      </c>
      <c r="Z1283">
        <v>11.465966637306515</v>
      </c>
      <c r="AA1283" s="12">
        <v>27.54178273777384</v>
      </c>
      <c r="AB1283" s="12">
        <v>8.5917827377738387</v>
      </c>
      <c r="AC1283" s="12">
        <v>-0.54244968749178801</v>
      </c>
      <c r="AD1283" s="12">
        <v>-463.1064682221338</v>
      </c>
      <c r="AE1283">
        <v>4.7609078626257073E-2</v>
      </c>
      <c r="AF1283">
        <v>0</v>
      </c>
      <c r="AG1283">
        <v>22.406981897103361</v>
      </c>
      <c r="AH1283">
        <v>-4.7360227698286304</v>
      </c>
      <c r="AI1283">
        <v>-4.2253954393240925</v>
      </c>
      <c r="AJ1283">
        <v>-3.088457036573411</v>
      </c>
      <c r="AK1283">
        <v>18.492484289967614</v>
      </c>
      <c r="AL1283">
        <v>0</v>
      </c>
      <c r="AM1283">
        <v>0</v>
      </c>
      <c r="AN1283">
        <v>-2.2957332424365147</v>
      </c>
      <c r="AO1283">
        <f t="shared" ref="AO1283:AO1346" si="205">AX1283*COS(AE1283)</f>
        <v>19.957341075020032</v>
      </c>
      <c r="AP1283">
        <f t="shared" ref="AP1283:AP1346" si="206">AO1283*f_tip</f>
        <v>1.197440464501202</v>
      </c>
      <c r="AQ1283">
        <f t="shared" ref="AQ1283:AQ1346" si="207">IF(uhel_zkoseni_lamely=0,0,IF(uhel_zkoseni_lamely&gt;0,AP1283*SIN(AE1283),-AP1283*SIN(AE1283)))</f>
        <v>0</v>
      </c>
      <c r="AR1283">
        <f t="shared" ref="AR1283:AR1346" si="208">AP1283*COS(AE1283)</f>
        <v>1.1960836469454084</v>
      </c>
      <c r="AS1283" s="9">
        <f t="shared" ref="AS1283:AS1346" si="209">(-AR1283*sirka_lamely+AG1283*(sirka_lamely-0.5*AB1283)-(AL1283+AN1283)*sirka_lamely*0.5+AH1283*(sirka_lamely-AB1283)*0.5)/(sirka_lamely-AB1283)</f>
        <v>31.255591580192601</v>
      </c>
      <c r="AT1283" s="9">
        <f t="shared" ref="AT1283:AT1346" si="210">-AG1283-AH1283+AR1283+AS1283+AL1283+AN1283</f>
        <v>12.484982857426761</v>
      </c>
      <c r="AU1283" s="9">
        <f t="shared" ref="AU1283:AU1346" si="211">AP1283*Z1283</f>
        <v>13.729812416131599</v>
      </c>
      <c r="AV1283">
        <f t="shared" ref="AV1283:AV1346" si="212">AK1283-AJ1283+AI1283-AM1283-AQ1283+IF(AC1283&gt;0,-(ABS(AS1283)+ABS(AT1283))*f_side,(ABS(AS1283)+ABS(AT1283))*f_side)-AX1283</f>
        <v>0</v>
      </c>
      <c r="AW1283">
        <f t="shared" ref="AW1283:AW1346" si="213">(ABS(AS1283)*AB1283*(sirka_lamely-AB1283)/sirka_lamely)/(delka_rotoru*tloustka_lamely^2/6)</f>
        <v>8.0168677809386626</v>
      </c>
      <c r="AX1283">
        <v>19.979980353474094</v>
      </c>
      <c r="AZ1283">
        <f t="shared" ref="AZ1283:AZ1346" si="214">Y1283-V1283</f>
        <v>84.507908786481835</v>
      </c>
    </row>
    <row r="1284" spans="1:52" x14ac:dyDescent="0.3">
      <c r="A1284">
        <v>320.5</v>
      </c>
      <c r="B1284" s="12">
        <v>5355.780205107746</v>
      </c>
      <c r="C1284" s="9">
        <v>0</v>
      </c>
      <c r="D1284" s="9">
        <v>0.64097595194717916</v>
      </c>
      <c r="E1284" s="9">
        <v>1.115950670265706</v>
      </c>
      <c r="F1284" s="9">
        <v>3.43124806062022</v>
      </c>
      <c r="G1284" s="12">
        <v>215.55640321848492</v>
      </c>
      <c r="H1284" s="12">
        <v>434.21179625604077</v>
      </c>
      <c r="I1284" s="12">
        <v>26.052707775362446</v>
      </c>
      <c r="J1284">
        <v>194.6055930826999</v>
      </c>
      <c r="K1284">
        <v>53.69301364082861</v>
      </c>
      <c r="L1284">
        <v>-2.5284682882008055E-3</v>
      </c>
      <c r="M1284">
        <v>0</v>
      </c>
      <c r="N1284">
        <v>1.0791597550284021E-4</v>
      </c>
      <c r="O1284">
        <v>1.0085210496193588E-3</v>
      </c>
      <c r="P1284">
        <v>-1.9141199347351849E-4</v>
      </c>
      <c r="Q1284">
        <v>5.8771958018980341E-3</v>
      </c>
      <c r="R1284">
        <v>-1.2024802671531049E-2</v>
      </c>
      <c r="S1284">
        <v>5.3011763501140116E-5</v>
      </c>
      <c r="T1284">
        <v>212.87509052171458</v>
      </c>
      <c r="U1284">
        <v>56.921090164894281</v>
      </c>
      <c r="V1284">
        <v>202.88666042842931</v>
      </c>
      <c r="W1284">
        <v>57.245539265200307</v>
      </c>
      <c r="X1284">
        <v>298.59937452125297</v>
      </c>
      <c r="Y1284">
        <v>284.35387891227168</v>
      </c>
      <c r="Z1284">
        <v>11.463891006848744</v>
      </c>
      <c r="AA1284" s="12">
        <v>27.534235925120818</v>
      </c>
      <c r="AB1284" s="12">
        <v>8.5842359251208151</v>
      </c>
      <c r="AC1284" s="12">
        <v>-0.54880421612787578</v>
      </c>
      <c r="AD1284" s="12">
        <v>-462.10132237872733</v>
      </c>
      <c r="AE1284">
        <v>4.8172143783275834E-2</v>
      </c>
      <c r="AF1284">
        <v>0</v>
      </c>
      <c r="AG1284">
        <v>22.317678865349738</v>
      </c>
      <c r="AH1284">
        <v>-5.4383821449044154</v>
      </c>
      <c r="AI1284">
        <v>-4.0733609241921185</v>
      </c>
      <c r="AJ1284">
        <v>-3.0817537189437334</v>
      </c>
      <c r="AK1284">
        <v>18.487417104747468</v>
      </c>
      <c r="AL1284">
        <v>0</v>
      </c>
      <c r="AM1284">
        <v>0</v>
      </c>
      <c r="AN1284">
        <v>-2.3226266170042753</v>
      </c>
      <c r="AO1284">
        <f t="shared" si="205"/>
        <v>20.084033421872999</v>
      </c>
      <c r="AP1284">
        <f t="shared" si="206"/>
        <v>1.2050420053123798</v>
      </c>
      <c r="AQ1284">
        <f t="shared" si="207"/>
        <v>0</v>
      </c>
      <c r="AR1284">
        <f t="shared" si="208"/>
        <v>1.2036440922832126</v>
      </c>
      <c r="AS1284" s="9">
        <f t="shared" si="209"/>
        <v>30.762049054347202</v>
      </c>
      <c r="AT1284" s="9">
        <f t="shared" si="210"/>
        <v>12.763769809180818</v>
      </c>
      <c r="AU1284" s="9">
        <f t="shared" si="211"/>
        <v>13.814470207575567</v>
      </c>
      <c r="AV1284">
        <f t="shared" si="212"/>
        <v>0</v>
      </c>
      <c r="AW1284">
        <f t="shared" si="213"/>
        <v>7.8903390696201532</v>
      </c>
      <c r="AX1284">
        <v>20.107359031310761</v>
      </c>
      <c r="AZ1284">
        <f t="shared" si="214"/>
        <v>81.467218483842373</v>
      </c>
    </row>
    <row r="1285" spans="1:52" x14ac:dyDescent="0.3">
      <c r="A1285">
        <v>320.75</v>
      </c>
      <c r="B1285" s="12">
        <v>5342.7827104101789</v>
      </c>
      <c r="C1285" s="9">
        <v>0</v>
      </c>
      <c r="D1285" s="9">
        <v>0.63845779937873748</v>
      </c>
      <c r="E1285" s="9">
        <v>1.1149582497557182</v>
      </c>
      <c r="F1285" s="9">
        <v>3.4297599752479075</v>
      </c>
      <c r="G1285" s="12">
        <v>216.69658065962935</v>
      </c>
      <c r="H1285" s="12">
        <v>433.83009605989162</v>
      </c>
      <c r="I1285" s="12">
        <v>26.029805763593497</v>
      </c>
      <c r="J1285">
        <v>194.46450804595497</v>
      </c>
      <c r="K1285">
        <v>53.678584038719123</v>
      </c>
      <c r="L1285">
        <v>-2.5354771662659662E-3</v>
      </c>
      <c r="M1285">
        <v>0</v>
      </c>
      <c r="N1285">
        <v>-6.1627007359488911E-5</v>
      </c>
      <c r="O1285">
        <v>1.0064862994421638E-3</v>
      </c>
      <c r="P1285">
        <v>-1.4336445151340971E-4</v>
      </c>
      <c r="Q1285">
        <v>5.8771958018980341E-3</v>
      </c>
      <c r="R1285">
        <v>-9.0579476859320388E-3</v>
      </c>
      <c r="S1285">
        <v>5.2845222759073862E-5</v>
      </c>
      <c r="T1285">
        <v>185.62901425544726</v>
      </c>
      <c r="U1285">
        <v>52.936966483965989</v>
      </c>
      <c r="V1285">
        <v>199.92624713819555</v>
      </c>
      <c r="W1285">
        <v>56.837042707345802</v>
      </c>
      <c r="X1285">
        <v>298.2759157524095</v>
      </c>
      <c r="Y1285">
        <v>284.18180242504735</v>
      </c>
      <c r="Z1285">
        <v>11.461790677080714</v>
      </c>
      <c r="AA1285" s="12">
        <v>27.526601921197834</v>
      </c>
      <c r="AB1285" s="12">
        <v>8.5766019211978328</v>
      </c>
      <c r="AC1285" s="12">
        <v>-0.55514476527927303</v>
      </c>
      <c r="AD1285" s="12">
        <v>-461.08473428961048</v>
      </c>
      <c r="AE1285">
        <v>4.8734306361846169E-2</v>
      </c>
      <c r="AF1285">
        <v>0</v>
      </c>
      <c r="AG1285">
        <v>22.258727969435736</v>
      </c>
      <c r="AH1285">
        <v>-4.7465699504244583</v>
      </c>
      <c r="AI1285">
        <v>-4.2127777643425901</v>
      </c>
      <c r="AJ1285">
        <v>-3.074974092977413</v>
      </c>
      <c r="AK1285">
        <v>18.482291376360184</v>
      </c>
      <c r="AL1285">
        <v>0</v>
      </c>
      <c r="AM1285">
        <v>0</v>
      </c>
      <c r="AN1285">
        <v>-2.3494608281722664</v>
      </c>
      <c r="AO1285">
        <f t="shared" si="205"/>
        <v>19.926191151885991</v>
      </c>
      <c r="AP1285">
        <f t="shared" si="206"/>
        <v>1.1955714691131594</v>
      </c>
      <c r="AQ1285">
        <f t="shared" si="207"/>
        <v>0</v>
      </c>
      <c r="AR1285">
        <f t="shared" si="208"/>
        <v>1.1941519894717698</v>
      </c>
      <c r="AS1285" s="9">
        <f t="shared" si="209"/>
        <v>31.045313120495308</v>
      </c>
      <c r="AT1285" s="9">
        <f t="shared" si="210"/>
        <v>12.377846262783535</v>
      </c>
      <c r="AU1285" s="9">
        <f t="shared" si="211"/>
        <v>13.703389918464902</v>
      </c>
      <c r="AV1285">
        <f t="shared" si="212"/>
        <v>0</v>
      </c>
      <c r="AW1285">
        <f t="shared" si="213"/>
        <v>7.9630457291090204</v>
      </c>
      <c r="AX1285">
        <v>19.949877267991738</v>
      </c>
      <c r="AZ1285">
        <f t="shared" si="214"/>
        <v>84.255555286851802</v>
      </c>
    </row>
    <row r="1286" spans="1:52" x14ac:dyDescent="0.3">
      <c r="A1286">
        <v>321</v>
      </c>
      <c r="B1286" s="12">
        <v>5329.749176669904</v>
      </c>
      <c r="C1286" s="9">
        <v>0</v>
      </c>
      <c r="D1286" s="9">
        <v>0.63593932883863302</v>
      </c>
      <c r="E1286" s="9">
        <v>1.1139545196518181</v>
      </c>
      <c r="F1286" s="9">
        <v>3.4282664756132237</v>
      </c>
      <c r="G1286" s="12">
        <v>217.44223153484197</v>
      </c>
      <c r="H1286" s="12">
        <v>433.44404601993</v>
      </c>
      <c r="I1286" s="12">
        <v>26.006642761195799</v>
      </c>
      <c r="J1286">
        <v>194.60528941520562</v>
      </c>
      <c r="K1286">
        <v>53.70472581473382</v>
      </c>
      <c r="L1286">
        <v>-2.5423963328682592E-3</v>
      </c>
      <c r="M1286">
        <v>0</v>
      </c>
      <c r="N1286">
        <v>1.0785671504647893E-4</v>
      </c>
      <c r="O1286">
        <v>1.0047155894367008E-3</v>
      </c>
      <c r="P1286">
        <v>-1.9115125640752393E-4</v>
      </c>
      <c r="Q1286">
        <v>5.8771958018980341E-3</v>
      </c>
      <c r="R1286">
        <v>-1.2124015460760246E-2</v>
      </c>
      <c r="S1286">
        <v>5.2751719554837572E-5</v>
      </c>
      <c r="T1286">
        <v>212.89057699582091</v>
      </c>
      <c r="U1286">
        <v>56.921908895278818</v>
      </c>
      <c r="V1286">
        <v>202.95043380597195</v>
      </c>
      <c r="W1286">
        <v>57.246260262151964</v>
      </c>
      <c r="X1286">
        <v>298.09546336967082</v>
      </c>
      <c r="Y1286">
        <v>284.17049647508475</v>
      </c>
      <c r="Z1286">
        <v>11.459665682261079</v>
      </c>
      <c r="AA1286" s="12">
        <v>27.518880920398594</v>
      </c>
      <c r="AB1286" s="12">
        <v>8.5688809203986001</v>
      </c>
      <c r="AC1286" s="12">
        <v>-0.56147117812020697</v>
      </c>
      <c r="AD1286" s="12">
        <v>-460.05674179271722</v>
      </c>
      <c r="AE1286">
        <v>4.9295555762622678E-2</v>
      </c>
      <c r="AF1286">
        <v>0</v>
      </c>
      <c r="AG1286">
        <v>22.169874426178726</v>
      </c>
      <c r="AH1286">
        <v>-5.4485845898291965</v>
      </c>
      <c r="AI1286">
        <v>-4.0610031334556398</v>
      </c>
      <c r="AJ1286">
        <v>-3.0681184110156319</v>
      </c>
      <c r="AK1286">
        <v>18.47710723532828</v>
      </c>
      <c r="AL1286">
        <v>0</v>
      </c>
      <c r="AM1286">
        <v>0</v>
      </c>
      <c r="AN1286">
        <v>-2.3762352122289059</v>
      </c>
      <c r="AO1286">
        <f t="shared" si="205"/>
        <v>20.052370898982506</v>
      </c>
      <c r="AP1286">
        <f t="shared" si="206"/>
        <v>1.2031422539389502</v>
      </c>
      <c r="AQ1286">
        <f t="shared" si="207"/>
        <v>0</v>
      </c>
      <c r="AR1286">
        <f t="shared" si="208"/>
        <v>1.2016807009349935</v>
      </c>
      <c r="AS1286" s="9">
        <f t="shared" si="209"/>
        <v>30.552399089685235</v>
      </c>
      <c r="AT1286" s="9">
        <f t="shared" si="210"/>
        <v>12.656554742041791</v>
      </c>
      <c r="AU1286" s="9">
        <f t="shared" si="211"/>
        <v>13.787607998342432</v>
      </c>
      <c r="AV1286">
        <f t="shared" si="212"/>
        <v>0</v>
      </c>
      <c r="AW1286">
        <f t="shared" si="213"/>
        <v>7.8366521503676374</v>
      </c>
      <c r="AX1286">
        <v>20.076759742791896</v>
      </c>
      <c r="AZ1286">
        <f t="shared" si="214"/>
        <v>81.220062669112792</v>
      </c>
    </row>
    <row r="1287" spans="1:52" x14ac:dyDescent="0.3">
      <c r="A1287">
        <v>321.25</v>
      </c>
      <c r="B1287" s="12">
        <v>5316.6799575723444</v>
      </c>
      <c r="C1287" s="9">
        <v>0</v>
      </c>
      <c r="D1287" s="9">
        <v>0.63342059142931462</v>
      </c>
      <c r="E1287" s="9">
        <v>1.1129395055045961</v>
      </c>
      <c r="F1287" s="9">
        <v>3.4267675897288088</v>
      </c>
      <c r="G1287" s="12">
        <v>218.0337151419821</v>
      </c>
      <c r="H1287" s="12">
        <v>433.05365596330614</v>
      </c>
      <c r="I1287" s="12">
        <v>25.983219357798369</v>
      </c>
      <c r="J1287">
        <v>194.4610065722857</v>
      </c>
      <c r="K1287">
        <v>53.689881978304015</v>
      </c>
      <c r="L1287">
        <v>-2.5492796634813686E-3</v>
      </c>
      <c r="M1287">
        <v>0</v>
      </c>
      <c r="N1287">
        <v>-6.1688528778474738E-5</v>
      </c>
      <c r="O1287">
        <v>1.0026960823849834E-3</v>
      </c>
      <c r="P1287">
        <v>-1.4184074015507057E-4</v>
      </c>
      <c r="Q1287">
        <v>5.8771958018980341E-3</v>
      </c>
      <c r="R1287">
        <v>-9.0248500152722688E-3</v>
      </c>
      <c r="S1287">
        <v>5.2583824138572173E-5</v>
      </c>
      <c r="T1287">
        <v>185.71571586449545</v>
      </c>
      <c r="U1287">
        <v>52.949766156700093</v>
      </c>
      <c r="V1287">
        <v>199.9955224193408</v>
      </c>
      <c r="W1287">
        <v>56.838640905230591</v>
      </c>
      <c r="X1287">
        <v>297.77955916585745</v>
      </c>
      <c r="Y1287">
        <v>284.00253319752221</v>
      </c>
      <c r="Z1287">
        <v>11.457516057077541</v>
      </c>
      <c r="AA1287" s="12">
        <v>27.511073119266126</v>
      </c>
      <c r="AB1287" s="12">
        <v>8.5610731192661227</v>
      </c>
      <c r="AC1287" s="12">
        <v>-0.56778329835349572</v>
      </c>
      <c r="AD1287" s="12">
        <v>-459.01738334596752</v>
      </c>
      <c r="AE1287">
        <v>4.9855881401148938E-2</v>
      </c>
      <c r="AF1287">
        <v>0</v>
      </c>
      <c r="AG1287">
        <v>22.112942083257757</v>
      </c>
      <c r="AH1287">
        <v>-4.7574387551102264</v>
      </c>
      <c r="AI1287">
        <v>-4.2003505389090705</v>
      </c>
      <c r="AJ1287">
        <v>-3.0611869295342578</v>
      </c>
      <c r="AK1287">
        <v>18.47186481361738</v>
      </c>
      <c r="AL1287">
        <v>0</v>
      </c>
      <c r="AM1287">
        <v>0</v>
      </c>
      <c r="AN1287">
        <v>-2.4029491076996936</v>
      </c>
      <c r="AO1287">
        <f t="shared" si="205"/>
        <v>19.894530568830366</v>
      </c>
      <c r="AP1287">
        <f t="shared" si="206"/>
        <v>1.1936718341298218</v>
      </c>
      <c r="AQ1287">
        <f t="shared" si="207"/>
        <v>0</v>
      </c>
      <c r="AR1287">
        <f t="shared" si="208"/>
        <v>1.1921886407144695</v>
      </c>
      <c r="AS1287" s="9">
        <f t="shared" si="209"/>
        <v>30.837965303261861</v>
      </c>
      <c r="AT1287" s="9">
        <f t="shared" si="210"/>
        <v>12.271701508129105</v>
      </c>
      <c r="AU1287" s="9">
        <f t="shared" si="211"/>
        <v>13.676514206423633</v>
      </c>
      <c r="AV1287">
        <f t="shared" si="212"/>
        <v>0</v>
      </c>
      <c r="AW1287">
        <f t="shared" si="213"/>
        <v>7.9099248330397876</v>
      </c>
      <c r="AX1287">
        <v>19.919281212926027</v>
      </c>
      <c r="AZ1287">
        <f t="shared" si="214"/>
        <v>84.00701077818141</v>
      </c>
    </row>
    <row r="1288" spans="1:52" x14ac:dyDescent="0.3">
      <c r="A1288">
        <v>321.5</v>
      </c>
      <c r="B1288" s="12">
        <v>5303.5754071672918</v>
      </c>
      <c r="C1288" s="9">
        <v>0</v>
      </c>
      <c r="D1288" s="9">
        <v>0.63090163817491118</v>
      </c>
      <c r="E1288" s="9">
        <v>1.1119132331431103</v>
      </c>
      <c r="F1288" s="9">
        <v>3.4252633457255977</v>
      </c>
      <c r="G1288" s="12">
        <v>218.61929629414004</v>
      </c>
      <c r="H1288" s="12">
        <v>432.65893582427321</v>
      </c>
      <c r="I1288" s="12">
        <v>25.95953614945639</v>
      </c>
      <c r="J1288">
        <v>194.60684920069386</v>
      </c>
      <c r="K1288">
        <v>53.716778915902751</v>
      </c>
      <c r="L1288">
        <v>-2.5560738978130924E-3</v>
      </c>
      <c r="M1288">
        <v>0</v>
      </c>
      <c r="N1288">
        <v>1.0774745930712251E-4</v>
      </c>
      <c r="O1288">
        <v>1.0009270422439134E-3</v>
      </c>
      <c r="P1288">
        <v>-1.9144228784767912E-4</v>
      </c>
      <c r="Q1288">
        <v>5.8771958018980341E-3</v>
      </c>
      <c r="R1288">
        <v>-1.2218908161449349E-2</v>
      </c>
      <c r="S1288">
        <v>5.2490753815084986E-5</v>
      </c>
      <c r="T1288">
        <v>212.90945610375954</v>
      </c>
      <c r="U1288">
        <v>56.923484481515061</v>
      </c>
      <c r="V1288">
        <v>203.0190294556846</v>
      </c>
      <c r="W1288">
        <v>57.247662142270315</v>
      </c>
      <c r="X1288">
        <v>297.60654032893069</v>
      </c>
      <c r="Y1288">
        <v>283.99601864780334</v>
      </c>
      <c r="Z1288">
        <v>11.45534183664612</v>
      </c>
      <c r="AA1288" s="12">
        <v>27.503178716485461</v>
      </c>
      <c r="AB1288" s="12">
        <v>8.5531787164854638</v>
      </c>
      <c r="AC1288" s="12">
        <v>-0.57408097020951476</v>
      </c>
      <c r="AD1288" s="12">
        <v>-457.96669735091893</v>
      </c>
      <c r="AE1288">
        <v>5.0415272708071557E-2</v>
      </c>
      <c r="AF1288">
        <v>0</v>
      </c>
      <c r="AG1288">
        <v>22.024369149065297</v>
      </c>
      <c r="AH1288">
        <v>-5.4590972126673485</v>
      </c>
      <c r="AI1288">
        <v>-4.048849459605937</v>
      </c>
      <c r="AJ1288">
        <v>-3.0541799046332789</v>
      </c>
      <c r="AK1288">
        <v>18.466564244631339</v>
      </c>
      <c r="AL1288">
        <v>0</v>
      </c>
      <c r="AM1288">
        <v>0</v>
      </c>
      <c r="AN1288">
        <v>-2.4296018553428356</v>
      </c>
      <c r="AO1288">
        <f t="shared" si="205"/>
        <v>20.020166722080443</v>
      </c>
      <c r="AP1288">
        <f t="shared" si="206"/>
        <v>1.2012100033248265</v>
      </c>
      <c r="AQ1288">
        <f t="shared" si="207"/>
        <v>0</v>
      </c>
      <c r="AR1288">
        <f t="shared" si="208"/>
        <v>1.1996837690691171</v>
      </c>
      <c r="AS1288" s="9">
        <f t="shared" si="209"/>
        <v>30.345441937983693</v>
      </c>
      <c r="AT1288" s="9">
        <f t="shared" si="210"/>
        <v>12.550251915312028</v>
      </c>
      <c r="AU1288" s="9">
        <f t="shared" si="211"/>
        <v>13.76027120568471</v>
      </c>
      <c r="AV1288">
        <f t="shared" si="212"/>
        <v>0</v>
      </c>
      <c r="AW1288">
        <f t="shared" si="213"/>
        <v>7.7836047812416504</v>
      </c>
      <c r="AX1288">
        <v>20.045636320856428</v>
      </c>
      <c r="AZ1288">
        <f t="shared" si="214"/>
        <v>80.976989192118737</v>
      </c>
    </row>
    <row r="1289" spans="1:52" x14ac:dyDescent="0.3">
      <c r="A1289">
        <v>321.75</v>
      </c>
      <c r="B1289" s="12">
        <v>5290.4358798536741</v>
      </c>
      <c r="C1289" s="9">
        <v>0</v>
      </c>
      <c r="D1289" s="9">
        <v>0.62838252002001593</v>
      </c>
      <c r="E1289" s="9">
        <v>1.110875728673915</v>
      </c>
      <c r="F1289" s="9">
        <v>3.4237537718523892</v>
      </c>
      <c r="G1289" s="12">
        <v>219.19896930899139</v>
      </c>
      <c r="H1289" s="12">
        <v>432.25989564381342</v>
      </c>
      <c r="I1289" s="12">
        <v>25.935593738628807</v>
      </c>
      <c r="J1289">
        <v>194.45949037211557</v>
      </c>
      <c r="K1289">
        <v>53.701538501635468</v>
      </c>
      <c r="L1289">
        <v>-2.5628173386994706E-3</v>
      </c>
      <c r="M1289">
        <v>0</v>
      </c>
      <c r="N1289">
        <v>-6.1794981692726457E-5</v>
      </c>
      <c r="O1289">
        <v>9.9892289469173516E-4</v>
      </c>
      <c r="P1289">
        <v>-1.411048685359603E-4</v>
      </c>
      <c r="Q1289">
        <v>5.8771958018980341E-3</v>
      </c>
      <c r="R1289">
        <v>-9.0339562388649288E-3</v>
      </c>
      <c r="S1289">
        <v>5.232155739630676E-5</v>
      </c>
      <c r="T1289">
        <v>185.80712367752213</v>
      </c>
      <c r="U1289">
        <v>52.963591421260617</v>
      </c>
      <c r="V1289">
        <v>200.06958259327067</v>
      </c>
      <c r="W1289">
        <v>56.840922877505363</v>
      </c>
      <c r="X1289">
        <v>297.2981461016679</v>
      </c>
      <c r="Y1289">
        <v>283.83221637050309</v>
      </c>
      <c r="Z1289">
        <v>11.453143056511088</v>
      </c>
      <c r="AA1289" s="12">
        <v>27.495197912876264</v>
      </c>
      <c r="AB1289" s="12">
        <v>8.5451979128762687</v>
      </c>
      <c r="AC1289" s="12">
        <v>-0.58036403846066509</v>
      </c>
      <c r="AD1289" s="12">
        <v>-456.90472322365167</v>
      </c>
      <c r="AE1289">
        <v>5.0973719129305151E-2</v>
      </c>
      <c r="AF1289">
        <v>0</v>
      </c>
      <c r="AG1289">
        <v>21.969416657579291</v>
      </c>
      <c r="AH1289">
        <v>-4.7686295083167716</v>
      </c>
      <c r="AI1289">
        <v>-4.1881316888616213</v>
      </c>
      <c r="AJ1289">
        <v>-3.0470975991785334</v>
      </c>
      <c r="AK1289">
        <v>18.46120566320727</v>
      </c>
      <c r="AL1289">
        <v>0</v>
      </c>
      <c r="AM1289">
        <v>0</v>
      </c>
      <c r="AN1289">
        <v>-2.4561927982104752</v>
      </c>
      <c r="AO1289">
        <f t="shared" si="205"/>
        <v>19.862321431366141</v>
      </c>
      <c r="AP1289">
        <f t="shared" si="206"/>
        <v>1.1917392858819684</v>
      </c>
      <c r="AQ1289">
        <f t="shared" si="207"/>
        <v>0</v>
      </c>
      <c r="AR1289">
        <f t="shared" si="208"/>
        <v>1.190191361056927</v>
      </c>
      <c r="AS1289" s="9">
        <f t="shared" si="209"/>
        <v>30.633245609470265</v>
      </c>
      <c r="AT1289" s="9">
        <f t="shared" si="210"/>
        <v>12.166457023054198</v>
      </c>
      <c r="AU1289" s="9">
        <f t="shared" si="211"/>
        <v>13.649160527270549</v>
      </c>
      <c r="AV1289">
        <f t="shared" si="212"/>
        <v>0</v>
      </c>
      <c r="AW1289">
        <f t="shared" si="213"/>
        <v>7.8574250202189759</v>
      </c>
      <c r="AX1289">
        <v>19.888153731475647</v>
      </c>
      <c r="AZ1289">
        <f t="shared" si="214"/>
        <v>83.762633777232423</v>
      </c>
    </row>
    <row r="1290" spans="1:52" x14ac:dyDescent="0.3">
      <c r="A1290">
        <v>322</v>
      </c>
      <c r="B1290" s="12">
        <v>5277.2617303643347</v>
      </c>
      <c r="C1290" s="9">
        <v>0</v>
      </c>
      <c r="D1290" s="9">
        <v>0.62586328782846545</v>
      </c>
      <c r="E1290" s="9">
        <v>1.1098270184800976</v>
      </c>
      <c r="F1290" s="9">
        <v>3.4222388964753798</v>
      </c>
      <c r="G1290" s="12">
        <v>219.77272875740985</v>
      </c>
      <c r="H1290" s="12">
        <v>431.85654556926823</v>
      </c>
      <c r="I1290" s="12">
        <v>25.911392734156095</v>
      </c>
      <c r="J1290">
        <v>194.60810610131207</v>
      </c>
      <c r="K1290">
        <v>53.728867640214162</v>
      </c>
      <c r="L1290">
        <v>-2.5694733927231167E-3</v>
      </c>
      <c r="M1290">
        <v>0</v>
      </c>
      <c r="N1290">
        <v>1.0762915521493992E-4</v>
      </c>
      <c r="O1290">
        <v>9.9715805977759254E-4</v>
      </c>
      <c r="P1290">
        <v>-1.9164069842690792E-4</v>
      </c>
      <c r="Q1290">
        <v>5.8771958018980341E-3</v>
      </c>
      <c r="R1290">
        <v>-1.2306972279940719E-2</v>
      </c>
      <c r="S1290">
        <v>5.2228329191860493E-5</v>
      </c>
      <c r="T1290">
        <v>212.93105990996079</v>
      </c>
      <c r="U1290">
        <v>56.925716844096655</v>
      </c>
      <c r="V1290">
        <v>203.09229203045791</v>
      </c>
      <c r="W1290">
        <v>57.249725123602218</v>
      </c>
      <c r="X1290">
        <v>297.13252490700643</v>
      </c>
      <c r="Y1290">
        <v>283.83019760884292</v>
      </c>
      <c r="Z1290">
        <v>11.450919752645836</v>
      </c>
      <c r="AA1290" s="12">
        <v>27.487130911385361</v>
      </c>
      <c r="AB1290" s="12">
        <v>8.5371309113853648</v>
      </c>
      <c r="AC1290" s="12">
        <v>-0.58663234841853096</v>
      </c>
      <c r="AD1290" s="12">
        <v>-455.83150012661525</v>
      </c>
      <c r="AE1290">
        <v>5.153121012622508E-2</v>
      </c>
      <c r="AF1290">
        <v>0</v>
      </c>
      <c r="AG1290">
        <v>21.881609623947806</v>
      </c>
      <c r="AH1290">
        <v>-5.4699023727268639</v>
      </c>
      <c r="AI1290">
        <v>-4.0368952789192507</v>
      </c>
      <c r="AJ1290">
        <v>-3.0399402743443975</v>
      </c>
      <c r="AK1290">
        <v>18.455789205610532</v>
      </c>
      <c r="AL1290">
        <v>0</v>
      </c>
      <c r="AM1290">
        <v>0</v>
      </c>
      <c r="AN1290">
        <v>-2.4827212816366666</v>
      </c>
      <c r="AO1290">
        <f t="shared" si="205"/>
        <v>19.987482880036765</v>
      </c>
      <c r="AP1290">
        <f t="shared" si="206"/>
        <v>1.1992489728022058</v>
      </c>
      <c r="AQ1290">
        <f t="shared" si="207"/>
        <v>0</v>
      </c>
      <c r="AR1290">
        <f t="shared" si="208"/>
        <v>1.1976570429184463</v>
      </c>
      <c r="AS1290" s="9">
        <f t="shared" si="209"/>
        <v>30.141853331432337</v>
      </c>
      <c r="AT1290" s="9">
        <f t="shared" si="210"/>
        <v>12.445081841493174</v>
      </c>
      <c r="AU1290" s="9">
        <f t="shared" si="211"/>
        <v>13.732503751001007</v>
      </c>
      <c r="AV1290">
        <f t="shared" si="212"/>
        <v>0</v>
      </c>
      <c r="AW1290">
        <f t="shared" si="213"/>
        <v>7.7313678640875807</v>
      </c>
      <c r="AX1290">
        <v>20.014050311411214</v>
      </c>
      <c r="AZ1290">
        <f t="shared" si="214"/>
        <v>80.737905578385011</v>
      </c>
    </row>
    <row r="1291" spans="1:52" x14ac:dyDescent="0.3">
      <c r="A1291">
        <v>322.25</v>
      </c>
      <c r="B1291" s="12">
        <v>5264.0533137508664</v>
      </c>
      <c r="C1291" s="9">
        <v>0</v>
      </c>
      <c r="D1291" s="9">
        <v>0.62334399238214067</v>
      </c>
      <c r="E1291" s="9">
        <v>1.1087671292202925</v>
      </c>
      <c r="F1291" s="9">
        <v>3.4207187480777344</v>
      </c>
      <c r="G1291" s="12">
        <v>220.3405694629368</v>
      </c>
      <c r="H1291" s="12">
        <v>431.44889585395862</v>
      </c>
      <c r="I1291" s="12">
        <v>25.886933751237517</v>
      </c>
      <c r="J1291">
        <v>194.45796713309872</v>
      </c>
      <c r="K1291">
        <v>53.713272983423167</v>
      </c>
      <c r="L1291">
        <v>-2.5760791402101649E-3</v>
      </c>
      <c r="M1291">
        <v>0</v>
      </c>
      <c r="N1291">
        <v>-6.1893329946232362E-5</v>
      </c>
      <c r="O1291">
        <v>9.9516918254571982E-4</v>
      </c>
      <c r="P1291">
        <v>-1.4036373753992847E-4</v>
      </c>
      <c r="Q1291">
        <v>5.8771958018980341E-3</v>
      </c>
      <c r="R1291">
        <v>-9.0413238091771996E-3</v>
      </c>
      <c r="S1291">
        <v>5.2057931098743564E-5</v>
      </c>
      <c r="T1291">
        <v>185.9027790930817</v>
      </c>
      <c r="U1291">
        <v>52.978362852973362</v>
      </c>
      <c r="V1291">
        <v>200.14828707650656</v>
      </c>
      <c r="W1291">
        <v>56.843870563152223</v>
      </c>
      <c r="X1291">
        <v>296.83159701039835</v>
      </c>
      <c r="Y1291">
        <v>283.67062787847397</v>
      </c>
      <c r="Z1291">
        <v>11.448671961452584</v>
      </c>
      <c r="AA1291" s="12">
        <v>27.47897791707917</v>
      </c>
      <c r="AB1291" s="12">
        <v>8.5289779170791729</v>
      </c>
      <c r="AC1291" s="12">
        <v>-0.59288574594615207</v>
      </c>
      <c r="AD1291" s="12">
        <v>-454.74706819920675</v>
      </c>
      <c r="AE1291">
        <v>5.2087735175851746E-2</v>
      </c>
      <c r="AF1291">
        <v>0</v>
      </c>
      <c r="AG1291">
        <v>21.828560712868132</v>
      </c>
      <c r="AH1291">
        <v>-4.7801304746494679</v>
      </c>
      <c r="AI1291">
        <v>-4.1761170400983705</v>
      </c>
      <c r="AJ1291">
        <v>-3.0327081978205106</v>
      </c>
      <c r="AK1291">
        <v>18.450315009529657</v>
      </c>
      <c r="AL1291">
        <v>0</v>
      </c>
      <c r="AM1291">
        <v>0</v>
      </c>
      <c r="AN1291">
        <v>-2.5091866532893095</v>
      </c>
      <c r="AO1291">
        <f t="shared" si="205"/>
        <v>19.829620815464178</v>
      </c>
      <c r="AP1291">
        <f t="shared" si="206"/>
        <v>1.1897772489278506</v>
      </c>
      <c r="AQ1291">
        <f t="shared" si="207"/>
        <v>0</v>
      </c>
      <c r="AR1291">
        <f t="shared" si="208"/>
        <v>1.1881636023575921</v>
      </c>
      <c r="AS1291" s="9">
        <f t="shared" si="209"/>
        <v>30.431770666596979</v>
      </c>
      <c r="AT1291" s="9">
        <f t="shared" si="210"/>
        <v>12.062317377446597</v>
      </c>
      <c r="AU1291" s="9">
        <f t="shared" si="211"/>
        <v>13.621369430174475</v>
      </c>
      <c r="AV1291">
        <f t="shared" si="212"/>
        <v>0</v>
      </c>
      <c r="AW1291">
        <f t="shared" si="213"/>
        <v>7.8057019877342508</v>
      </c>
      <c r="AX1291">
        <v>19.856551449894411</v>
      </c>
      <c r="AZ1291">
        <f t="shared" si="214"/>
        <v>83.522340801967403</v>
      </c>
    </row>
    <row r="1292" spans="1:52" x14ac:dyDescent="0.3">
      <c r="A1292">
        <v>322.5</v>
      </c>
      <c r="B1292" s="12">
        <v>5250.81098536847</v>
      </c>
      <c r="C1292" s="9">
        <v>0</v>
      </c>
      <c r="D1292" s="9">
        <v>0.62082468437976912</v>
      </c>
      <c r="E1292" s="9">
        <v>1.1076960878276945</v>
      </c>
      <c r="F1292" s="9">
        <v>3.4191933552591118</v>
      </c>
      <c r="G1292" s="12">
        <v>220.90248650123289</v>
      </c>
      <c r="H1292" s="12">
        <v>431.03695685680555</v>
      </c>
      <c r="I1292" s="12">
        <v>25.862217411408334</v>
      </c>
      <c r="J1292">
        <v>194.60943337550927</v>
      </c>
      <c r="K1292">
        <v>53.7410460420748</v>
      </c>
      <c r="L1292">
        <v>-2.5825967244436829E-3</v>
      </c>
      <c r="M1292">
        <v>0</v>
      </c>
      <c r="N1292">
        <v>1.0749995774705394E-4</v>
      </c>
      <c r="O1292">
        <v>9.9340862638121457E-4</v>
      </c>
      <c r="P1292">
        <v>-1.9185723986802611E-4</v>
      </c>
      <c r="Q1292">
        <v>5.8771958018980341E-3</v>
      </c>
      <c r="R1292">
        <v>-1.2395245584729056E-2</v>
      </c>
      <c r="S1292">
        <v>5.1964570776490856E-5</v>
      </c>
      <c r="T1292">
        <v>212.95525377430198</v>
      </c>
      <c r="U1292">
        <v>56.928582522852707</v>
      </c>
      <c r="V1292">
        <v>203.17002167647985</v>
      </c>
      <c r="W1292">
        <v>57.252422583585314</v>
      </c>
      <c r="X1292">
        <v>296.67333848965546</v>
      </c>
      <c r="Y1292">
        <v>283.67312949691342</v>
      </c>
      <c r="Z1292">
        <v>11.446399719763191</v>
      </c>
      <c r="AA1292" s="12">
        <v>27.47073913713611</v>
      </c>
      <c r="AB1292" s="12">
        <v>8.5207391371361112</v>
      </c>
      <c r="AC1292" s="12">
        <v>-0.59912407745944385</v>
      </c>
      <c r="AD1292" s="12">
        <v>-453.65146763718576</v>
      </c>
      <c r="AE1292">
        <v>5.264328377102534E-2</v>
      </c>
      <c r="AF1292">
        <v>0</v>
      </c>
      <c r="AG1292">
        <v>21.7414977698763</v>
      </c>
      <c r="AH1292">
        <v>-5.4809960227413503</v>
      </c>
      <c r="AI1292">
        <v>-4.0251553910216789</v>
      </c>
      <c r="AJ1292">
        <v>-3.0254016376723922</v>
      </c>
      <c r="AK1292">
        <v>18.44478321407124</v>
      </c>
      <c r="AL1292">
        <v>0</v>
      </c>
      <c r="AM1292">
        <v>0</v>
      </c>
      <c r="AN1292">
        <v>-2.5355882631761619</v>
      </c>
      <c r="AO1292">
        <f t="shared" si="205"/>
        <v>19.954297422699014</v>
      </c>
      <c r="AP1292">
        <f t="shared" si="206"/>
        <v>1.1972578453619407</v>
      </c>
      <c r="AQ1292">
        <f t="shared" si="207"/>
        <v>0</v>
      </c>
      <c r="AR1292">
        <f t="shared" si="208"/>
        <v>1.1955992389503403</v>
      </c>
      <c r="AS1292" s="9">
        <f t="shared" si="209"/>
        <v>29.941493308977314</v>
      </c>
      <c r="AT1292" s="9">
        <f t="shared" si="210"/>
        <v>12.341002537616543</v>
      </c>
      <c r="AU1292" s="9">
        <f t="shared" si="211"/>
        <v>13.7042918656352</v>
      </c>
      <c r="AV1292">
        <f t="shared" si="212"/>
        <v>0</v>
      </c>
      <c r="AW1292">
        <f t="shared" si="213"/>
        <v>7.6799030834033868</v>
      </c>
      <c r="AX1292">
        <v>19.981979211517586</v>
      </c>
      <c r="AZ1292">
        <f t="shared" si="214"/>
        <v>80.50310782043357</v>
      </c>
    </row>
    <row r="1293" spans="1:52" x14ac:dyDescent="0.3">
      <c r="A1293">
        <v>322.75</v>
      </c>
      <c r="B1293" s="12">
        <v>5237.5351008608341</v>
      </c>
      <c r="C1293" s="9">
        <v>0</v>
      </c>
      <c r="D1293" s="9">
        <v>0.61830541443573706</v>
      </c>
      <c r="E1293" s="9">
        <v>1.1066139215090549</v>
      </c>
      <c r="F1293" s="9">
        <v>3.4176627467352159</v>
      </c>
      <c r="G1293" s="12">
        <v>221.45847519951499</v>
      </c>
      <c r="H1293" s="12">
        <v>430.62073904194415</v>
      </c>
      <c r="I1293" s="12">
        <v>25.837244342516648</v>
      </c>
      <c r="J1293">
        <v>194.45642855756739</v>
      </c>
      <c r="K1293">
        <v>53.725085468934196</v>
      </c>
      <c r="L1293">
        <v>-2.5890645854875572E-3</v>
      </c>
      <c r="M1293">
        <v>0</v>
      </c>
      <c r="N1293">
        <v>-6.1993185484487295E-5</v>
      </c>
      <c r="O1293">
        <v>9.9143532063043402E-4</v>
      </c>
      <c r="P1293">
        <v>-1.3961395282494055E-4</v>
      </c>
      <c r="Q1293">
        <v>5.8771958018980341E-3</v>
      </c>
      <c r="R1293">
        <v>-9.0467361470127489E-3</v>
      </c>
      <c r="S1293">
        <v>5.1792971461480102E-5</v>
      </c>
      <c r="T1293">
        <v>186.00251581249225</v>
      </c>
      <c r="U1293">
        <v>52.994048179508923</v>
      </c>
      <c r="V1293">
        <v>200.23141765259152</v>
      </c>
      <c r="W1293">
        <v>56.847454359614517</v>
      </c>
      <c r="X1293">
        <v>296.3798344011912</v>
      </c>
      <c r="Y1293">
        <v>283.51781295499677</v>
      </c>
      <c r="Z1293">
        <v>11.444103064839153</v>
      </c>
      <c r="AA1293" s="12">
        <v>27.462414780838881</v>
      </c>
      <c r="AB1293" s="12">
        <v>8.512414780838883</v>
      </c>
      <c r="AC1293" s="12">
        <v>-0.60534718993443215</v>
      </c>
      <c r="AD1293" s="12">
        <v>-452.54473918114803</v>
      </c>
      <c r="AE1293">
        <v>5.3197845420607237E-2</v>
      </c>
      <c r="AF1293">
        <v>0</v>
      </c>
      <c r="AG1293">
        <v>21.69035766041759</v>
      </c>
      <c r="AH1293">
        <v>-4.7919373665544214</v>
      </c>
      <c r="AI1293">
        <v>-4.164319765120263</v>
      </c>
      <c r="AJ1293">
        <v>-3.0180208655990768</v>
      </c>
      <c r="AK1293">
        <v>18.439193959754764</v>
      </c>
      <c r="AL1293">
        <v>0</v>
      </c>
      <c r="AM1293">
        <v>0</v>
      </c>
      <c r="AN1293">
        <v>-2.5619254636754585</v>
      </c>
      <c r="AO1293">
        <f t="shared" si="205"/>
        <v>19.796418061543491</v>
      </c>
      <c r="AP1293">
        <f t="shared" si="206"/>
        <v>1.1877850836926094</v>
      </c>
      <c r="AQ1293">
        <f t="shared" si="207"/>
        <v>0</v>
      </c>
      <c r="AR1293">
        <f t="shared" si="208"/>
        <v>1.1861047577449033</v>
      </c>
      <c r="AS1293" s="9">
        <f t="shared" si="209"/>
        <v>30.233521403155972</v>
      </c>
      <c r="AT1293" s="9">
        <f t="shared" si="210"/>
        <v>11.95928040336225</v>
      </c>
      <c r="AU1293" s="9">
        <f t="shared" si="211"/>
        <v>13.593134916656821</v>
      </c>
      <c r="AV1293">
        <f t="shared" si="212"/>
        <v>0</v>
      </c>
      <c r="AW1293">
        <f t="shared" si="213"/>
        <v>7.7547483825597245</v>
      </c>
      <c r="AX1293">
        <v>19.824463168624668</v>
      </c>
      <c r="AZ1293">
        <f t="shared" si="214"/>
        <v>83.286395302405253</v>
      </c>
    </row>
    <row r="1294" spans="1:52" x14ac:dyDescent="0.3">
      <c r="A1294">
        <v>323</v>
      </c>
      <c r="B1294" s="12">
        <v>5224.2260161450677</v>
      </c>
      <c r="C1294" s="9">
        <v>0</v>
      </c>
      <c r="D1294" s="9">
        <v>0.6157862330789079</v>
      </c>
      <c r="E1294" s="9">
        <v>1.1055206577436716</v>
      </c>
      <c r="F1294" s="9">
        <v>3.4161269513373256</v>
      </c>
      <c r="G1294" s="12">
        <v>222.00853113597489</v>
      </c>
      <c r="H1294" s="12">
        <v>430.20025297833524</v>
      </c>
      <c r="I1294" s="12">
        <v>25.812015178700115</v>
      </c>
      <c r="J1294">
        <v>194.61083501172402</v>
      </c>
      <c r="K1294">
        <v>53.753315885151665</v>
      </c>
      <c r="L1294">
        <v>-2.5954434766754021E-3</v>
      </c>
      <c r="M1294">
        <v>0</v>
      </c>
      <c r="N1294">
        <v>1.0736438390067776E-4</v>
      </c>
      <c r="O1294">
        <v>9.8967909553760304E-4</v>
      </c>
      <c r="P1294">
        <v>-1.9209291132150588E-4</v>
      </c>
      <c r="Q1294">
        <v>5.8771958018980341E-3</v>
      </c>
      <c r="R1294">
        <v>-1.2483805693294181E-2</v>
      </c>
      <c r="S1294">
        <v>5.1699507613591258E-5</v>
      </c>
      <c r="T1294">
        <v>212.98185496952649</v>
      </c>
      <c r="U1294">
        <v>56.932051639598171</v>
      </c>
      <c r="V1294">
        <v>203.25200596003148</v>
      </c>
      <c r="W1294">
        <v>57.255726173927712</v>
      </c>
      <c r="X1294">
        <v>296.22890466221287</v>
      </c>
      <c r="Y1294">
        <v>283.52486072085082</v>
      </c>
      <c r="Z1294">
        <v>11.44178203437321</v>
      </c>
      <c r="AA1294" s="12">
        <v>27.454005059566704</v>
      </c>
      <c r="AB1294" s="12">
        <v>8.5040050595667047</v>
      </c>
      <c r="AC1294" s="12">
        <v>-0.61155493091280722</v>
      </c>
      <c r="AD1294" s="12">
        <v>-451.4269239474383</v>
      </c>
      <c r="AE1294">
        <v>5.3751409649657189E-2</v>
      </c>
      <c r="AF1294">
        <v>0</v>
      </c>
      <c r="AG1294">
        <v>21.604014461278975</v>
      </c>
      <c r="AH1294">
        <v>-5.4923728431664438</v>
      </c>
      <c r="AI1294">
        <v>-4.0136427380409669</v>
      </c>
      <c r="AJ1294">
        <v>-3.0105661558054666</v>
      </c>
      <c r="AK1294">
        <v>18.433547388507382</v>
      </c>
      <c r="AL1294">
        <v>0</v>
      </c>
      <c r="AM1294">
        <v>0</v>
      </c>
      <c r="AN1294">
        <v>-2.588197609559415</v>
      </c>
      <c r="AO1294">
        <f t="shared" si="205"/>
        <v>19.920599649344162</v>
      </c>
      <c r="AP1294">
        <f t="shared" si="206"/>
        <v>1.1952359789606497</v>
      </c>
      <c r="AQ1294">
        <f t="shared" si="207"/>
        <v>0</v>
      </c>
      <c r="AR1294">
        <f t="shared" si="208"/>
        <v>1.1935097483561456</v>
      </c>
      <c r="AS1294" s="9">
        <f t="shared" si="209"/>
        <v>29.744339450666892</v>
      </c>
      <c r="AT1294" s="9">
        <f t="shared" si="210"/>
        <v>12.23800997135109</v>
      </c>
      <c r="AU1294" s="9">
        <f t="shared" si="211"/>
        <v>13.675629550908438</v>
      </c>
      <c r="AV1294">
        <f t="shared" si="212"/>
        <v>0</v>
      </c>
      <c r="AW1294">
        <f t="shared" si="213"/>
        <v>7.6292022789990757</v>
      </c>
      <c r="AX1294">
        <v>19.94941177159296</v>
      </c>
      <c r="AZ1294">
        <f t="shared" si="214"/>
        <v>80.272854760819342</v>
      </c>
    </row>
    <row r="1295" spans="1:52" x14ac:dyDescent="0.3">
      <c r="A1295">
        <v>323.25</v>
      </c>
      <c r="B1295" s="12">
        <v>5210.8840873966546</v>
      </c>
      <c r="C1295" s="9">
        <v>0</v>
      </c>
      <c r="D1295" s="9">
        <v>0.61326719075145264</v>
      </c>
      <c r="E1295" s="9">
        <v>1.1044163242823695</v>
      </c>
      <c r="F1295" s="9">
        <v>3.4145859980118232</v>
      </c>
      <c r="G1295" s="12">
        <v>222.55265013918205</v>
      </c>
      <c r="H1295" s="12">
        <v>429.77550933937289</v>
      </c>
      <c r="I1295" s="12">
        <v>25.786530560362372</v>
      </c>
      <c r="J1295">
        <v>194.45487289563135</v>
      </c>
      <c r="K1295">
        <v>53.736976930166463</v>
      </c>
      <c r="L1295">
        <v>-2.6017732669293497E-3</v>
      </c>
      <c r="M1295">
        <v>0</v>
      </c>
      <c r="N1295">
        <v>-6.2101567042629682E-5</v>
      </c>
      <c r="O1295">
        <v>9.8772165768416234E-4</v>
      </c>
      <c r="P1295">
        <v>-1.3885472959527498E-4</v>
      </c>
      <c r="Q1295">
        <v>5.8771958018980341E-3</v>
      </c>
      <c r="R1295">
        <v>-9.0501419714663044E-3</v>
      </c>
      <c r="S1295">
        <v>5.152670645631863E-5</v>
      </c>
      <c r="T1295">
        <v>186.10617422411264</v>
      </c>
      <c r="U1295">
        <v>53.010616797807813</v>
      </c>
      <c r="V1295">
        <v>200.3187675797472</v>
      </c>
      <c r="W1295">
        <v>56.851646277767202</v>
      </c>
      <c r="X1295">
        <v>295.94278294164377</v>
      </c>
      <c r="Y1295">
        <v>283.37381767708297</v>
      </c>
      <c r="Z1295">
        <v>11.439436666485614</v>
      </c>
      <c r="AA1295" s="12">
        <v>27.445510186787455</v>
      </c>
      <c r="AB1295" s="12">
        <v>8.4955101867874578</v>
      </c>
      <c r="AC1295" s="12">
        <v>-0.61774714850670365</v>
      </c>
      <c r="AD1295" s="12">
        <v>-450.29806341875678</v>
      </c>
      <c r="AE1295">
        <v>5.4303965999608739E-2</v>
      </c>
      <c r="AF1295">
        <v>0</v>
      </c>
      <c r="AG1295">
        <v>21.554789340791693</v>
      </c>
      <c r="AH1295">
        <v>-4.8040460408620076</v>
      </c>
      <c r="AI1295">
        <v>-4.1527525048667888</v>
      </c>
      <c r="AJ1295">
        <v>-3.0030377849396896</v>
      </c>
      <c r="AK1295">
        <v>18.427843643658647</v>
      </c>
      <c r="AL1295">
        <v>0</v>
      </c>
      <c r="AM1295">
        <v>0</v>
      </c>
      <c r="AN1295">
        <v>-2.6144040580144594</v>
      </c>
      <c r="AO1295">
        <f t="shared" si="205"/>
        <v>19.762702878105934</v>
      </c>
      <c r="AP1295">
        <f t="shared" si="206"/>
        <v>1.1857621726863561</v>
      </c>
      <c r="AQ1295">
        <f t="shared" si="207"/>
        <v>0</v>
      </c>
      <c r="AR1295">
        <f t="shared" si="208"/>
        <v>1.1840142429699161</v>
      </c>
      <c r="AS1295" s="9">
        <f t="shared" si="209"/>
        <v>30.038475918945711</v>
      </c>
      <c r="AT1295" s="9">
        <f t="shared" si="210"/>
        <v>11.857342803971482</v>
      </c>
      <c r="AU1295" s="9">
        <f t="shared" si="211"/>
        <v>13.564451275959948</v>
      </c>
      <c r="AV1295">
        <f t="shared" si="212"/>
        <v>0</v>
      </c>
      <c r="AW1295">
        <f t="shared" si="213"/>
        <v>7.7045561313404587</v>
      </c>
      <c r="AX1295">
        <v>19.791878047106579</v>
      </c>
      <c r="AZ1295">
        <f t="shared" si="214"/>
        <v>83.055050097335766</v>
      </c>
    </row>
    <row r="1296" spans="1:52" x14ac:dyDescent="0.3">
      <c r="A1296">
        <v>323.5</v>
      </c>
      <c r="B1296" s="12">
        <v>5197.5096710344578</v>
      </c>
      <c r="C1296" s="9">
        <v>0</v>
      </c>
      <c r="D1296" s="9">
        <v>0.61074833780769122</v>
      </c>
      <c r="E1296" s="9">
        <v>1.1033009491464714</v>
      </c>
      <c r="F1296" s="9">
        <v>3.4130399158197151</v>
      </c>
      <c r="G1296" s="12">
        <v>223.09082828746958</v>
      </c>
      <c r="H1296" s="12">
        <v>429.34651890248898</v>
      </c>
      <c r="I1296" s="12">
        <v>25.760791134149336</v>
      </c>
      <c r="J1296">
        <v>194.61231276240409</v>
      </c>
      <c r="K1296">
        <v>53.765678620497681</v>
      </c>
      <c r="L1296">
        <v>-2.6080132648731518E-3</v>
      </c>
      <c r="M1296">
        <v>0</v>
      </c>
      <c r="N1296">
        <v>1.0722569461723902E-4</v>
      </c>
      <c r="O1296">
        <v>9.8596980411706954E-4</v>
      </c>
      <c r="P1296">
        <v>-1.9234803733696949E-4</v>
      </c>
      <c r="Q1296">
        <v>5.8771958018980341E-3</v>
      </c>
      <c r="R1296">
        <v>-1.2572687113935386E-2</v>
      </c>
      <c r="S1296">
        <v>5.1433168202175638E-5</v>
      </c>
      <c r="T1296">
        <v>213.01068443374274</v>
      </c>
      <c r="U1296">
        <v>56.936095379454628</v>
      </c>
      <c r="V1296">
        <v>203.33803754134078</v>
      </c>
      <c r="W1296">
        <v>57.259608200747778</v>
      </c>
      <c r="X1296">
        <v>295.79914916013956</v>
      </c>
      <c r="Y1296">
        <v>283.38543734129541</v>
      </c>
      <c r="Z1296">
        <v>11.437066999730416</v>
      </c>
      <c r="AA1296" s="12">
        <v>27.436930378049777</v>
      </c>
      <c r="AB1296" s="12">
        <v>8.4869303780497791</v>
      </c>
      <c r="AC1296" s="12">
        <v>-0.62392369140399639</v>
      </c>
      <c r="AD1296" s="12">
        <v>-449.1581994817339</v>
      </c>
      <c r="AE1296">
        <v>5.4855504028465507E-2</v>
      </c>
      <c r="AF1296">
        <v>0</v>
      </c>
      <c r="AG1296">
        <v>21.469140892067358</v>
      </c>
      <c r="AH1296">
        <v>-5.5040275657412838</v>
      </c>
      <c r="AI1296">
        <v>-4.0023699899977316</v>
      </c>
      <c r="AJ1296">
        <v>-2.9954360323436839</v>
      </c>
      <c r="AK1296">
        <v>18.422082869935206</v>
      </c>
      <c r="AL1296">
        <v>0</v>
      </c>
      <c r="AM1296">
        <v>0</v>
      </c>
      <c r="AN1296">
        <v>-2.6405441686636424</v>
      </c>
      <c r="AO1296">
        <f t="shared" si="205"/>
        <v>19.886379196760078</v>
      </c>
      <c r="AP1296">
        <f t="shared" si="206"/>
        <v>1.1931827518056046</v>
      </c>
      <c r="AQ1296">
        <f t="shared" si="207"/>
        <v>0</v>
      </c>
      <c r="AR1296">
        <f t="shared" si="208"/>
        <v>1.1913879831176317</v>
      </c>
      <c r="AS1296" s="9">
        <f t="shared" si="209"/>
        <v>29.550369407242144</v>
      </c>
      <c r="AT1296" s="9">
        <f t="shared" si="210"/>
        <v>12.136099895370059</v>
      </c>
      <c r="AU1296" s="9">
        <f t="shared" si="211"/>
        <v>13.646511075323408</v>
      </c>
      <c r="AV1296">
        <f t="shared" si="212"/>
        <v>0</v>
      </c>
      <c r="AW1296">
        <f t="shared" si="213"/>
        <v>7.5792573151117777</v>
      </c>
      <c r="AX1296">
        <v>19.916337070437891</v>
      </c>
      <c r="AZ1296">
        <f t="shared" si="214"/>
        <v>80.047399799954633</v>
      </c>
    </row>
    <row r="1297" spans="1:52" x14ac:dyDescent="0.3">
      <c r="A1297">
        <v>323.75</v>
      </c>
      <c r="B1297" s="12">
        <v>5184.1031237057387</v>
      </c>
      <c r="C1297" s="9">
        <v>0</v>
      </c>
      <c r="D1297" s="9">
        <v>0.60822972451293067</v>
      </c>
      <c r="E1297" s="9">
        <v>1.1021745606267539</v>
      </c>
      <c r="F1297" s="9">
        <v>3.4114887339361584</v>
      </c>
      <c r="G1297" s="12">
        <v>223.62306190830472</v>
      </c>
      <c r="H1297" s="12">
        <v>428.91329254875149</v>
      </c>
      <c r="I1297" s="12">
        <v>25.734797552925087</v>
      </c>
      <c r="J1297">
        <v>194.45329837915079</v>
      </c>
      <c r="K1297">
        <v>53.74894833904392</v>
      </c>
      <c r="L1297">
        <v>-2.6142048259189476E-3</v>
      </c>
      <c r="M1297">
        <v>0</v>
      </c>
      <c r="N1297">
        <v>-6.2221867368986069E-5</v>
      </c>
      <c r="O1297">
        <v>9.8402852324867124E-4</v>
      </c>
      <c r="P1297">
        <v>-1.3808526184737834E-4</v>
      </c>
      <c r="Q1297">
        <v>5.8771958018980341E-3</v>
      </c>
      <c r="R1297">
        <v>-9.0514879183237577E-3</v>
      </c>
      <c r="S1297">
        <v>5.1259164101901621E-5</v>
      </c>
      <c r="T1297">
        <v>186.21359845504804</v>
      </c>
      <c r="U1297">
        <v>53.028039257730768</v>
      </c>
      <c r="V1297">
        <v>200.41013529089076</v>
      </c>
      <c r="W1297">
        <v>56.856419005782584</v>
      </c>
      <c r="X1297">
        <v>295.52036944146386</v>
      </c>
      <c r="Y1297">
        <v>283.23868808656044</v>
      </c>
      <c r="Z1297">
        <v>11.434673073090115</v>
      </c>
      <c r="AA1297" s="12">
        <v>27.428265850975027</v>
      </c>
      <c r="AB1297" s="12">
        <v>8.4782658509750295</v>
      </c>
      <c r="AC1297" s="12">
        <v>-0.63008440887579298</v>
      </c>
      <c r="AD1297" s="12">
        <v>-448.00737453026147</v>
      </c>
      <c r="AE1297">
        <v>5.5406013310990598E-2</v>
      </c>
      <c r="AF1297">
        <v>0</v>
      </c>
      <c r="AG1297">
        <v>21.421837431141885</v>
      </c>
      <c r="AH1297">
        <v>-4.8164524224381342</v>
      </c>
      <c r="AI1297">
        <v>-4.1414276397834842</v>
      </c>
      <c r="AJ1297">
        <v>-2.9877611807423143</v>
      </c>
      <c r="AK1297">
        <v>18.416265213455404</v>
      </c>
      <c r="AL1297">
        <v>0</v>
      </c>
      <c r="AM1297">
        <v>0</v>
      </c>
      <c r="AN1297">
        <v>-2.6666173035983491</v>
      </c>
      <c r="AO1297">
        <f t="shared" si="205"/>
        <v>19.728465242284891</v>
      </c>
      <c r="AP1297">
        <f t="shared" si="206"/>
        <v>1.1837079145370935</v>
      </c>
      <c r="AQ1297">
        <f t="shared" si="207"/>
        <v>0</v>
      </c>
      <c r="AR1297">
        <f t="shared" si="208"/>
        <v>1.181891490433665</v>
      </c>
      <c r="AS1297" s="9">
        <f t="shared" si="209"/>
        <v>29.846611660873229</v>
      </c>
      <c r="AT1297" s="9">
        <f t="shared" si="210"/>
        <v>11.756500839004797</v>
      </c>
      <c r="AU1297" s="9">
        <f t="shared" si="211"/>
        <v>13.535313016760957</v>
      </c>
      <c r="AV1297">
        <f t="shared" si="212"/>
        <v>0</v>
      </c>
      <c r="AW1297">
        <f t="shared" si="213"/>
        <v>7.6551169985922476</v>
      </c>
      <c r="AX1297">
        <v>19.758785504406916</v>
      </c>
      <c r="AZ1297">
        <f t="shared" si="214"/>
        <v>82.82855279566968</v>
      </c>
    </row>
    <row r="1298" spans="1:52" x14ac:dyDescent="0.3">
      <c r="A1298">
        <v>324</v>
      </c>
      <c r="B1298" s="12">
        <v>5170.6648022712361</v>
      </c>
      <c r="C1298" s="9">
        <v>0</v>
      </c>
      <c r="D1298" s="9">
        <v>0.6057114010423259</v>
      </c>
      <c r="E1298" s="9">
        <v>1.1010371872824023</v>
      </c>
      <c r="F1298" s="9">
        <v>3.4099324816499657</v>
      </c>
      <c r="G1298" s="12">
        <v>224.14934757764235</v>
      </c>
      <c r="H1298" s="12">
        <v>428.47584126246244</v>
      </c>
      <c r="I1298" s="12">
        <v>25.708550475747746</v>
      </c>
      <c r="J1298">
        <v>194.61386877567628</v>
      </c>
      <c r="K1298">
        <v>53.778135764538035</v>
      </c>
      <c r="L1298">
        <v>-2.6203057526519185E-3</v>
      </c>
      <c r="M1298">
        <v>0</v>
      </c>
      <c r="N1298">
        <v>1.0708553218039797E-4</v>
      </c>
      <c r="O1298">
        <v>9.8228106940703198E-4</v>
      </c>
      <c r="P1298">
        <v>-1.9262304546918286E-4</v>
      </c>
      <c r="Q1298">
        <v>5.8771958018980341E-3</v>
      </c>
      <c r="R1298">
        <v>-1.2661931050741546E-2</v>
      </c>
      <c r="S1298">
        <v>5.116558116856461E-5</v>
      </c>
      <c r="T1298">
        <v>213.04156687435184</v>
      </c>
      <c r="U1298">
        <v>56.940685966210879</v>
      </c>
      <c r="V1298">
        <v>203.42791407946731</v>
      </c>
      <c r="W1298">
        <v>57.264041622140496</v>
      </c>
      <c r="X1298">
        <v>295.38399986070345</v>
      </c>
      <c r="Y1298">
        <v>283.25490541819141</v>
      </c>
      <c r="Z1298">
        <v>11.432254925979647</v>
      </c>
      <c r="AA1298" s="12">
        <v>27.419516825249246</v>
      </c>
      <c r="AB1298" s="12">
        <v>8.469516825249249</v>
      </c>
      <c r="AC1298" s="12">
        <v>-0.63622915077862974</v>
      </c>
      <c r="AD1298" s="12">
        <v>-446.84563116489312</v>
      </c>
      <c r="AE1298">
        <v>5.5955483438882681E-2</v>
      </c>
      <c r="AF1298">
        <v>0</v>
      </c>
      <c r="AG1298">
        <v>21.33685801768025</v>
      </c>
      <c r="AH1298">
        <v>-5.5159549752948935</v>
      </c>
      <c r="AI1298">
        <v>-3.9913495669362051</v>
      </c>
      <c r="AJ1298">
        <v>-2.980013514238673</v>
      </c>
      <c r="AK1298">
        <v>18.410390821723865</v>
      </c>
      <c r="AL1298">
        <v>0</v>
      </c>
      <c r="AM1298">
        <v>0</v>
      </c>
      <c r="AN1298">
        <v>-2.6926228273875918</v>
      </c>
      <c r="AO1298">
        <f t="shared" si="205"/>
        <v>19.851625953351395</v>
      </c>
      <c r="AP1298">
        <f t="shared" si="206"/>
        <v>1.1910975572010836</v>
      </c>
      <c r="AQ1298">
        <f t="shared" si="207"/>
        <v>0</v>
      </c>
      <c r="AR1298">
        <f t="shared" si="208"/>
        <v>1.1892333708468927</v>
      </c>
      <c r="AS1298" s="9">
        <f t="shared" si="209"/>
        <v>29.359560086217407</v>
      </c>
      <c r="AT1298" s="9">
        <f t="shared" si="210"/>
        <v>12.035267587291351</v>
      </c>
      <c r="AU1298" s="9">
        <f t="shared" si="211"/>
        <v>13.616930915634413</v>
      </c>
      <c r="AV1298">
        <f t="shared" si="212"/>
        <v>0</v>
      </c>
      <c r="AW1298">
        <f t="shared" si="213"/>
        <v>7.5300598717060927</v>
      </c>
      <c r="AX1298">
        <v>19.882744429436862</v>
      </c>
      <c r="AZ1298">
        <f t="shared" si="214"/>
        <v>79.826991338724099</v>
      </c>
    </row>
    <row r="1299" spans="1:52" x14ac:dyDescent="0.3">
      <c r="A1299">
        <v>324.25</v>
      </c>
      <c r="B1299" s="12">
        <v>5157.1950637902864</v>
      </c>
      <c r="C1299" s="9">
        <v>0</v>
      </c>
      <c r="D1299" s="9">
        <v>0.60319341747974253</v>
      </c>
      <c r="E1299" s="9">
        <v>1.0998888579399495</v>
      </c>
      <c r="F1299" s="9">
        <v>3.4083711883631227</v>
      </c>
      <c r="G1299" s="12">
        <v>224.66968211926212</v>
      </c>
      <c r="H1299" s="12">
        <v>428.03417613074981</v>
      </c>
      <c r="I1299" s="12">
        <v>25.682050567844989</v>
      </c>
      <c r="J1299">
        <v>194.45170311465137</v>
      </c>
      <c r="K1299">
        <v>53.761000654318025</v>
      </c>
      <c r="L1299">
        <v>-2.6263589522170679E-3</v>
      </c>
      <c r="M1299">
        <v>0</v>
      </c>
      <c r="N1299">
        <v>-6.2354277482832901E-5</v>
      </c>
      <c r="O1299">
        <v>9.8035622763521769E-4</v>
      </c>
      <c r="P1299">
        <v>-1.3730467751834783E-4</v>
      </c>
      <c r="Q1299">
        <v>5.8771958018980341E-3</v>
      </c>
      <c r="R1299">
        <v>-9.0507155901496487E-3</v>
      </c>
      <c r="S1299">
        <v>5.0990372431806232E-5</v>
      </c>
      <c r="T1299">
        <v>186.32463610913052</v>
      </c>
      <c r="U1299">
        <v>53.046287180605759</v>
      </c>
      <c r="V1299">
        <v>200.50532407509471</v>
      </c>
      <c r="W1299">
        <v>56.861745875217309</v>
      </c>
      <c r="X1299">
        <v>295.1125228372747</v>
      </c>
      <c r="Y1299">
        <v>283.11247017491905</v>
      </c>
      <c r="Z1299">
        <v>11.429812598245153</v>
      </c>
      <c r="AA1299" s="12">
        <v>27.410683522614992</v>
      </c>
      <c r="AB1299" s="12">
        <v>8.4606835226149961</v>
      </c>
      <c r="AC1299" s="12">
        <v>-0.642357767562868</v>
      </c>
      <c r="AD1299" s="12">
        <v>-445.67301254041263</v>
      </c>
      <c r="AE1299">
        <v>5.6503904020953399E-2</v>
      </c>
      <c r="AF1299">
        <v>0</v>
      </c>
      <c r="AG1299">
        <v>21.291483470002948</v>
      </c>
      <c r="AH1299">
        <v>-4.8291524966411297</v>
      </c>
      <c r="AI1299">
        <v>-4.1303573049912172</v>
      </c>
      <c r="AJ1299">
        <v>-2.9721933206320124</v>
      </c>
      <c r="AK1299">
        <v>18.404459843626054</v>
      </c>
      <c r="AL1299">
        <v>0</v>
      </c>
      <c r="AM1299">
        <v>0</v>
      </c>
      <c r="AN1299">
        <v>-2.7185601071135443</v>
      </c>
      <c r="AO1299">
        <f t="shared" si="205"/>
        <v>19.693695389149642</v>
      </c>
      <c r="AP1299">
        <f t="shared" si="206"/>
        <v>1.1816217233489785</v>
      </c>
      <c r="AQ1299">
        <f t="shared" si="207"/>
        <v>0</v>
      </c>
      <c r="AR1299">
        <f t="shared" si="208"/>
        <v>1.1797359485328209</v>
      </c>
      <c r="AS1299" s="9">
        <f t="shared" si="209"/>
        <v>29.657905478091163</v>
      </c>
      <c r="AT1299" s="9">
        <f t="shared" si="210"/>
        <v>11.65675034614862</v>
      </c>
      <c r="AU1299" s="9">
        <f t="shared" si="211"/>
        <v>13.505714859894304</v>
      </c>
      <c r="AV1299">
        <f t="shared" si="212"/>
        <v>0</v>
      </c>
      <c r="AW1299">
        <f t="shared" si="213"/>
        <v>7.6064226008924862</v>
      </c>
      <c r="AX1299">
        <v>19.725175208721236</v>
      </c>
      <c r="AZ1299">
        <f t="shared" si="214"/>
        <v>82.607146099824348</v>
      </c>
    </row>
    <row r="1300" spans="1:52" x14ac:dyDescent="0.3">
      <c r="A1300">
        <v>324.5</v>
      </c>
      <c r="B1300" s="12">
        <v>5143.6942655059511</v>
      </c>
      <c r="C1300" s="9">
        <v>0</v>
      </c>
      <c r="D1300" s="9">
        <v>0.60067582381662599</v>
      </c>
      <c r="E1300" s="9">
        <v>1.0987296016922072</v>
      </c>
      <c r="F1300" s="9">
        <v>3.4068048835902847</v>
      </c>
      <c r="G1300" s="12">
        <v>225.1840626040908</v>
      </c>
      <c r="H1300" s="12">
        <v>427.5883083431566</v>
      </c>
      <c r="I1300" s="12">
        <v>25.655298500589396</v>
      </c>
      <c r="J1300">
        <v>194.61550563912536</v>
      </c>
      <c r="K1300">
        <v>53.790688905416403</v>
      </c>
      <c r="L1300">
        <v>-2.6323206212345049E-3</v>
      </c>
      <c r="M1300">
        <v>0</v>
      </c>
      <c r="N1300">
        <v>1.0694413205061202E-4</v>
      </c>
      <c r="O1300">
        <v>9.7853344814413136E-4</v>
      </c>
      <c r="P1300">
        <v>-1.929184767735949E-4</v>
      </c>
      <c r="Q1300">
        <v>5.8771958018980341E-3</v>
      </c>
      <c r="R1300">
        <v>-1.2751586262107623E-2</v>
      </c>
      <c r="S1300">
        <v>5.0896775269991368E-5</v>
      </c>
      <c r="T1300">
        <v>213.07433058809877</v>
      </c>
      <c r="U1300">
        <v>56.945796599469872</v>
      </c>
      <c r="V1300">
        <v>203.52143795666908</v>
      </c>
      <c r="W1300">
        <v>57.269000020244846</v>
      </c>
      <c r="X1300">
        <v>294.96351505052718</v>
      </c>
      <c r="Y1300">
        <v>283.11578547469122</v>
      </c>
      <c r="Z1300">
        <v>11.42734613016445</v>
      </c>
      <c r="AA1300" s="12">
        <v>27.401766166863133</v>
      </c>
      <c r="AB1300" s="12">
        <v>8.4517661668631323</v>
      </c>
      <c r="AC1300" s="12">
        <v>-0.64847011027553625</v>
      </c>
      <c r="AD1300" s="12">
        <v>-444.48956206523422</v>
      </c>
      <c r="AE1300">
        <v>5.70512646833361E-2</v>
      </c>
      <c r="AF1300">
        <v>0</v>
      </c>
      <c r="AG1300">
        <v>21.202947771383727</v>
      </c>
      <c r="AH1300">
        <v>-5.5281499042949571</v>
      </c>
      <c r="AI1300">
        <v>-3.9797173759011075</v>
      </c>
      <c r="AJ1300">
        <v>-2.9643008894130478</v>
      </c>
      <c r="AK1300">
        <v>18.398472429422718</v>
      </c>
      <c r="AL1300">
        <v>0</v>
      </c>
      <c r="AM1300">
        <v>0</v>
      </c>
      <c r="AN1300">
        <v>-2.7444285123835712</v>
      </c>
      <c r="AO1300">
        <f t="shared" si="205"/>
        <v>19.816703614596143</v>
      </c>
      <c r="AP1300">
        <f t="shared" si="206"/>
        <v>1.1890022168757686</v>
      </c>
      <c r="AQ1300">
        <f t="shared" si="207"/>
        <v>0</v>
      </c>
      <c r="AR1300">
        <f t="shared" si="208"/>
        <v>1.187067731634031</v>
      </c>
      <c r="AS1300" s="9">
        <f t="shared" si="209"/>
        <v>29.165592941032816</v>
      </c>
      <c r="AT1300" s="9">
        <f t="shared" si="210"/>
        <v>11.933434293194505</v>
      </c>
      <c r="AU1300" s="9">
        <f t="shared" si="211"/>
        <v>13.587139881772266</v>
      </c>
      <c r="AV1300">
        <f t="shared" si="212"/>
        <v>0</v>
      </c>
      <c r="AW1300">
        <f t="shared" si="213"/>
        <v>7.4799870643004995</v>
      </c>
      <c r="AX1300">
        <v>19.848997576988296</v>
      </c>
      <c r="AZ1300">
        <f t="shared" si="214"/>
        <v>79.594347518022147</v>
      </c>
    </row>
    <row r="1301" spans="1:52" x14ac:dyDescent="0.3">
      <c r="A1301">
        <v>324.75</v>
      </c>
      <c r="B1301" s="12">
        <v>5130.1627648302265</v>
      </c>
      <c r="C1301" s="9">
        <v>0</v>
      </c>
      <c r="D1301" s="9">
        <v>0.59815866995088451</v>
      </c>
      <c r="E1301" s="9">
        <v>1.0975594478971888</v>
      </c>
      <c r="F1301" s="9">
        <v>3.4052335969582788</v>
      </c>
      <c r="G1301" s="12">
        <v>225.69248634950767</v>
      </c>
      <c r="H1301" s="12">
        <v>427.13824919122646</v>
      </c>
      <c r="I1301" s="12">
        <v>25.628294951473588</v>
      </c>
      <c r="J1301">
        <v>194.45008055367083</v>
      </c>
      <c r="K1301">
        <v>53.773133991576401</v>
      </c>
      <c r="L1301">
        <v>-2.6382352775223619E-3</v>
      </c>
      <c r="M1301">
        <v>0</v>
      </c>
      <c r="N1301">
        <v>-6.2496480007432164E-5</v>
      </c>
      <c r="O1301">
        <v>9.7646556640039071E-4</v>
      </c>
      <c r="P1301">
        <v>-1.3651017561642169E-4</v>
      </c>
      <c r="Q1301">
        <v>5.8771958018980341E-3</v>
      </c>
      <c r="R1301">
        <v>-9.0476380164927726E-3</v>
      </c>
      <c r="S1301">
        <v>5.0720358392267871E-5</v>
      </c>
      <c r="T1301">
        <v>186.43913731843841</v>
      </c>
      <c r="U1301">
        <v>53.065333068871837</v>
      </c>
      <c r="V1301">
        <v>200.60414180546647</v>
      </c>
      <c r="W1301">
        <v>56.867600832967241</v>
      </c>
      <c r="X1301">
        <v>294.65944190830106</v>
      </c>
      <c r="Y1301">
        <v>282.94246127928625</v>
      </c>
      <c r="Z1301">
        <v>11.424855562446698</v>
      </c>
      <c r="AA1301" s="12">
        <v>27.392764983824527</v>
      </c>
      <c r="AB1301" s="12">
        <v>8.4427649838245262</v>
      </c>
      <c r="AC1301" s="12">
        <v>-0.65456603056743468</v>
      </c>
      <c r="AD1301" s="12">
        <v>-443.29532363624605</v>
      </c>
      <c r="AE1301">
        <v>5.7597555069644368E-2</v>
      </c>
      <c r="AF1301">
        <v>0</v>
      </c>
      <c r="AG1301">
        <v>21.151102177407271</v>
      </c>
      <c r="AH1301">
        <v>-4.8421422839361989</v>
      </c>
      <c r="AI1301">
        <v>-4.1169159736909888</v>
      </c>
      <c r="AJ1301">
        <v>-2.9563365133301254</v>
      </c>
      <c r="AK1301">
        <v>18.392428730744339</v>
      </c>
      <c r="AL1301">
        <v>0</v>
      </c>
      <c r="AM1301">
        <v>0</v>
      </c>
      <c r="AN1301">
        <v>-2.7702274153602948</v>
      </c>
      <c r="AO1301">
        <f t="shared" si="205"/>
        <v>19.659513311537054</v>
      </c>
      <c r="AP1301">
        <f t="shared" si="206"/>
        <v>1.1795707986922233</v>
      </c>
      <c r="AQ1301">
        <f t="shared" si="207"/>
        <v>0</v>
      </c>
      <c r="AR1301">
        <f t="shared" si="208"/>
        <v>1.1776147392538598</v>
      </c>
      <c r="AS1301" s="9">
        <f t="shared" si="209"/>
        <v>29.45344614464986</v>
      </c>
      <c r="AT1301" s="9">
        <f t="shared" si="210"/>
        <v>11.551873575072353</v>
      </c>
      <c r="AU1301" s="9">
        <f t="shared" si="211"/>
        <v>13.476426000738542</v>
      </c>
      <c r="AV1301">
        <f t="shared" si="212"/>
        <v>0</v>
      </c>
      <c r="AW1301">
        <f t="shared" si="213"/>
        <v>7.5536205310238769</v>
      </c>
      <c r="AX1301">
        <v>19.692168453566804</v>
      </c>
      <c r="AZ1301">
        <f t="shared" si="214"/>
        <v>82.33831947381978</v>
      </c>
    </row>
    <row r="1302" spans="1:52" x14ac:dyDescent="0.3">
      <c r="A1302">
        <v>325</v>
      </c>
      <c r="B1302" s="12">
        <v>5116.6009193292775</v>
      </c>
      <c r="C1302" s="9">
        <v>0</v>
      </c>
      <c r="D1302" s="9">
        <v>0.59564200568577974</v>
      </c>
      <c r="E1302" s="9">
        <v>1.0963784261770197</v>
      </c>
      <c r="F1302" s="9">
        <v>3.4036573582055967</v>
      </c>
      <c r="G1302" s="12">
        <v>226.19495091863382</v>
      </c>
      <c r="H1302" s="12">
        <v>426.68401006808455</v>
      </c>
      <c r="I1302" s="12">
        <v>25.601040604085071</v>
      </c>
      <c r="J1302">
        <v>194.61721524139776</v>
      </c>
      <c r="K1302">
        <v>53.803337542282293</v>
      </c>
      <c r="L1302">
        <v>-2.644057466430001E-3</v>
      </c>
      <c r="M1302">
        <v>0</v>
      </c>
      <c r="N1302">
        <v>1.0680088429649609E-4</v>
      </c>
      <c r="O1302">
        <v>9.7448594458381099E-4</v>
      </c>
      <c r="P1302">
        <v>-1.9323175641914941E-4</v>
      </c>
      <c r="Q1302">
        <v>5.8771958018980341E-3</v>
      </c>
      <c r="R1302">
        <v>-1.2841494621595438E-2</v>
      </c>
      <c r="S1302">
        <v>5.0626776715926588E-5</v>
      </c>
      <c r="T1302">
        <v>213.10880414610855</v>
      </c>
      <c r="U1302">
        <v>56.951400983154372</v>
      </c>
      <c r="V1302">
        <v>203.61841601376318</v>
      </c>
      <c r="W1302">
        <v>57.274457573912571</v>
      </c>
      <c r="X1302">
        <v>294.47763114075349</v>
      </c>
      <c r="Y1302">
        <v>282.91493758733105</v>
      </c>
      <c r="Z1302">
        <v>11.422340936234336</v>
      </c>
      <c r="AA1302" s="12">
        <v>27.383680201361688</v>
      </c>
      <c r="AB1302" s="12">
        <v>8.4336802013616907</v>
      </c>
      <c r="AC1302" s="12">
        <v>-0.66064538069765633</v>
      </c>
      <c r="AD1302" s="12">
        <v>-442.09034148851038</v>
      </c>
      <c r="AE1302">
        <v>5.8142764841187633E-2</v>
      </c>
      <c r="AF1302">
        <v>0</v>
      </c>
      <c r="AG1302">
        <v>21.054770311753515</v>
      </c>
      <c r="AH1302">
        <v>-5.5406071459066633</v>
      </c>
      <c r="AI1302">
        <v>-3.9648260786783935</v>
      </c>
      <c r="AJ1302">
        <v>-2.9483004873868763</v>
      </c>
      <c r="AK1302">
        <v>18.386328900585507</v>
      </c>
      <c r="AL1302">
        <v>0</v>
      </c>
      <c r="AM1302">
        <v>0</v>
      </c>
      <c r="AN1302">
        <v>-2.7959561907807284</v>
      </c>
      <c r="AO1302">
        <f t="shared" si="205"/>
        <v>19.782756627097356</v>
      </c>
      <c r="AP1302">
        <f t="shared" si="206"/>
        <v>1.1869653976258414</v>
      </c>
      <c r="AQ1302">
        <f t="shared" si="207"/>
        <v>0</v>
      </c>
      <c r="AR1302">
        <f t="shared" si="208"/>
        <v>1.1849596463749736</v>
      </c>
      <c r="AS1302" s="9">
        <f t="shared" si="209"/>
        <v>28.949572272283095</v>
      </c>
      <c r="AT1302" s="9">
        <f t="shared" si="210"/>
        <v>11.824412562030489</v>
      </c>
      <c r="AU1302" s="9">
        <f t="shared" si="211"/>
        <v>13.557923451195315</v>
      </c>
      <c r="AV1302">
        <f t="shared" si="212"/>
        <v>0</v>
      </c>
      <c r="AW1302">
        <f t="shared" si="213"/>
        <v>7.4241909149667826</v>
      </c>
      <c r="AX1302">
        <v>19.816242399352806</v>
      </c>
      <c r="AZ1302">
        <f t="shared" si="214"/>
        <v>79.296521573567873</v>
      </c>
    </row>
    <row r="1303" spans="1:52" x14ac:dyDescent="0.3">
      <c r="A1303">
        <v>325.25</v>
      </c>
      <c r="B1303" s="12">
        <v>5103.0090867087038</v>
      </c>
      <c r="C1303" s="9">
        <v>0</v>
      </c>
      <c r="D1303" s="9">
        <v>0.59312588072882355</v>
      </c>
      <c r="E1303" s="9">
        <v>1.0951865664168436</v>
      </c>
      <c r="F1303" s="9">
        <v>3.4020761971818825</v>
      </c>
      <c r="G1303" s="12">
        <v>226.69145411960719</v>
      </c>
      <c r="H1303" s="12">
        <v>426.2256024680168</v>
      </c>
      <c r="I1303" s="12">
        <v>25.573536148081008</v>
      </c>
      <c r="J1303">
        <v>194.4484156033682</v>
      </c>
      <c r="K1303">
        <v>53.785346280780743</v>
      </c>
      <c r="L1303">
        <v>-2.6498335142122456E-3</v>
      </c>
      <c r="M1303">
        <v>0</v>
      </c>
      <c r="N1303">
        <v>-6.2644265289456139E-5</v>
      </c>
      <c r="O1303">
        <v>9.7227345993355875E-4</v>
      </c>
      <c r="P1303">
        <v>-1.3569538199034736E-4</v>
      </c>
      <c r="Q1303">
        <v>5.8771958018980341E-3</v>
      </c>
      <c r="R1303">
        <v>-9.0418267192805182E-3</v>
      </c>
      <c r="S1303">
        <v>5.044914704776576E-5</v>
      </c>
      <c r="T1303">
        <v>186.55695372271819</v>
      </c>
      <c r="U1303">
        <v>53.085150149508479</v>
      </c>
      <c r="V1303">
        <v>200.70640062263459</v>
      </c>
      <c r="W1303">
        <v>56.873958406147722</v>
      </c>
      <c r="X1303">
        <v>294.14050015161553</v>
      </c>
      <c r="Y1303">
        <v>282.71009708686211</v>
      </c>
      <c r="Z1303">
        <v>11.419802293101256</v>
      </c>
      <c r="AA1303" s="12">
        <v>27.374512049360337</v>
      </c>
      <c r="AB1303" s="12">
        <v>8.4245120493603363</v>
      </c>
      <c r="AC1303" s="12">
        <v>-0.66670801353849618</v>
      </c>
      <c r="AD1303" s="12">
        <v>-440.87466020465746</v>
      </c>
      <c r="AE1303">
        <v>5.868688367713415E-2</v>
      </c>
      <c r="AF1303">
        <v>0</v>
      </c>
      <c r="AG1303">
        <v>20.996429187563976</v>
      </c>
      <c r="AH1303">
        <v>-4.8554178123884508</v>
      </c>
      <c r="AI1303">
        <v>-4.100184823211376</v>
      </c>
      <c r="AJ1303">
        <v>-2.940193108904861</v>
      </c>
      <c r="AK1303">
        <v>18.380173093299273</v>
      </c>
      <c r="AL1303">
        <v>0</v>
      </c>
      <c r="AM1303">
        <v>0</v>
      </c>
      <c r="AN1303">
        <v>-2.8216142159770543</v>
      </c>
      <c r="AO1303">
        <f t="shared" si="205"/>
        <v>19.626342123489628</v>
      </c>
      <c r="AP1303">
        <f t="shared" si="206"/>
        <v>1.1775805274093776</v>
      </c>
      <c r="AQ1303">
        <f t="shared" si="207"/>
        <v>0</v>
      </c>
      <c r="AR1303">
        <f t="shared" si="208"/>
        <v>1.1755532271975082</v>
      </c>
      <c r="AS1303" s="9">
        <f t="shared" si="209"/>
        <v>29.226930773932949</v>
      </c>
      <c r="AT1303" s="9">
        <f t="shared" si="210"/>
        <v>11.43985840997788</v>
      </c>
      <c r="AU1303" s="9">
        <f t="shared" si="211"/>
        <v>13.447736807220997</v>
      </c>
      <c r="AV1303">
        <f t="shared" si="212"/>
        <v>0</v>
      </c>
      <c r="AW1303">
        <f t="shared" si="213"/>
        <v>7.4950928555241711</v>
      </c>
      <c r="AX1303">
        <v>19.660188730027411</v>
      </c>
      <c r="AZ1303">
        <f t="shared" si="214"/>
        <v>82.003696464227517</v>
      </c>
    </row>
    <row r="1304" spans="1:52" x14ac:dyDescent="0.3">
      <c r="A1304">
        <v>325.5</v>
      </c>
      <c r="B1304" s="12">
        <v>5089.3876247988637</v>
      </c>
      <c r="C1304" s="9">
        <v>0</v>
      </c>
      <c r="D1304" s="9">
        <v>0.59061034469068419</v>
      </c>
      <c r="E1304" s="9">
        <v>1.0939838987637134</v>
      </c>
      <c r="F1304" s="9">
        <v>3.4004901438474171</v>
      </c>
      <c r="G1304" s="12">
        <v>227.18199400484085</v>
      </c>
      <c r="H1304" s="12">
        <v>425.76303798604357</v>
      </c>
      <c r="I1304" s="12">
        <v>25.545782279162612</v>
      </c>
      <c r="J1304">
        <v>194.6190034081003</v>
      </c>
      <c r="K1304">
        <v>53.816082405202621</v>
      </c>
      <c r="L1304">
        <v>-2.6555161059501962E-3</v>
      </c>
      <c r="M1304">
        <v>0</v>
      </c>
      <c r="N1304">
        <v>1.0665424972685738E-4</v>
      </c>
      <c r="O1304">
        <v>9.7013439679096358E-4</v>
      </c>
      <c r="P1304">
        <v>-1.9356436119725022E-4</v>
      </c>
      <c r="Q1304">
        <v>5.8771958018980341E-3</v>
      </c>
      <c r="R1304">
        <v>-1.2931764447142509E-2</v>
      </c>
      <c r="S1304">
        <v>5.0355615381523179E-5</v>
      </c>
      <c r="T1304">
        <v>213.14482143878854</v>
      </c>
      <c r="U1304">
        <v>56.957473966998577</v>
      </c>
      <c r="V1304">
        <v>203.71865890020226</v>
      </c>
      <c r="W1304">
        <v>57.280388974673372</v>
      </c>
      <c r="X1304">
        <v>293.92550085740436</v>
      </c>
      <c r="Y1304">
        <v>282.6511755407779</v>
      </c>
      <c r="Z1304">
        <v>11.417239675055015</v>
      </c>
      <c r="AA1304" s="12">
        <v>27.365260759720865</v>
      </c>
      <c r="AB1304" s="12">
        <v>8.4152607597208675</v>
      </c>
      <c r="AC1304" s="12">
        <v>-0.67275378258216767</v>
      </c>
      <c r="AD1304" s="12">
        <v>-439.64832484639766</v>
      </c>
      <c r="AE1304">
        <v>5.9229901274698626E-2</v>
      </c>
      <c r="AF1304">
        <v>0</v>
      </c>
      <c r="AG1304">
        <v>20.892251779261223</v>
      </c>
      <c r="AH1304">
        <v>-5.5533215838352081</v>
      </c>
      <c r="AI1304">
        <v>-3.9466258320287819</v>
      </c>
      <c r="AJ1304">
        <v>-2.9320146784006265</v>
      </c>
      <c r="AK1304">
        <v>18.373961464591403</v>
      </c>
      <c r="AL1304">
        <v>0</v>
      </c>
      <c r="AM1304">
        <v>0</v>
      </c>
      <c r="AN1304">
        <v>-2.8472008709050476</v>
      </c>
      <c r="AO1304">
        <f t="shared" si="205"/>
        <v>19.749842494399189</v>
      </c>
      <c r="AP1304">
        <f t="shared" si="206"/>
        <v>1.1849905496639512</v>
      </c>
      <c r="AQ1304">
        <f t="shared" si="207"/>
        <v>0</v>
      </c>
      <c r="AR1304">
        <f t="shared" si="208"/>
        <v>1.1829125764755095</v>
      </c>
      <c r="AS1304" s="9">
        <f t="shared" si="209"/>
        <v>28.711491812071429</v>
      </c>
      <c r="AT1304" s="9">
        <f t="shared" si="210"/>
        <v>11.708273322215877</v>
      </c>
      <c r="AU1304" s="9">
        <f t="shared" si="211"/>
        <v>13.529321118188514</v>
      </c>
      <c r="AV1304">
        <f t="shared" si="212"/>
        <v>0</v>
      </c>
      <c r="AW1304">
        <f t="shared" si="213"/>
        <v>7.3626687113599303</v>
      </c>
      <c r="AX1304">
        <v>19.784536219020485</v>
      </c>
      <c r="AZ1304">
        <f t="shared" si="214"/>
        <v>78.932516640575642</v>
      </c>
    </row>
    <row r="1305" spans="1:52" x14ac:dyDescent="0.3">
      <c r="A1305">
        <v>325.75</v>
      </c>
      <c r="B1305" s="12">
        <v>5075.736891540254</v>
      </c>
      <c r="C1305" s="9">
        <v>0</v>
      </c>
      <c r="D1305" s="9">
        <v>0.58809544708410655</v>
      </c>
      <c r="E1305" s="9">
        <v>1.0927704536254752</v>
      </c>
      <c r="F1305" s="9">
        <v>3.3988992282725974</v>
      </c>
      <c r="G1305" s="12">
        <v>227.66656887026568</v>
      </c>
      <c r="H1305" s="12">
        <v>425.29632831749046</v>
      </c>
      <c r="I1305" s="12">
        <v>25.517779699049427</v>
      </c>
      <c r="J1305">
        <v>194.44670546513032</v>
      </c>
      <c r="K1305">
        <v>53.797636985824795</v>
      </c>
      <c r="L1305">
        <v>-2.6611534959375348E-3</v>
      </c>
      <c r="M1305">
        <v>0</v>
      </c>
      <c r="N1305">
        <v>-6.2792453709301823E-5</v>
      </c>
      <c r="O1305">
        <v>9.6777571769311526E-4</v>
      </c>
      <c r="P1305">
        <v>-1.3485890233471076E-4</v>
      </c>
      <c r="Q1305">
        <v>5.8771958018980341E-3</v>
      </c>
      <c r="R1305">
        <v>-9.0331785422652251E-3</v>
      </c>
      <c r="S1305">
        <v>5.0176766646836667E-5</v>
      </c>
      <c r="T1305">
        <v>186.67794155749033</v>
      </c>
      <c r="U1305">
        <v>53.105712789885786</v>
      </c>
      <c r="V1305">
        <v>200.81191626027913</v>
      </c>
      <c r="W1305">
        <v>56.88079361342875</v>
      </c>
      <c r="X1305">
        <v>293.55487524636948</v>
      </c>
      <c r="Y1305">
        <v>282.41421319486273</v>
      </c>
      <c r="Z1305">
        <v>11.414653124535493</v>
      </c>
      <c r="AA1305" s="12">
        <v>27.355926566349808</v>
      </c>
      <c r="AB1305" s="12">
        <v>8.4059265663498088</v>
      </c>
      <c r="AC1305" s="12">
        <v>-0.67878254194364518</v>
      </c>
      <c r="AD1305" s="12">
        <v>-438.41138078543418</v>
      </c>
      <c r="AE1305">
        <v>5.9771807349345174E-2</v>
      </c>
      <c r="AF1305">
        <v>0</v>
      </c>
      <c r="AG1305">
        <v>20.82739993266064</v>
      </c>
      <c r="AH1305">
        <v>-4.8689751970304398</v>
      </c>
      <c r="AI1305">
        <v>-4.0801148467291792</v>
      </c>
      <c r="AJ1305">
        <v>-2.923765498458061</v>
      </c>
      <c r="AK1305">
        <v>18.367694171514653</v>
      </c>
      <c r="AL1305">
        <v>0</v>
      </c>
      <c r="AM1305">
        <v>0</v>
      </c>
      <c r="AN1305">
        <v>-2.8727155381561071</v>
      </c>
      <c r="AO1305">
        <f t="shared" si="205"/>
        <v>19.594239778516648</v>
      </c>
      <c r="AP1305">
        <f t="shared" si="206"/>
        <v>1.1756543867109988</v>
      </c>
      <c r="AQ1305">
        <f t="shared" si="207"/>
        <v>0</v>
      </c>
      <c r="AR1305">
        <f t="shared" si="208"/>
        <v>1.1735548999230394</v>
      </c>
      <c r="AS1305" s="9">
        <f t="shared" si="209"/>
        <v>28.978367698177689</v>
      </c>
      <c r="AT1305" s="9">
        <f t="shared" si="210"/>
        <v>11.320782324314422</v>
      </c>
      <c r="AU1305" s="9">
        <f t="shared" si="211"/>
        <v>13.419687018644559</v>
      </c>
      <c r="AV1305">
        <f t="shared" si="212"/>
        <v>0</v>
      </c>
      <c r="AW1305">
        <f t="shared" si="213"/>
        <v>7.4308407586204623</v>
      </c>
      <c r="AX1305">
        <v>19.629293824593063</v>
      </c>
      <c r="AZ1305">
        <f t="shared" si="214"/>
        <v>81.602296934583592</v>
      </c>
    </row>
    <row r="1306" spans="1:52" x14ac:dyDescent="0.3">
      <c r="A1306">
        <v>326</v>
      </c>
      <c r="B1306" s="12">
        <v>5062.0572449688989</v>
      </c>
      <c r="C1306" s="9">
        <v>0</v>
      </c>
      <c r="D1306" s="9">
        <v>0.58558123732283396</v>
      </c>
      <c r="E1306" s="9">
        <v>1.0915462616696461</v>
      </c>
      <c r="F1306" s="9">
        <v>3.3973034806374089</v>
      </c>
      <c r="G1306" s="12">
        <v>228.14517725455889</v>
      </c>
      <c r="H1306" s="12">
        <v>424.82548525755618</v>
      </c>
      <c r="I1306" s="12">
        <v>25.489529115453369</v>
      </c>
      <c r="J1306">
        <v>194.62087490788022</v>
      </c>
      <c r="K1306">
        <v>53.828923993732872</v>
      </c>
      <c r="L1306">
        <v>-2.6666963951951796E-3</v>
      </c>
      <c r="M1306">
        <v>0</v>
      </c>
      <c r="N1306">
        <v>1.0650215471334632E-4</v>
      </c>
      <c r="O1306">
        <v>9.6547447462658068E-4</v>
      </c>
      <c r="P1306">
        <v>-1.9391743452403003E-4</v>
      </c>
      <c r="Q1306">
        <v>5.8771958018980341E-3</v>
      </c>
      <c r="R1306">
        <v>-1.3022483191267181E-2</v>
      </c>
      <c r="S1306">
        <v>5.0083320879292661E-5</v>
      </c>
      <c r="T1306">
        <v>213.18222212331793</v>
      </c>
      <c r="U1306">
        <v>56.963991510002415</v>
      </c>
      <c r="V1306">
        <v>203.82198102005029</v>
      </c>
      <c r="W1306">
        <v>57.286769429528817</v>
      </c>
      <c r="X1306">
        <v>293.30632780840654</v>
      </c>
      <c r="Y1306">
        <v>282.32335890782502</v>
      </c>
      <c r="Z1306">
        <v>11.412042684416388</v>
      </c>
      <c r="AA1306" s="12">
        <v>27.346509705151121</v>
      </c>
      <c r="AB1306" s="12">
        <v>8.3965097051511233</v>
      </c>
      <c r="AC1306" s="12">
        <v>-0.6847941463684144</v>
      </c>
      <c r="AD1306" s="12">
        <v>-437.16387378800704</v>
      </c>
      <c r="AE1306">
        <v>6.0312591634947621E-2</v>
      </c>
      <c r="AF1306">
        <v>0</v>
      </c>
      <c r="AG1306">
        <v>20.715334075912583</v>
      </c>
      <c r="AH1306">
        <v>-5.5662882038538468</v>
      </c>
      <c r="AI1306">
        <v>-3.9250688943887369</v>
      </c>
      <c r="AJ1306">
        <v>-2.9154458742922196</v>
      </c>
      <c r="AK1306">
        <v>18.361371372462919</v>
      </c>
      <c r="AL1306">
        <v>0</v>
      </c>
      <c r="AM1306">
        <v>0</v>
      </c>
      <c r="AN1306">
        <v>-2.8981576029900555</v>
      </c>
      <c r="AO1306">
        <f t="shared" si="205"/>
        <v>19.718018896584997</v>
      </c>
      <c r="AP1306">
        <f t="shared" si="206"/>
        <v>1.1830811337950997</v>
      </c>
      <c r="AQ1306">
        <f t="shared" si="207"/>
        <v>0</v>
      </c>
      <c r="AR1306">
        <f t="shared" si="208"/>
        <v>1.1809299928794941</v>
      </c>
      <c r="AS1306" s="9">
        <f t="shared" si="209"/>
        <v>28.451371742756642</v>
      </c>
      <c r="AT1306" s="9">
        <f t="shared" si="210"/>
        <v>11.585098260587346</v>
      </c>
      <c r="AU1306" s="9">
        <f t="shared" si="211"/>
        <v>13.501372397997415</v>
      </c>
      <c r="AV1306">
        <f t="shared" si="212"/>
        <v>0</v>
      </c>
      <c r="AW1306">
        <f t="shared" si="213"/>
        <v>7.2954249447672792</v>
      </c>
      <c r="AX1306">
        <v>19.753936552567044</v>
      </c>
      <c r="AZ1306">
        <f t="shared" si="214"/>
        <v>78.501377887774737</v>
      </c>
    </row>
    <row r="1307" spans="1:52" x14ac:dyDescent="0.3">
      <c r="A1307">
        <v>326.25</v>
      </c>
      <c r="B1307" s="12">
        <v>5048.3490432018234</v>
      </c>
      <c r="C1307" s="9">
        <v>0</v>
      </c>
      <c r="D1307" s="9">
        <v>0.58306776472054234</v>
      </c>
      <c r="E1307" s="9">
        <v>1.0903113538222771</v>
      </c>
      <c r="F1307" s="9">
        <v>3.3957029312308906</v>
      </c>
      <c r="G1307" s="12">
        <v>228.61781793835593</v>
      </c>
      <c r="H1307" s="12">
        <v>424.35052070087579</v>
      </c>
      <c r="I1307" s="12">
        <v>25.461031242052545</v>
      </c>
      <c r="J1307">
        <v>194.44494721914489</v>
      </c>
      <c r="K1307">
        <v>53.810005465476877</v>
      </c>
      <c r="L1307">
        <v>-2.6721951046032428E-3</v>
      </c>
      <c r="M1307">
        <v>0</v>
      </c>
      <c r="N1307">
        <v>-6.293458058588852E-5</v>
      </c>
      <c r="O1307">
        <v>9.6296801301260144E-4</v>
      </c>
      <c r="P1307">
        <v>-1.3399925657707563E-4</v>
      </c>
      <c r="Q1307">
        <v>5.8771958018980341E-3</v>
      </c>
      <c r="R1307">
        <v>-9.0215835320165468E-3</v>
      </c>
      <c r="S1307">
        <v>4.9903245453779907E-5</v>
      </c>
      <c r="T1307">
        <v>186.80195980963674</v>
      </c>
      <c r="U1307">
        <v>53.126996097339827</v>
      </c>
      <c r="V1307">
        <v>200.92050824094156</v>
      </c>
      <c r="W1307">
        <v>56.888082002440115</v>
      </c>
      <c r="X1307">
        <v>292.90180611615864</v>
      </c>
      <c r="Y1307">
        <v>282.0537007986415</v>
      </c>
      <c r="Z1307">
        <v>11.409408398004835</v>
      </c>
      <c r="AA1307" s="12">
        <v>27.337010414017513</v>
      </c>
      <c r="AB1307" s="12">
        <v>8.3870104140175155</v>
      </c>
      <c r="AC1307" s="12">
        <v>-0.69078845123596011</v>
      </c>
      <c r="AD1307" s="12">
        <v>-435.90584994913644</v>
      </c>
      <c r="AE1307">
        <v>6.085224388399979E-2</v>
      </c>
      <c r="AF1307">
        <v>0</v>
      </c>
      <c r="AG1307">
        <v>20.643967522517684</v>
      </c>
      <c r="AH1307">
        <v>-4.882810591387452</v>
      </c>
      <c r="AI1307">
        <v>-4.0566596278849971</v>
      </c>
      <c r="AJ1307">
        <v>-2.9070561133107913</v>
      </c>
      <c r="AK1307">
        <v>18.354993227165405</v>
      </c>
      <c r="AL1307">
        <v>0</v>
      </c>
      <c r="AM1307">
        <v>0</v>
      </c>
      <c r="AN1307">
        <v>-2.9235264533499001</v>
      </c>
      <c r="AO1307">
        <f t="shared" si="205"/>
        <v>19.563264128760839</v>
      </c>
      <c r="AP1307">
        <f t="shared" si="206"/>
        <v>1.1737958477256503</v>
      </c>
      <c r="AQ1307">
        <f t="shared" si="207"/>
        <v>0</v>
      </c>
      <c r="AR1307">
        <f t="shared" si="208"/>
        <v>1.1716232378588631</v>
      </c>
      <c r="AS1307" s="9">
        <f t="shared" si="209"/>
        <v>28.707794467088529</v>
      </c>
      <c r="AT1307" s="9">
        <f t="shared" si="210"/>
        <v>11.19473432046726</v>
      </c>
      <c r="AU1307" s="9">
        <f t="shared" si="211"/>
        <v>13.392316202584238</v>
      </c>
      <c r="AV1307">
        <f t="shared" si="212"/>
        <v>0</v>
      </c>
      <c r="AW1307">
        <f t="shared" si="213"/>
        <v>7.3608733512214828</v>
      </c>
      <c r="AX1307">
        <v>19.599541439844547</v>
      </c>
      <c r="AZ1307">
        <f t="shared" si="214"/>
        <v>81.133192557699942</v>
      </c>
    </row>
    <row r="1308" spans="1:52" x14ac:dyDescent="0.3">
      <c r="A1308">
        <v>326.5</v>
      </c>
      <c r="B1308" s="12">
        <v>5034.6126444225547</v>
      </c>
      <c r="C1308" s="9">
        <v>0</v>
      </c>
      <c r="D1308" s="9">
        <v>0.5805550784897846</v>
      </c>
      <c r="E1308" s="9">
        <v>1.0890657612668131</v>
      </c>
      <c r="F1308" s="9">
        <v>3.3940976104506038</v>
      </c>
      <c r="G1308" s="12">
        <v>229.08448994344849</v>
      </c>
      <c r="H1308" s="12">
        <v>423.87144664108195</v>
      </c>
      <c r="I1308" s="12">
        <v>25.432286798464915</v>
      </c>
      <c r="J1308">
        <v>194.6228350348446</v>
      </c>
      <c r="K1308">
        <v>53.841862791998665</v>
      </c>
      <c r="L1308">
        <v>-2.6775982372986896E-3</v>
      </c>
      <c r="M1308">
        <v>0</v>
      </c>
      <c r="N1308">
        <v>1.0634195083841395E-4</v>
      </c>
      <c r="O1308">
        <v>9.6050170434110085E-4</v>
      </c>
      <c r="P1308">
        <v>-1.9429224428441845E-4</v>
      </c>
      <c r="Q1308">
        <v>5.8771958018980341E-3</v>
      </c>
      <c r="R1308">
        <v>-1.3113747685045155E-2</v>
      </c>
      <c r="S1308">
        <v>4.9809922951249922E-5</v>
      </c>
      <c r="T1308">
        <v>213.22084606047184</v>
      </c>
      <c r="U1308">
        <v>56.970929936145978</v>
      </c>
      <c r="V1308">
        <v>203.92820076044239</v>
      </c>
      <c r="W1308">
        <v>57.293574700936801</v>
      </c>
      <c r="X1308">
        <v>292.6193794747428</v>
      </c>
      <c r="Y1308">
        <v>281.93040565431721</v>
      </c>
      <c r="Z1308">
        <v>11.406750309040103</v>
      </c>
      <c r="AA1308" s="12">
        <v>27.327428932821633</v>
      </c>
      <c r="AB1308" s="12">
        <v>8.3774289328216387</v>
      </c>
      <c r="AC1308" s="12">
        <v>-0.69676531256415819</v>
      </c>
      <c r="AD1308" s="12">
        <v>-434.63735578656048</v>
      </c>
      <c r="AE1308">
        <v>6.1390753867795134E-2</v>
      </c>
      <c r="AF1308">
        <v>0</v>
      </c>
      <c r="AG1308">
        <v>20.523977167683618</v>
      </c>
      <c r="AH1308">
        <v>-5.5795019482990895</v>
      </c>
      <c r="AI1308">
        <v>-3.900110244693741</v>
      </c>
      <c r="AJ1308">
        <v>-2.8985965257405724</v>
      </c>
      <c r="AK1308">
        <v>18.348559896680722</v>
      </c>
      <c r="AL1308">
        <v>0</v>
      </c>
      <c r="AM1308">
        <v>0</v>
      </c>
      <c r="AN1308">
        <v>-2.9488214798804213</v>
      </c>
      <c r="AO1308">
        <f t="shared" si="205"/>
        <v>19.687343313589682</v>
      </c>
      <c r="AP1308">
        <f t="shared" si="206"/>
        <v>1.1812405988153809</v>
      </c>
      <c r="AQ1308">
        <f t="shared" si="207"/>
        <v>0</v>
      </c>
      <c r="AR1308">
        <f t="shared" si="208"/>
        <v>1.1790153534776833</v>
      </c>
      <c r="AS1308" s="9">
        <f t="shared" si="209"/>
        <v>28.169261973473535</v>
      </c>
      <c r="AT1308" s="9">
        <f t="shared" si="210"/>
        <v>11.454980627686268</v>
      </c>
      <c r="AU1308" s="9">
        <f t="shared" si="211"/>
        <v>13.474116565588062</v>
      </c>
      <c r="AV1308">
        <f t="shared" si="212"/>
        <v>0</v>
      </c>
      <c r="AW1308">
        <f t="shared" si="213"/>
        <v>7.2224721789931339</v>
      </c>
      <c r="AX1308">
        <v>19.724500733797143</v>
      </c>
      <c r="AZ1308">
        <f t="shared" si="214"/>
        <v>78.002204893874818</v>
      </c>
    </row>
    <row r="1309" spans="1:52" x14ac:dyDescent="0.3">
      <c r="A1309">
        <v>326.75</v>
      </c>
      <c r="B1309" s="12">
        <v>5020.8484068666812</v>
      </c>
      <c r="C1309" s="9">
        <v>0</v>
      </c>
      <c r="D1309" s="9">
        <v>0.57804322774094219</v>
      </c>
      <c r="E1309" s="9">
        <v>1.0878095154429379</v>
      </c>
      <c r="F1309" s="9">
        <v>3.3924875488020869</v>
      </c>
      <c r="G1309" s="12">
        <v>229.54519253196608</v>
      </c>
      <c r="H1309" s="12">
        <v>423.38827517036077</v>
      </c>
      <c r="I1309" s="12">
        <v>25.403296510221644</v>
      </c>
      <c r="J1309">
        <v>194.44313777032608</v>
      </c>
      <c r="K1309">
        <v>53.822450955847444</v>
      </c>
      <c r="L1309">
        <v>-2.6829582702449836E-3</v>
      </c>
      <c r="M1309">
        <v>0</v>
      </c>
      <c r="N1309">
        <v>-6.3062669355451735E-5</v>
      </c>
      <c r="O1309">
        <v>9.578458801022538E-4</v>
      </c>
      <c r="P1309">
        <v>-1.3311485162337733E-4</v>
      </c>
      <c r="Q1309">
        <v>5.8771958018980341E-3</v>
      </c>
      <c r="R1309">
        <v>-9.0069230336723722E-3</v>
      </c>
      <c r="S1309">
        <v>4.9628611732983652E-5</v>
      </c>
      <c r="T1309">
        <v>186.92886998120616</v>
      </c>
      <c r="U1309">
        <v>53.148975942035634</v>
      </c>
      <c r="V1309">
        <v>201.03199993912969</v>
      </c>
      <c r="W1309">
        <v>56.895799667050937</v>
      </c>
      <c r="X1309">
        <v>292.1805985492212</v>
      </c>
      <c r="Y1309">
        <v>281.62751265253979</v>
      </c>
      <c r="Z1309">
        <v>11.404068461698394</v>
      </c>
      <c r="AA1309" s="12">
        <v>27.317765503407216</v>
      </c>
      <c r="AB1309" s="12">
        <v>8.3677655034072149</v>
      </c>
      <c r="AC1309" s="12">
        <v>-0.70272458701689688</v>
      </c>
      <c r="AD1309" s="12">
        <v>-433.35843820316012</v>
      </c>
      <c r="AE1309">
        <v>6.192811137660259E-2</v>
      </c>
      <c r="AF1309">
        <v>0</v>
      </c>
      <c r="AG1309">
        <v>20.446103817406357</v>
      </c>
      <c r="AH1309">
        <v>-4.8969201805769877</v>
      </c>
      <c r="AI1309">
        <v>-4.0297756356705055</v>
      </c>
      <c r="AJ1309">
        <v>-2.8900674243768756</v>
      </c>
      <c r="AK1309">
        <v>18.342071543390933</v>
      </c>
      <c r="AL1309">
        <v>0</v>
      </c>
      <c r="AM1309">
        <v>0</v>
      </c>
      <c r="AN1309">
        <v>-2.9740420759604254</v>
      </c>
      <c r="AO1309">
        <f t="shared" si="205"/>
        <v>19.533472724481619</v>
      </c>
      <c r="AP1309">
        <f t="shared" si="206"/>
        <v>1.1720083634688971</v>
      </c>
      <c r="AQ1309">
        <f t="shared" si="207"/>
        <v>0</v>
      </c>
      <c r="AR1309">
        <f t="shared" si="208"/>
        <v>1.1697617022682745</v>
      </c>
      <c r="AS1309" s="9">
        <f t="shared" si="209"/>
        <v>28.415279187704382</v>
      </c>
      <c r="AT1309" s="9">
        <f t="shared" si="210"/>
        <v>11.061815177182861</v>
      </c>
      <c r="AU1309" s="9">
        <f t="shared" si="211"/>
        <v>13.365663614682397</v>
      </c>
      <c r="AV1309">
        <f t="shared" si="212"/>
        <v>0</v>
      </c>
      <c r="AW1309">
        <f t="shared" si="213"/>
        <v>7.2852080425005914</v>
      </c>
      <c r="AX1309">
        <v>19.570988993990543</v>
      </c>
      <c r="AZ1309">
        <f t="shared" si="214"/>
        <v>80.595512713410102</v>
      </c>
    </row>
    <row r="1310" spans="1:52" x14ac:dyDescent="0.3">
      <c r="A1310">
        <v>327</v>
      </c>
      <c r="B1310" s="12">
        <v>5007.0566888074491</v>
      </c>
      <c r="C1310" s="9">
        <v>0</v>
      </c>
      <c r="D1310" s="9">
        <v>0.57553226148118841</v>
      </c>
      <c r="E1310" s="9">
        <v>1.0865426480454146</v>
      </c>
      <c r="F1310" s="9">
        <v>3.3908727768983091</v>
      </c>
      <c r="G1310" s="12">
        <v>229.99992520554426</v>
      </c>
      <c r="H1310" s="12">
        <v>422.90101847900559</v>
      </c>
      <c r="I1310" s="12">
        <v>25.374061108740335</v>
      </c>
      <c r="J1310">
        <v>194.6248896824271</v>
      </c>
      <c r="K1310">
        <v>53.854899268464862</v>
      </c>
      <c r="L1310">
        <v>-2.6882215828588417E-3</v>
      </c>
      <c r="M1310">
        <v>0</v>
      </c>
      <c r="N1310">
        <v>1.061703411254107E-4</v>
      </c>
      <c r="O1310">
        <v>9.5521144827012412E-4</v>
      </c>
      <c r="P1310">
        <v>-1.946901998329279E-4</v>
      </c>
      <c r="Q1310">
        <v>5.8771958018980341E-3</v>
      </c>
      <c r="R1310">
        <v>-1.3205665427762163E-2</v>
      </c>
      <c r="S1310">
        <v>4.9535451480056146E-5</v>
      </c>
      <c r="T1310">
        <v>213.26053683737976</v>
      </c>
      <c r="U1310">
        <v>56.9782663909902</v>
      </c>
      <c r="V1310">
        <v>204.03713993351434</v>
      </c>
      <c r="W1310">
        <v>57.300781032832106</v>
      </c>
      <c r="X1310">
        <v>291.86398893070788</v>
      </c>
      <c r="Y1310">
        <v>281.47129465239811</v>
      </c>
      <c r="Z1310">
        <v>11.401362900587801</v>
      </c>
      <c r="AA1310" s="12">
        <v>27.308020369580113</v>
      </c>
      <c r="AB1310" s="12">
        <v>8.3580203695801121</v>
      </c>
      <c r="AC1310" s="12">
        <v>-0.70866613190691907</v>
      </c>
      <c r="AD1310" s="12">
        <v>-432.06914440241547</v>
      </c>
      <c r="AE1310">
        <v>6.2464306219866206E-2</v>
      </c>
      <c r="AF1310">
        <v>0</v>
      </c>
      <c r="AG1310">
        <v>20.318159305918822</v>
      </c>
      <c r="AH1310">
        <v>-5.5929578070143524</v>
      </c>
      <c r="AI1310">
        <v>-3.8717077359441889</v>
      </c>
      <c r="AJ1310">
        <v>-2.8814691240197092</v>
      </c>
      <c r="AK1310">
        <v>18.33552833099553</v>
      </c>
      <c r="AL1310">
        <v>0</v>
      </c>
      <c r="AM1310">
        <v>0</v>
      </c>
      <c r="AN1310">
        <v>-2.9991876377147757</v>
      </c>
      <c r="AO1310">
        <f t="shared" si="205"/>
        <v>19.657872866878595</v>
      </c>
      <c r="AP1310">
        <f t="shared" si="206"/>
        <v>1.1794723720127156</v>
      </c>
      <c r="AQ1310">
        <f t="shared" si="207"/>
        <v>0</v>
      </c>
      <c r="AR1310">
        <f t="shared" si="208"/>
        <v>1.1771720936034558</v>
      </c>
      <c r="AS1310" s="9">
        <f t="shared" si="209"/>
        <v>27.865242158471325</v>
      </c>
      <c r="AT1310" s="9">
        <f t="shared" si="210"/>
        <v>11.318025115455535</v>
      </c>
      <c r="AU1310" s="9">
        <f t="shared" si="211"/>
        <v>13.447592544534068</v>
      </c>
      <c r="AV1310">
        <f t="shared" si="212"/>
        <v>0</v>
      </c>
      <c r="AW1310">
        <f t="shared" si="213"/>
        <v>7.1438310826344527</v>
      </c>
      <c r="AX1310">
        <v>19.696285755506661</v>
      </c>
      <c r="AZ1310">
        <f t="shared" si="214"/>
        <v>77.434154718883775</v>
      </c>
    </row>
    <row r="1311" spans="1:52" x14ac:dyDescent="0.3">
      <c r="A1311">
        <v>327.25</v>
      </c>
      <c r="B1311" s="12">
        <v>4993.2378485414147</v>
      </c>
      <c r="C1311" s="9">
        <v>0</v>
      </c>
      <c r="D1311" s="9">
        <v>0.57302222861345253</v>
      </c>
      <c r="E1311" s="9">
        <v>1.0852651910229141</v>
      </c>
      <c r="F1311" s="9">
        <v>3.3892533254591202</v>
      </c>
      <c r="G1311" s="12">
        <v>230.44868770447712</v>
      </c>
      <c r="H1311" s="12">
        <v>422.40968885496687</v>
      </c>
      <c r="I1311" s="12">
        <v>25.344581331298013</v>
      </c>
      <c r="J1311">
        <v>194.44127377360147</v>
      </c>
      <c r="K1311">
        <v>53.834972547783593</v>
      </c>
      <c r="L1311">
        <v>-2.6934429710585733E-3</v>
      </c>
      <c r="M1311">
        <v>0</v>
      </c>
      <c r="N1311">
        <v>-6.3166994932844551E-5</v>
      </c>
      <c r="O1311">
        <v>9.5240465994642738E-4</v>
      </c>
      <c r="P1311">
        <v>-1.3220394421673164E-4</v>
      </c>
      <c r="Q1311">
        <v>5.8771958018980341E-3</v>
      </c>
      <c r="R1311">
        <v>-8.9890670683268094E-3</v>
      </c>
      <c r="S1311">
        <v>4.9352893729026242E-5</v>
      </c>
      <c r="T1311">
        <v>187.05853585826412</v>
      </c>
      <c r="U1311">
        <v>53.171628867577908</v>
      </c>
      <c r="V1311">
        <v>201.14621805331456</v>
      </c>
      <c r="W1311">
        <v>56.903923176536352</v>
      </c>
      <c r="X1311">
        <v>291.39061860329213</v>
      </c>
      <c r="Y1311">
        <v>281.13465816221839</v>
      </c>
      <c r="Z1311">
        <v>11.398633670751572</v>
      </c>
      <c r="AA1311" s="12">
        <v>27.298193777099339</v>
      </c>
      <c r="AB1311" s="12">
        <v>8.348193777099338</v>
      </c>
      <c r="AC1311" s="12">
        <v>-0.7145898052018933</v>
      </c>
      <c r="AD1311" s="12">
        <v>-430.76952201052438</v>
      </c>
      <c r="AE1311">
        <v>6.2999328226380547E-2</v>
      </c>
      <c r="AF1311">
        <v>0</v>
      </c>
      <c r="AG1311">
        <v>20.233797930027038</v>
      </c>
      <c r="AH1311">
        <v>-4.9113001745131291</v>
      </c>
      <c r="AI1311">
        <v>-3.9994220054451919</v>
      </c>
      <c r="AJ1311">
        <v>-2.8728019422881879</v>
      </c>
      <c r="AK1311">
        <v>18.328930424505423</v>
      </c>
      <c r="AL1311">
        <v>0</v>
      </c>
      <c r="AM1311">
        <v>0</v>
      </c>
      <c r="AN1311">
        <v>-3.0242575640400844</v>
      </c>
      <c r="AO1311">
        <f t="shared" si="205"/>
        <v>19.504922821559013</v>
      </c>
      <c r="AP1311">
        <f t="shared" si="206"/>
        <v>1.1702953692935407</v>
      </c>
      <c r="AQ1311">
        <f t="shared" si="207"/>
        <v>0</v>
      </c>
      <c r="AR1311">
        <f t="shared" si="208"/>
        <v>1.1679737356781934</v>
      </c>
      <c r="AS1311" s="9">
        <f t="shared" si="209"/>
        <v>28.100918020121512</v>
      </c>
      <c r="AT1311" s="9">
        <f t="shared" si="210"/>
        <v>10.922136436245713</v>
      </c>
      <c r="AU1311" s="9">
        <f t="shared" si="211"/>
        <v>13.339768201153998</v>
      </c>
      <c r="AV1311">
        <f t="shared" si="212"/>
        <v>0</v>
      </c>
      <c r="AW1311">
        <f t="shared" si="213"/>
        <v>7.2038699247679761</v>
      </c>
      <c r="AX1311">
        <v>19.543693628730452</v>
      </c>
      <c r="AZ1311">
        <f t="shared" si="214"/>
        <v>79.988440108903831</v>
      </c>
    </row>
    <row r="1312" spans="1:52" x14ac:dyDescent="0.3">
      <c r="A1312">
        <v>327.5</v>
      </c>
      <c r="B1312" s="12">
        <v>4979.3922443741722</v>
      </c>
      <c r="C1312" s="9">
        <v>0</v>
      </c>
      <c r="D1312" s="9">
        <v>0.57051317793540746</v>
      </c>
      <c r="E1312" s="9">
        <v>1.0839771765768365</v>
      </c>
      <c r="F1312" s="9">
        <v>3.3876292253106897</v>
      </c>
      <c r="G1312" s="12">
        <v>230.89148000685509</v>
      </c>
      <c r="H1312" s="12">
        <v>421.91429868339861</v>
      </c>
      <c r="I1312" s="12">
        <v>25.314857921003917</v>
      </c>
      <c r="J1312">
        <v>194.62704545959181</v>
      </c>
      <c r="K1312">
        <v>53.868033880011581</v>
      </c>
      <c r="L1312">
        <v>-2.6985664302657786E-3</v>
      </c>
      <c r="M1312">
        <v>0</v>
      </c>
      <c r="N1312">
        <v>1.0598326192084777E-4</v>
      </c>
      <c r="O1312">
        <v>9.4959885723771263E-4</v>
      </c>
      <c r="P1312">
        <v>-1.9511288025320537E-4</v>
      </c>
      <c r="Q1312">
        <v>5.8771958018980341E-3</v>
      </c>
      <c r="R1312">
        <v>-1.3298356665916181E-2</v>
      </c>
      <c r="S1312">
        <v>4.9259936510083387E-5</v>
      </c>
      <c r="T1312">
        <v>213.30114075174041</v>
      </c>
      <c r="U1312">
        <v>56.985978672471845</v>
      </c>
      <c r="V1312">
        <v>204.14862368993371</v>
      </c>
      <c r="W1312">
        <v>57.308365144952631</v>
      </c>
      <c r="X1312">
        <v>291.03955032114561</v>
      </c>
      <c r="Y1312">
        <v>280.94506261186734</v>
      </c>
      <c r="Z1312">
        <v>11.395880817667777</v>
      </c>
      <c r="AA1312" s="12">
        <v>27.288285973667968</v>
      </c>
      <c r="AB1312" s="12">
        <v>8.338285973667972</v>
      </c>
      <c r="AC1312" s="12">
        <v>-0.72049546552893495</v>
      </c>
      <c r="AD1312" s="12">
        <v>-429.45961898246532</v>
      </c>
      <c r="AE1312">
        <v>6.353316724448832E-2</v>
      </c>
      <c r="AF1312">
        <v>0</v>
      </c>
      <c r="AG1312">
        <v>20.097875924332229</v>
      </c>
      <c r="AH1312">
        <v>-5.6066507902714395</v>
      </c>
      <c r="AI1312">
        <v>-3.8398219460966816</v>
      </c>
      <c r="AJ1312">
        <v>-2.8640661989940619</v>
      </c>
      <c r="AK1312">
        <v>18.322277990236838</v>
      </c>
      <c r="AL1312">
        <v>0</v>
      </c>
      <c r="AM1312">
        <v>0</v>
      </c>
      <c r="AN1312">
        <v>-3.0492512566238474</v>
      </c>
      <c r="AO1312">
        <f t="shared" si="205"/>
        <v>19.629664301915358</v>
      </c>
      <c r="AP1312">
        <f t="shared" si="206"/>
        <v>1.1777798581149215</v>
      </c>
      <c r="AQ1312">
        <f t="shared" si="207"/>
        <v>0</v>
      </c>
      <c r="AR1312">
        <f t="shared" si="208"/>
        <v>1.1754036249644269</v>
      </c>
      <c r="AS1312" s="9">
        <f t="shared" si="209"/>
        <v>27.539419791953009</v>
      </c>
      <c r="AT1312" s="9">
        <f t="shared" si="210"/>
        <v>11.174347026232798</v>
      </c>
      <c r="AU1312" s="9">
        <f t="shared" si="211"/>
        <v>13.42183889252731</v>
      </c>
      <c r="AV1312">
        <f t="shared" si="212"/>
        <v>0</v>
      </c>
      <c r="AW1312">
        <f t="shared" si="213"/>
        <v>7.0595299671531428</v>
      </c>
      <c r="AX1312">
        <v>19.669348252225369</v>
      </c>
      <c r="AZ1312">
        <f t="shared" si="214"/>
        <v>76.796438921933628</v>
      </c>
    </row>
    <row r="1313" spans="1:52" x14ac:dyDescent="0.3">
      <c r="A1313">
        <v>327.75</v>
      </c>
      <c r="B1313" s="12">
        <v>4965.5202346060751</v>
      </c>
      <c r="C1313" s="9">
        <v>0</v>
      </c>
      <c r="D1313" s="9">
        <v>0.56800515813845065</v>
      </c>
      <c r="E1313" s="9">
        <v>1.0826786371601254</v>
      </c>
      <c r="F1313" s="9">
        <v>3.386000507384948</v>
      </c>
      <c r="G1313" s="12">
        <v>231.32830232768893</v>
      </c>
      <c r="H1313" s="12">
        <v>421.41486044620211</v>
      </c>
      <c r="I1313" s="12">
        <v>25.284891626772126</v>
      </c>
      <c r="J1313">
        <v>194.43935160595154</v>
      </c>
      <c r="K1313">
        <v>53.847569168808548</v>
      </c>
      <c r="L1313">
        <v>-2.7036492335343687E-3</v>
      </c>
      <c r="M1313">
        <v>0</v>
      </c>
      <c r="N1313">
        <v>-6.3236028230864954E-5</v>
      </c>
      <c r="O1313">
        <v>9.4663954234964955E-4</v>
      </c>
      <c r="P1313">
        <v>-1.3126462173926437E-4</v>
      </c>
      <c r="Q1313">
        <v>5.8771958018980341E-3</v>
      </c>
      <c r="R1313">
        <v>-8.967872874325624E-3</v>
      </c>
      <c r="S1313">
        <v>4.907611965905157E-5</v>
      </c>
      <c r="T1313">
        <v>187.19082338542677</v>
      </c>
      <c r="U1313">
        <v>53.194932049571605</v>
      </c>
      <c r="V1313">
        <v>201.26299250896949</v>
      </c>
      <c r="W1313">
        <v>56.91242956824027</v>
      </c>
      <c r="X1313">
        <v>290.53130990240913</v>
      </c>
      <c r="Y1313">
        <v>280.57421979348521</v>
      </c>
      <c r="Z1313">
        <v>11.393104387249291</v>
      </c>
      <c r="AA1313" s="12">
        <v>27.278297208924041</v>
      </c>
      <c r="AB1313" s="12">
        <v>8.3282972089240417</v>
      </c>
      <c r="AC1313" s="12">
        <v>-0.7263829721786107</v>
      </c>
      <c r="AD1313" s="12">
        <v>-428.13948355502833</v>
      </c>
      <c r="AE1313">
        <v>6.406581314226556E-2</v>
      </c>
      <c r="AF1313">
        <v>0</v>
      </c>
      <c r="AG1313">
        <v>20.007059702010828</v>
      </c>
      <c r="AH1313">
        <v>-4.9259468038612653</v>
      </c>
      <c r="AI1313">
        <v>-3.9655613642257865</v>
      </c>
      <c r="AJ1313">
        <v>-2.8552622158284846</v>
      </c>
      <c r="AK1313">
        <v>18.315571195805191</v>
      </c>
      <c r="AL1313">
        <v>0</v>
      </c>
      <c r="AM1313">
        <v>0</v>
      </c>
      <c r="AN1313">
        <v>-3.0741681199613917</v>
      </c>
      <c r="AO1313">
        <f t="shared" si="205"/>
        <v>19.4776709320086</v>
      </c>
      <c r="AP1313">
        <f t="shared" si="206"/>
        <v>1.1686602559205159</v>
      </c>
      <c r="AQ1313">
        <f t="shared" si="207"/>
        <v>0</v>
      </c>
      <c r="AR1313">
        <f t="shared" si="208"/>
        <v>1.1662627349464891</v>
      </c>
      <c r="AS1313" s="9">
        <f t="shared" si="209"/>
        <v>27.764840072861013</v>
      </c>
      <c r="AT1313" s="9">
        <f t="shared" si="210"/>
        <v>10.775821789696547</v>
      </c>
      <c r="AU1313" s="9">
        <f t="shared" si="211"/>
        <v>13.314668288931909</v>
      </c>
      <c r="AV1313">
        <f t="shared" si="212"/>
        <v>0</v>
      </c>
      <c r="AW1313">
        <f t="shared" si="213"/>
        <v>7.116893054263425</v>
      </c>
      <c r="AX1313">
        <v>19.517711759161344</v>
      </c>
      <c r="AZ1313">
        <f t="shared" si="214"/>
        <v>79.311227284515724</v>
      </c>
    </row>
    <row r="1314" spans="1:52" x14ac:dyDescent="0.3">
      <c r="A1314">
        <v>328</v>
      </c>
      <c r="B1314" s="12">
        <v>4951.6221775180775</v>
      </c>
      <c r="C1314" s="9">
        <v>0</v>
      </c>
      <c r="D1314" s="9">
        <v>0.56549821780670673</v>
      </c>
      <c r="E1314" s="9">
        <v>1.0813696054760675</v>
      </c>
      <c r="F1314" s="9">
        <v>3.3843672027190177</v>
      </c>
      <c r="G1314" s="12">
        <v>231.75915511801855</v>
      </c>
      <c r="H1314" s="12">
        <v>420.91138672156438</v>
      </c>
      <c r="I1314" s="12">
        <v>25.254683203293862</v>
      </c>
      <c r="J1314">
        <v>194.62930977827182</v>
      </c>
      <c r="K1314">
        <v>53.881267069398291</v>
      </c>
      <c r="L1314">
        <v>-2.7086328258766395E-3</v>
      </c>
      <c r="M1314">
        <v>0</v>
      </c>
      <c r="N1314">
        <v>1.0577589590870316E-4</v>
      </c>
      <c r="O1314">
        <v>9.4365896251574191E-4</v>
      </c>
      <c r="P1314">
        <v>-1.9556205330694537E-4</v>
      </c>
      <c r="Q1314">
        <v>5.8771958018980341E-3</v>
      </c>
      <c r="R1314">
        <v>-1.3391955876167811E-2</v>
      </c>
      <c r="S1314">
        <v>4.8983408260961111E-5</v>
      </c>
      <c r="T1314">
        <v>213.34250670542454</v>
      </c>
      <c r="U1314">
        <v>56.994045194067724</v>
      </c>
      <c r="V1314">
        <v>204.2624803189853</v>
      </c>
      <c r="W1314">
        <v>57.31630420991803</v>
      </c>
      <c r="X1314">
        <v>290.14554864593896</v>
      </c>
      <c r="Y1314">
        <v>280.35083171839483</v>
      </c>
      <c r="Z1314">
        <v>11.390304425843627</v>
      </c>
      <c r="AA1314" s="12">
        <v>27.268227734431289</v>
      </c>
      <c r="AB1314" s="12">
        <v>8.3182277344312876</v>
      </c>
      <c r="AC1314" s="12">
        <v>-0.73225218511307688</v>
      </c>
      <c r="AD1314" s="12">
        <v>-426.80916459438345</v>
      </c>
      <c r="AE1314">
        <v>6.4597255807699483E-2</v>
      </c>
      <c r="AF1314">
        <v>0</v>
      </c>
      <c r="AG1314">
        <v>19.863145680939812</v>
      </c>
      <c r="AH1314">
        <v>-5.6205759253578149</v>
      </c>
      <c r="AI1314">
        <v>-3.8044175699704765</v>
      </c>
      <c r="AJ1314">
        <v>-2.8463903186799437</v>
      </c>
      <c r="AK1314">
        <v>18.308810210118885</v>
      </c>
      <c r="AL1314">
        <v>0</v>
      </c>
      <c r="AM1314">
        <v>0</v>
      </c>
      <c r="AN1314">
        <v>-3.0990075613903194</v>
      </c>
      <c r="AO1314">
        <f t="shared" si="205"/>
        <v>19.602773275482583</v>
      </c>
      <c r="AP1314">
        <f t="shared" si="206"/>
        <v>1.176166396528955</v>
      </c>
      <c r="AQ1314">
        <f t="shared" si="207"/>
        <v>0</v>
      </c>
      <c r="AR1314">
        <f t="shared" si="208"/>
        <v>1.1737132929545502</v>
      </c>
      <c r="AS1314" s="9">
        <f t="shared" si="209"/>
        <v>27.191938907781985</v>
      </c>
      <c r="AT1314" s="9">
        <f t="shared" si="210"/>
        <v>11.02407488376422</v>
      </c>
      <c r="AU1314" s="9">
        <f t="shared" si="211"/>
        <v>13.396893311912308</v>
      </c>
      <c r="AV1314">
        <f t="shared" si="212"/>
        <v>0</v>
      </c>
      <c r="AW1314">
        <f t="shared" si="213"/>
        <v>6.9696070421579304</v>
      </c>
      <c r="AX1314">
        <v>19.643743786321124</v>
      </c>
      <c r="AZ1314">
        <f t="shared" si="214"/>
        <v>76.088351399409532</v>
      </c>
    </row>
    <row r="1315" spans="1:52" x14ac:dyDescent="0.3">
      <c r="A1315">
        <v>328.25</v>
      </c>
      <c r="B1315" s="12">
        <v>4937.6984313575858</v>
      </c>
      <c r="C1315" s="9">
        <v>0</v>
      </c>
      <c r="D1315" s="9">
        <v>0.56299240541603435</v>
      </c>
      <c r="E1315" s="9">
        <v>1.0800501144770887</v>
      </c>
      <c r="F1315" s="9">
        <v>3.3827293424546436</v>
      </c>
      <c r="G1315" s="12">
        <v>232.18403906400775</v>
      </c>
      <c r="H1315" s="12">
        <v>420.40389018349561</v>
      </c>
      <c r="I1315" s="12">
        <v>25.224233411009735</v>
      </c>
      <c r="J1315">
        <v>194.43736734377046</v>
      </c>
      <c r="K1315">
        <v>53.860239564195751</v>
      </c>
      <c r="L1315">
        <v>-2.7135771327900121E-3</v>
      </c>
      <c r="M1315">
        <v>0</v>
      </c>
      <c r="N1315">
        <v>-6.3256114085034258E-5</v>
      </c>
      <c r="O1315">
        <v>9.4054559204779728E-4</v>
      </c>
      <c r="P1315">
        <v>-1.3029478391258104E-4</v>
      </c>
      <c r="Q1315">
        <v>5.8771958018980341E-3</v>
      </c>
      <c r="R1315">
        <v>-8.9431834874033524E-3</v>
      </c>
      <c r="S1315">
        <v>4.8798317706899339E-5</v>
      </c>
      <c r="T1315">
        <v>187.32560051722845</v>
      </c>
      <c r="U1315">
        <v>53.218863251241487</v>
      </c>
      <c r="V1315">
        <v>201.382156266403</v>
      </c>
      <c r="W1315">
        <v>56.921296325339654</v>
      </c>
      <c r="X1315">
        <v>289.60220713385672</v>
      </c>
      <c r="Y1315">
        <v>279.94536627215734</v>
      </c>
      <c r="Z1315">
        <v>11.387480980235106</v>
      </c>
      <c r="AA1315" s="12">
        <v>27.258077803669913</v>
      </c>
      <c r="AB1315" s="12">
        <v>8.3080778036699119</v>
      </c>
      <c r="AC1315" s="12">
        <v>-0.73810296496724193</v>
      </c>
      <c r="AD1315" s="12">
        <v>-425.46871099488175</v>
      </c>
      <c r="AE1315">
        <v>6.5127485148880337E-2</v>
      </c>
      <c r="AF1315">
        <v>0</v>
      </c>
      <c r="AG1315">
        <v>19.765922328745472</v>
      </c>
      <c r="AH1315">
        <v>-4.9408563153848517</v>
      </c>
      <c r="AI1315">
        <v>-3.9281605002877171</v>
      </c>
      <c r="AJ1315">
        <v>-2.8374508336248669</v>
      </c>
      <c r="AK1315">
        <v>18.301995203373096</v>
      </c>
      <c r="AL1315">
        <v>0</v>
      </c>
      <c r="AM1315">
        <v>0</v>
      </c>
      <c r="AN1315">
        <v>-3.1237689910954254</v>
      </c>
      <c r="AO1315">
        <f t="shared" si="205"/>
        <v>19.451772427051775</v>
      </c>
      <c r="AP1315">
        <f t="shared" si="206"/>
        <v>1.1671063456231066</v>
      </c>
      <c r="AQ1315">
        <f t="shared" si="207"/>
        <v>0</v>
      </c>
      <c r="AR1315">
        <f t="shared" si="208"/>
        <v>1.1646320274888908</v>
      </c>
      <c r="AS1315" s="9">
        <f t="shared" si="209"/>
        <v>27.407210983694064</v>
      </c>
      <c r="AT1315" s="9">
        <f t="shared" si="210"/>
        <v>10.623008006726909</v>
      </c>
      <c r="AU1315" s="9">
        <f t="shared" si="211"/>
        <v>13.290401312694826</v>
      </c>
      <c r="AV1315">
        <f t="shared" si="212"/>
        <v>0</v>
      </c>
      <c r="AW1315">
        <f t="shared" si="213"/>
        <v>7.0243213927657262</v>
      </c>
      <c r="AX1315">
        <v>19.493098676135503</v>
      </c>
      <c r="AZ1315">
        <f t="shared" si="214"/>
        <v>78.563210005754343</v>
      </c>
    </row>
    <row r="1316" spans="1:52" x14ac:dyDescent="0.3">
      <c r="A1316">
        <v>328.5</v>
      </c>
      <c r="B1316" s="12">
        <v>4923.7493543243809</v>
      </c>
      <c r="C1316" s="9">
        <v>0</v>
      </c>
      <c r="D1316" s="9">
        <v>0.56048776933303601</v>
      </c>
      <c r="E1316" s="9">
        <v>1.0787201973635403</v>
      </c>
      <c r="F1316" s="9">
        <v>3.3810869578376108</v>
      </c>
      <c r="G1316" s="12">
        <v>232.60295508602536</v>
      </c>
      <c r="H1316" s="12">
        <v>419.89238360136164</v>
      </c>
      <c r="I1316" s="12">
        <v>25.193543016081698</v>
      </c>
      <c r="J1316">
        <v>194.63169096460385</v>
      </c>
      <c r="K1316">
        <v>53.8945992648583</v>
      </c>
      <c r="L1316">
        <v>-2.7184208642226427E-3</v>
      </c>
      <c r="M1316">
        <v>0</v>
      </c>
      <c r="N1316">
        <v>1.0554261105676603E-4</v>
      </c>
      <c r="O1316">
        <v>9.3738663474542095E-4</v>
      </c>
      <c r="P1316">
        <v>-1.9603970003035997E-4</v>
      </c>
      <c r="Q1316">
        <v>5.8771958018980341E-3</v>
      </c>
      <c r="R1316">
        <v>-1.3486613657048032E-2</v>
      </c>
      <c r="S1316">
        <v>4.8705897146239888E-5</v>
      </c>
      <c r="T1316">
        <v>213.38448611062049</v>
      </c>
      <c r="U1316">
        <v>57.002444950383563</v>
      </c>
      <c r="V1316">
        <v>204.3785410633904</v>
      </c>
      <c r="W1316">
        <v>57.32457583184231</v>
      </c>
      <c r="X1316">
        <v>289.1815572759084</v>
      </c>
      <c r="Y1316">
        <v>279.68780860767964</v>
      </c>
      <c r="Z1316">
        <v>11.384634097641213</v>
      </c>
      <c r="AA1316" s="12">
        <v>27.24784767202723</v>
      </c>
      <c r="AB1316" s="12">
        <v>8.2978476720272329</v>
      </c>
      <c r="AC1316" s="12">
        <v>-0.74393517305561263</v>
      </c>
      <c r="AD1316" s="12">
        <v>-424.11817218631671</v>
      </c>
      <c r="AE1316">
        <v>6.5656491094199909E-2</v>
      </c>
      <c r="AF1316">
        <v>0</v>
      </c>
      <c r="AG1316">
        <v>19.614009701543615</v>
      </c>
      <c r="AH1316">
        <v>-5.6347282535156129</v>
      </c>
      <c r="AI1316">
        <v>-3.7654633772144623</v>
      </c>
      <c r="AJ1316">
        <v>-2.8284440903105468</v>
      </c>
      <c r="AK1316">
        <v>18.295126347043503</v>
      </c>
      <c r="AL1316">
        <v>0</v>
      </c>
      <c r="AM1316">
        <v>0</v>
      </c>
      <c r="AN1316">
        <v>-3.1484518221376727</v>
      </c>
      <c r="AO1316">
        <f t="shared" si="205"/>
        <v>19.577254267728332</v>
      </c>
      <c r="AP1316">
        <f t="shared" si="206"/>
        <v>1.1746352560636999</v>
      </c>
      <c r="AQ1316">
        <f t="shared" si="207"/>
        <v>0</v>
      </c>
      <c r="AR1316">
        <f t="shared" si="208"/>
        <v>1.1721043713886155</v>
      </c>
      <c r="AS1316" s="9">
        <f t="shared" si="209"/>
        <v>26.822978613649969</v>
      </c>
      <c r="AT1316" s="9">
        <f t="shared" si="210"/>
        <v>10.867349714872908</v>
      </c>
      <c r="AU1316" s="9">
        <f t="shared" si="211"/>
        <v>13.372792588474315</v>
      </c>
      <c r="AV1316">
        <f t="shared" si="212"/>
        <v>0</v>
      </c>
      <c r="AW1316">
        <f t="shared" si="213"/>
        <v>6.8741100623141502</v>
      </c>
      <c r="AX1316">
        <v>19.61952675985096</v>
      </c>
      <c r="AZ1316">
        <f t="shared" si="214"/>
        <v>75.309267544289241</v>
      </c>
    </row>
    <row r="1317" spans="1:52" x14ac:dyDescent="0.3">
      <c r="A1317">
        <v>328.75</v>
      </c>
      <c r="B1317" s="12">
        <v>4909.7753045565833</v>
      </c>
      <c r="C1317" s="9">
        <v>0</v>
      </c>
      <c r="D1317" s="9">
        <v>0.55798435781409239</v>
      </c>
      <c r="E1317" s="9">
        <v>1.0773798875824776</v>
      </c>
      <c r="F1317" s="9">
        <v>3.3794400802171669</v>
      </c>
      <c r="G1317" s="12">
        <v>233.01590433771139</v>
      </c>
      <c r="H1317" s="12">
        <v>419.37687983941441</v>
      </c>
      <c r="I1317" s="12">
        <v>25.162612790364864</v>
      </c>
      <c r="J1317">
        <v>194.43531672375917</v>
      </c>
      <c r="K1317">
        <v>53.872982273791649</v>
      </c>
      <c r="L1317">
        <v>-2.7232267953298844E-3</v>
      </c>
      <c r="M1317">
        <v>0</v>
      </c>
      <c r="N1317">
        <v>-6.3205309869002611E-5</v>
      </c>
      <c r="O1317">
        <v>9.3411771475375156E-4</v>
      </c>
      <c r="P1317">
        <v>-1.2929211582562135E-4</v>
      </c>
      <c r="Q1317">
        <v>5.8771958018980341E-3</v>
      </c>
      <c r="R1317">
        <v>-8.9148257041762029E-3</v>
      </c>
      <c r="S1317">
        <v>4.851951601376629E-5</v>
      </c>
      <c r="T1317">
        <v>187.46273707749202</v>
      </c>
      <c r="U1317">
        <v>53.243400781004368</v>
      </c>
      <c r="V1317">
        <v>201.50354514020378</v>
      </c>
      <c r="W1317">
        <v>56.930501355743104</v>
      </c>
      <c r="X1317">
        <v>288.60293515080554</v>
      </c>
      <c r="Y1317">
        <v>279.24735296628586</v>
      </c>
      <c r="Z1317">
        <v>11.381763825716794</v>
      </c>
      <c r="AA1317" s="12">
        <v>27.237537596788282</v>
      </c>
      <c r="AB1317" s="12">
        <v>8.2875375967882814</v>
      </c>
      <c r="AC1317" s="12">
        <v>-0.74974867137642798</v>
      </c>
      <c r="AD1317" s="12">
        <v>-422.75759788029376</v>
      </c>
      <c r="AE1317">
        <v>6.6184263592516279E-2</v>
      </c>
      <c r="AF1317">
        <v>0</v>
      </c>
      <c r="AG1317">
        <v>19.510441952853991</v>
      </c>
      <c r="AH1317">
        <v>-4.9560249674956864</v>
      </c>
      <c r="AI1317">
        <v>-3.8871903913041037</v>
      </c>
      <c r="AJ1317">
        <v>-2.8193704202636796</v>
      </c>
      <c r="AK1317">
        <v>18.288203813879989</v>
      </c>
      <c r="AL1317">
        <v>0</v>
      </c>
      <c r="AM1317">
        <v>0</v>
      </c>
      <c r="AN1317">
        <v>-3.1730554704716885</v>
      </c>
      <c r="AO1317">
        <f t="shared" si="205"/>
        <v>19.427281414583216</v>
      </c>
      <c r="AP1317">
        <f t="shared" si="206"/>
        <v>1.165636884874993</v>
      </c>
      <c r="AQ1317">
        <f t="shared" si="207"/>
        <v>0</v>
      </c>
      <c r="AR1317">
        <f t="shared" si="208"/>
        <v>1.1630848639457931</v>
      </c>
      <c r="AS1317" s="9">
        <f t="shared" si="209"/>
        <v>27.028231967403624</v>
      </c>
      <c r="AT1317" s="9">
        <f t="shared" si="210"/>
        <v>10.463844375519423</v>
      </c>
      <c r="AU1317" s="9">
        <f t="shared" si="211"/>
        <v>13.267003730191405</v>
      </c>
      <c r="AV1317">
        <f t="shared" si="212"/>
        <v>0</v>
      </c>
      <c r="AW1317">
        <f t="shared" si="213"/>
        <v>6.9262085850583857</v>
      </c>
      <c r="AX1317">
        <v>19.46990842341495</v>
      </c>
      <c r="AZ1317">
        <f t="shared" si="214"/>
        <v>77.743807826082076</v>
      </c>
    </row>
    <row r="1318" spans="1:52" x14ac:dyDescent="0.3">
      <c r="A1318">
        <v>329</v>
      </c>
      <c r="B1318" s="12">
        <v>4895.7766401166973</v>
      </c>
      <c r="C1318" s="9">
        <v>0</v>
      </c>
      <c r="D1318" s="9">
        <v>0.55548221900439032</v>
      </c>
      <c r="E1318" s="9">
        <v>1.0760292188264251</v>
      </c>
      <c r="F1318" s="9">
        <v>3.377788741045435</v>
      </c>
      <c r="G1318" s="12">
        <v>233.42288820503018</v>
      </c>
      <c r="H1318" s="12">
        <v>418.85739185631729</v>
      </c>
      <c r="I1318" s="12">
        <v>25.13144351137904</v>
      </c>
      <c r="J1318">
        <v>194.63419873239857</v>
      </c>
      <c r="K1318">
        <v>53.908030935748911</v>
      </c>
      <c r="L1318">
        <v>-2.7279306894180321E-3</v>
      </c>
      <c r="M1318">
        <v>0</v>
      </c>
      <c r="N1318">
        <v>1.0527460991514603E-4</v>
      </c>
      <c r="O1318">
        <v>9.3077657151001305E-4</v>
      </c>
      <c r="P1318">
        <v>-1.9654813955511188E-4</v>
      </c>
      <c r="Q1318">
        <v>5.8771958018980341E-3</v>
      </c>
      <c r="R1318">
        <v>-1.3582505574957871E-2</v>
      </c>
      <c r="S1318">
        <v>4.8427433876668455E-5</v>
      </c>
      <c r="T1318">
        <v>213.42693291102478</v>
      </c>
      <c r="U1318">
        <v>57.011157498052796</v>
      </c>
      <c r="V1318">
        <v>204.49663994596011</v>
      </c>
      <c r="W1318">
        <v>57.333158026116621</v>
      </c>
      <c r="X1318">
        <v>288.14724294885889</v>
      </c>
      <c r="Y1318">
        <v>278.95529005902176</v>
      </c>
      <c r="Z1318">
        <v>11.378870212552322</v>
      </c>
      <c r="AA1318" s="12">
        <v>27.227147837126356</v>
      </c>
      <c r="AB1318" s="12">
        <v>8.2771478371263516</v>
      </c>
      <c r="AC1318" s="12">
        <v>-0.75554332261605084</v>
      </c>
      <c r="AD1318" s="12">
        <v>-421.38703817356117</v>
      </c>
      <c r="AE1318">
        <v>6.6710792613361214E-2</v>
      </c>
      <c r="AF1318">
        <v>0</v>
      </c>
      <c r="AG1318">
        <v>19.350532291984386</v>
      </c>
      <c r="AH1318">
        <v>-5.6491028299485722</v>
      </c>
      <c r="AI1318">
        <v>-3.7229325056530826</v>
      </c>
      <c r="AJ1318">
        <v>-2.8102301575794799</v>
      </c>
      <c r="AK1318">
        <v>18.281227777900252</v>
      </c>
      <c r="AL1318">
        <v>0</v>
      </c>
      <c r="AM1318">
        <v>0</v>
      </c>
      <c r="AN1318">
        <v>-3.1975793549643488</v>
      </c>
      <c r="AO1318">
        <f t="shared" si="205"/>
        <v>19.553160328155563</v>
      </c>
      <c r="AP1318">
        <f t="shared" si="206"/>
        <v>1.1731896196893337</v>
      </c>
      <c r="AQ1318">
        <f t="shared" si="207"/>
        <v>0</v>
      </c>
      <c r="AR1318">
        <f t="shared" si="208"/>
        <v>1.1705800473001253</v>
      </c>
      <c r="AS1318" s="9">
        <f t="shared" si="209"/>
        <v>26.432753802191421</v>
      </c>
      <c r="AT1318" s="9">
        <f t="shared" si="210"/>
        <v>10.704325032491383</v>
      </c>
      <c r="AU1318" s="9">
        <f t="shared" si="211"/>
        <v>13.349572417158546</v>
      </c>
      <c r="AV1318">
        <f t="shared" si="212"/>
        <v>0</v>
      </c>
      <c r="AW1318">
        <f t="shared" si="213"/>
        <v>6.7730965304077051</v>
      </c>
      <c r="AX1318">
        <v>19.596750159907614</v>
      </c>
      <c r="AZ1318">
        <f t="shared" si="214"/>
        <v>74.458650113061651</v>
      </c>
    </row>
    <row r="1319" spans="1:52" x14ac:dyDescent="0.3">
      <c r="A1319">
        <v>329.25</v>
      </c>
      <c r="B1319" s="12">
        <v>4881.7537189776986</v>
      </c>
      <c r="C1319" s="9">
        <v>0</v>
      </c>
      <c r="D1319" s="9">
        <v>0.55298140093697068</v>
      </c>
      <c r="E1319" s="9">
        <v>1.0746682250321415</v>
      </c>
      <c r="F1319" s="9">
        <v>3.3761329718768174</v>
      </c>
      <c r="G1319" s="12">
        <v>233.82390830530878</v>
      </c>
      <c r="H1319" s="12">
        <v>418.33393270466985</v>
      </c>
      <c r="I1319" s="12">
        <v>25.100035962280192</v>
      </c>
      <c r="J1319">
        <v>194.43319491234786</v>
      </c>
      <c r="K1319">
        <v>53.885795573099699</v>
      </c>
      <c r="L1319">
        <v>-2.7325984292461023E-3</v>
      </c>
      <c r="M1319">
        <v>0</v>
      </c>
      <c r="N1319">
        <v>-6.2980525742043118E-5</v>
      </c>
      <c r="O1319">
        <v>9.2735065312198744E-4</v>
      </c>
      <c r="P1319">
        <v>-1.2825397656072884E-4</v>
      </c>
      <c r="Q1319">
        <v>5.8771958018980341E-3</v>
      </c>
      <c r="R1319">
        <v>-8.8826021679045582E-3</v>
      </c>
      <c r="S1319">
        <v>4.82397426250715E-5</v>
      </c>
      <c r="T1319">
        <v>187.60210460320008</v>
      </c>
      <c r="U1319">
        <v>53.268523446326299</v>
      </c>
      <c r="V1319">
        <v>201.6269976301237</v>
      </c>
      <c r="W1319">
        <v>56.940022972130578</v>
      </c>
      <c r="X1319">
        <v>287.53321559811462</v>
      </c>
      <c r="Y1319">
        <v>278.47952900159282</v>
      </c>
      <c r="Z1319">
        <v>11.375953306674113</v>
      </c>
      <c r="AA1319" s="12">
        <v>27.2166786540934</v>
      </c>
      <c r="AB1319" s="12">
        <v>8.266678654093397</v>
      </c>
      <c r="AC1319" s="12">
        <v>-0.76131899015607341</v>
      </c>
      <c r="AD1319" s="12">
        <v>-420.00654348225373</v>
      </c>
      <c r="AE1319">
        <v>6.7236068147117356E-2</v>
      </c>
      <c r="AF1319">
        <v>0</v>
      </c>
      <c r="AG1319">
        <v>19.240698842467047</v>
      </c>
      <c r="AH1319">
        <v>-4.9714490253853532</v>
      </c>
      <c r="AI1319">
        <v>-3.842626568573456</v>
      </c>
      <c r="AJ1319">
        <v>-2.8010236384831506</v>
      </c>
      <c r="AK1319">
        <v>18.27419841438341</v>
      </c>
      <c r="AL1319">
        <v>0</v>
      </c>
      <c r="AM1319">
        <v>0</v>
      </c>
      <c r="AN1319">
        <v>-3.2220228974248499</v>
      </c>
      <c r="AO1319">
        <f t="shared" si="205"/>
        <v>19.40425047225138</v>
      </c>
      <c r="AP1319">
        <f t="shared" si="206"/>
        <v>1.1642550283350828</v>
      </c>
      <c r="AQ1319">
        <f t="shared" si="207"/>
        <v>0</v>
      </c>
      <c r="AR1319">
        <f t="shared" si="208"/>
        <v>1.161624402210983</v>
      </c>
      <c r="AS1319" s="9">
        <f t="shared" si="209"/>
        <v>26.628141203865326</v>
      </c>
      <c r="AT1319" s="9">
        <f t="shared" si="210"/>
        <v>10.298492891569765</v>
      </c>
      <c r="AU1319" s="9">
        <f t="shared" si="211"/>
        <v>13.244510839400448</v>
      </c>
      <c r="AV1319">
        <f t="shared" si="212"/>
        <v>0</v>
      </c>
      <c r="AW1319">
        <f t="shared" si="213"/>
        <v>6.8226183341444848</v>
      </c>
      <c r="AX1319">
        <v>19.448193530019211</v>
      </c>
      <c r="AZ1319">
        <f t="shared" si="214"/>
        <v>76.852531371469126</v>
      </c>
    </row>
    <row r="1320" spans="1:52" x14ac:dyDescent="0.3">
      <c r="A1320">
        <v>329.5</v>
      </c>
      <c r="B1320" s="12">
        <v>4867.7068990091702</v>
      </c>
      <c r="C1320" s="9">
        <v>0</v>
      </c>
      <c r="D1320" s="9">
        <v>0.55048195153177804</v>
      </c>
      <c r="E1320" s="9">
        <v>1.073296940379368</v>
      </c>
      <c r="F1320" s="9">
        <v>3.3744728043674002</v>
      </c>
      <c r="G1320" s="12">
        <v>234.21896648626299</v>
      </c>
      <c r="H1320" s="12">
        <v>417.80651553052616</v>
      </c>
      <c r="I1320" s="12">
        <v>25.068390931831569</v>
      </c>
      <c r="J1320">
        <v>194.63684875140598</v>
      </c>
      <c r="K1320">
        <v>53.921563296257659</v>
      </c>
      <c r="L1320">
        <v>-2.7371625097100333E-3</v>
      </c>
      <c r="M1320">
        <v>0</v>
      </c>
      <c r="N1320">
        <v>1.0493157720306287E-4</v>
      </c>
      <c r="O1320">
        <v>9.2382328515550538E-4</v>
      </c>
      <c r="P1320">
        <v>-1.9709129217102819E-4</v>
      </c>
      <c r="Q1320">
        <v>5.8771958018980341E-3</v>
      </c>
      <c r="R1320">
        <v>-1.3679920222203193E-2</v>
      </c>
      <c r="S1320">
        <v>4.8148050519410724E-5</v>
      </c>
      <c r="T1320">
        <v>213.46970482132872</v>
      </c>
      <c r="U1320">
        <v>57.020163090245944</v>
      </c>
      <c r="V1320">
        <v>204.61661361954936</v>
      </c>
      <c r="W1320">
        <v>57.342029202038816</v>
      </c>
      <c r="X1320">
        <v>287.04237266382108</v>
      </c>
      <c r="Y1320">
        <v>278.1526708273081</v>
      </c>
      <c r="Z1320">
        <v>11.373013157045275</v>
      </c>
      <c r="AA1320" s="12">
        <v>27.206130310610519</v>
      </c>
      <c r="AB1320" s="12">
        <v>8.2561303106105246</v>
      </c>
      <c r="AC1320" s="12">
        <v>-0.76707553807434947</v>
      </c>
      <c r="AD1320" s="12">
        <v>-418.6161646076493</v>
      </c>
      <c r="AE1320">
        <v>6.776008020521318E-2</v>
      </c>
      <c r="AF1320">
        <v>0</v>
      </c>
      <c r="AG1320">
        <v>19.072801171028399</v>
      </c>
      <c r="AH1320">
        <v>-5.6636947562168025</v>
      </c>
      <c r="AI1320">
        <v>-3.6768028603879377</v>
      </c>
      <c r="AJ1320">
        <v>-2.7917512017684136</v>
      </c>
      <c r="AK1320">
        <v>18.267115899863576</v>
      </c>
      <c r="AL1320">
        <v>0</v>
      </c>
      <c r="AM1320">
        <v>0</v>
      </c>
      <c r="AN1320">
        <v>-3.2463855226090801</v>
      </c>
      <c r="AO1320">
        <f t="shared" si="205"/>
        <v>19.530542664098295</v>
      </c>
      <c r="AP1320">
        <f t="shared" si="206"/>
        <v>1.1718325598458976</v>
      </c>
      <c r="AQ1320">
        <f t="shared" si="207"/>
        <v>0</v>
      </c>
      <c r="AR1320">
        <f t="shared" si="208"/>
        <v>1.1691433963189841</v>
      </c>
      <c r="AS1320" s="9">
        <f t="shared" si="209"/>
        <v>26.021515143028722</v>
      </c>
      <c r="AT1320" s="9">
        <f t="shared" si="210"/>
        <v>10.535166601927031</v>
      </c>
      <c r="AU1320" s="9">
        <f t="shared" si="211"/>
        <v>13.327267120981437</v>
      </c>
      <c r="AV1320">
        <f t="shared" si="212"/>
        <v>0</v>
      </c>
      <c r="AW1320">
        <f t="shared" si="213"/>
        <v>6.6666337138794649</v>
      </c>
      <c r="AX1320">
        <v>19.575465145941397</v>
      </c>
      <c r="AZ1320">
        <f t="shared" si="214"/>
        <v>73.536057207758745</v>
      </c>
    </row>
    <row r="1321" spans="1:52" x14ac:dyDescent="0.3">
      <c r="A1321">
        <v>329.75</v>
      </c>
      <c r="B1321" s="12">
        <v>4853.636537963509</v>
      </c>
      <c r="C1321" s="9">
        <v>0</v>
      </c>
      <c r="D1321" s="9">
        <v>0.54798391859472562</v>
      </c>
      <c r="E1321" s="9">
        <v>1.0719153992895714</v>
      </c>
      <c r="F1321" s="9">
        <v>3.3728082702743514</v>
      </c>
      <c r="G1321" s="12">
        <v>234.60806482500865</v>
      </c>
      <c r="H1321" s="12">
        <v>417.27515357291207</v>
      </c>
      <c r="I1321" s="12">
        <v>25.036509214374725</v>
      </c>
      <c r="J1321">
        <v>194.43099404628418</v>
      </c>
      <c r="K1321">
        <v>53.898677010320228</v>
      </c>
      <c r="L1321">
        <v>-2.7416923430192844E-3</v>
      </c>
      <c r="M1321">
        <v>0</v>
      </c>
      <c r="N1321">
        <v>-6.2348174370676488E-5</v>
      </c>
      <c r="O1321">
        <v>9.2023898681221439E-4</v>
      </c>
      <c r="P1321">
        <v>-1.2717631823997859E-4</v>
      </c>
      <c r="Q1321">
        <v>5.8771958018980341E-3</v>
      </c>
      <c r="R1321">
        <v>-8.8462158305321805E-3</v>
      </c>
      <c r="S1321">
        <v>4.7959024927211817E-5</v>
      </c>
      <c r="T1321">
        <v>187.74357590283046</v>
      </c>
      <c r="U1321">
        <v>53.29421043991573</v>
      </c>
      <c r="V1321">
        <v>201.75235477198626</v>
      </c>
      <c r="W1321">
        <v>56.949839874434247</v>
      </c>
      <c r="X1321">
        <v>286.39287394213949</v>
      </c>
      <c r="Y1321">
        <v>277.64134458683321</v>
      </c>
      <c r="Z1321">
        <v>11.370049813064535</v>
      </c>
      <c r="AA1321" s="12">
        <v>27.195503071458244</v>
      </c>
      <c r="AB1321" s="12">
        <v>8.2455030714582414</v>
      </c>
      <c r="AC1321" s="12">
        <v>-0.77281283115390897</v>
      </c>
      <c r="AD1321" s="12">
        <v>-417.21595269859353</v>
      </c>
      <c r="AE1321">
        <v>6.8282818820290414E-2</v>
      </c>
      <c r="AF1321">
        <v>0</v>
      </c>
      <c r="AG1321">
        <v>18.956799078458722</v>
      </c>
      <c r="AH1321">
        <v>-4.9871247485551775</v>
      </c>
      <c r="AI1321">
        <v>-3.7944494907423478</v>
      </c>
      <c r="AJ1321">
        <v>-2.7824131885469208</v>
      </c>
      <c r="AK1321">
        <v>18.259980412123358</v>
      </c>
      <c r="AL1321">
        <v>0</v>
      </c>
      <c r="AM1321">
        <v>0</v>
      </c>
      <c r="AN1321">
        <v>-3.2706666582573427</v>
      </c>
      <c r="AO1321">
        <f t="shared" si="205"/>
        <v>19.38273042388202</v>
      </c>
      <c r="AP1321">
        <f t="shared" si="206"/>
        <v>1.1629638254329211</v>
      </c>
      <c r="AQ1321">
        <f t="shared" si="207"/>
        <v>0</v>
      </c>
      <c r="AR1321">
        <f t="shared" si="208"/>
        <v>1.1602536940642183</v>
      </c>
      <c r="AS1321" s="9">
        <f t="shared" si="209"/>
        <v>26.207215946493129</v>
      </c>
      <c r="AT1321" s="9">
        <f t="shared" si="210"/>
        <v>10.127128652396461</v>
      </c>
      <c r="AU1321" s="9">
        <f t="shared" si="211"/>
        <v>13.2229566259644</v>
      </c>
      <c r="AV1321">
        <f t="shared" si="212"/>
        <v>0</v>
      </c>
      <c r="AW1321">
        <f t="shared" si="213"/>
        <v>6.7136249583683325</v>
      </c>
      <c r="AX1321">
        <v>19.428004785861308</v>
      </c>
      <c r="AZ1321">
        <f t="shared" si="214"/>
        <v>75.888989814846951</v>
      </c>
    </row>
    <row r="1322" spans="1:52" x14ac:dyDescent="0.3">
      <c r="A1322">
        <v>330</v>
      </c>
      <c r="B1322" s="12">
        <v>4839.5429934622052</v>
      </c>
      <c r="C1322" s="9">
        <v>0</v>
      </c>
      <c r="D1322" s="9">
        <v>0.54548734981676672</v>
      </c>
      <c r="E1322" s="9">
        <v>1.0705236364246833</v>
      </c>
      <c r="F1322" s="9">
        <v>3.3711394014553151</v>
      </c>
      <c r="G1322" s="12">
        <v>234.99120562706008</v>
      </c>
      <c r="H1322" s="12">
        <v>416.7398601633397</v>
      </c>
      <c r="I1322" s="12">
        <v>25.004391609800383</v>
      </c>
      <c r="J1322">
        <v>194.63966774013235</v>
      </c>
      <c r="K1322">
        <v>53.935198940545206</v>
      </c>
      <c r="L1322">
        <v>-2.7461166158111189E-3</v>
      </c>
      <c r="M1322">
        <v>0</v>
      </c>
      <c r="N1322">
        <v>1.0441784853404377E-4</v>
      </c>
      <c r="O1322">
        <v>9.1652108874305783E-4</v>
      </c>
      <c r="P1322">
        <v>-1.9767604911984289E-4</v>
      </c>
      <c r="Q1322">
        <v>5.8771958018980341E-3</v>
      </c>
      <c r="R1322">
        <v>-1.3779356939737503E-2</v>
      </c>
      <c r="S1322">
        <v>4.7867781668814475E-5</v>
      </c>
      <c r="T1322">
        <v>213.51266486048883</v>
      </c>
      <c r="U1322">
        <v>57.029442826626109</v>
      </c>
      <c r="V1322">
        <v>204.73830137389041</v>
      </c>
      <c r="W1322">
        <v>57.351168167566414</v>
      </c>
      <c r="X1322">
        <v>285.86682096422163</v>
      </c>
      <c r="Y1322">
        <v>277.27945187573101</v>
      </c>
      <c r="Z1322">
        <v>11.367063324567578</v>
      </c>
      <c r="AA1322" s="12">
        <v>27.184797203266793</v>
      </c>
      <c r="AB1322" s="12">
        <v>8.234797203266794</v>
      </c>
      <c r="AC1322" s="12">
        <v>-0.77853073488205249</v>
      </c>
      <c r="AD1322" s="12">
        <v>-415.80595911059407</v>
      </c>
      <c r="AE1322">
        <v>6.8804274046429192E-2</v>
      </c>
      <c r="AF1322">
        <v>0</v>
      </c>
      <c r="AG1322">
        <v>18.780927655793043</v>
      </c>
      <c r="AH1322">
        <v>-5.6784992209774963</v>
      </c>
      <c r="AI1322">
        <v>-3.6270575250920301</v>
      </c>
      <c r="AJ1322">
        <v>-2.7730099413085525</v>
      </c>
      <c r="AK1322">
        <v>18.252792130187295</v>
      </c>
      <c r="AL1322">
        <v>0</v>
      </c>
      <c r="AM1322">
        <v>0</v>
      </c>
      <c r="AN1322">
        <v>-3.2948657350905273</v>
      </c>
      <c r="AO1322">
        <f t="shared" si="205"/>
        <v>19.509450209057327</v>
      </c>
      <c r="AP1322">
        <f t="shared" si="206"/>
        <v>1.1705670125434395</v>
      </c>
      <c r="AQ1322">
        <f t="shared" si="207"/>
        <v>0</v>
      </c>
      <c r="AR1322">
        <f t="shared" si="208"/>
        <v>1.1677973568567843</v>
      </c>
      <c r="AS1322" s="9">
        <f t="shared" si="209"/>
        <v>25.589548992106646</v>
      </c>
      <c r="AT1322" s="9">
        <f t="shared" si="210"/>
        <v>10.360052179057357</v>
      </c>
      <c r="AU1322" s="9">
        <f t="shared" si="211"/>
        <v>13.305909357231167</v>
      </c>
      <c r="AV1322">
        <f t="shared" si="212"/>
        <v>0</v>
      </c>
      <c r="AW1322">
        <f t="shared" si="213"/>
        <v>6.5547986378029934</v>
      </c>
      <c r="AX1322">
        <v>19.555720616673653</v>
      </c>
      <c r="AZ1322">
        <f t="shared" si="214"/>
        <v>72.541150501840605</v>
      </c>
    </row>
    <row r="1323" spans="1:52" x14ac:dyDescent="0.3">
      <c r="A1323">
        <v>330.25</v>
      </c>
      <c r="B1323" s="12">
        <v>4825.4266229821515</v>
      </c>
      <c r="C1323" s="9">
        <v>0</v>
      </c>
      <c r="D1323" s="9">
        <v>0.54299229277297589</v>
      </c>
      <c r="E1323" s="9">
        <v>1.0691216866858249</v>
      </c>
      <c r="F1323" s="9">
        <v>3.3694662298677955</v>
      </c>
      <c r="G1323" s="12">
        <v>235.36839142531542</v>
      </c>
      <c r="H1323" s="12">
        <v>416.20064872531719</v>
      </c>
      <c r="I1323" s="12">
        <v>24.972038923519033</v>
      </c>
      <c r="J1323">
        <v>194.42870074613566</v>
      </c>
      <c r="K1323">
        <v>53.911622798920803</v>
      </c>
      <c r="L1323">
        <v>-2.7505083546219859E-3</v>
      </c>
      <c r="M1323">
        <v>0</v>
      </c>
      <c r="N1323">
        <v>-6.2353415717853294E-5</v>
      </c>
      <c r="O1323">
        <v>9.1277713406482937E-4</v>
      </c>
      <c r="P1323">
        <v>-1.2605254661125751E-4</v>
      </c>
      <c r="Q1323">
        <v>5.8771958018980341E-3</v>
      </c>
      <c r="R1323">
        <v>-8.8051884503143867E-3</v>
      </c>
      <c r="S1323">
        <v>4.7677389122681516E-5</v>
      </c>
      <c r="T1323">
        <v>187.88702470930176</v>
      </c>
      <c r="U1323">
        <v>53.320441215507856</v>
      </c>
      <c r="V1323">
        <v>201.87946010883101</v>
      </c>
      <c r="W1323">
        <v>56.959931149646991</v>
      </c>
      <c r="X1323">
        <v>285.18184689465545</v>
      </c>
      <c r="Y1323">
        <v>276.73235877944796</v>
      </c>
      <c r="Z1323">
        <v>11.364053741826865</v>
      </c>
      <c r="AA1323" s="12">
        <v>27.174012974506336</v>
      </c>
      <c r="AB1323" s="12">
        <v>8.2240129745063388</v>
      </c>
      <c r="AC1323" s="12">
        <v>-0.78422911546004015</v>
      </c>
      <c r="AD1323" s="12">
        <v>-414.38623561248266</v>
      </c>
      <c r="AE1323">
        <v>6.932443595929505E-2</v>
      </c>
      <c r="AF1323">
        <v>0</v>
      </c>
      <c r="AG1323">
        <v>18.658876285067418</v>
      </c>
      <c r="AH1323">
        <v>-5.003048380735108</v>
      </c>
      <c r="AI1323">
        <v>-3.7426449335308476</v>
      </c>
      <c r="AJ1323">
        <v>-2.7635418052996474</v>
      </c>
      <c r="AK1323">
        <v>18.245551234315343</v>
      </c>
      <c r="AL1323">
        <v>0</v>
      </c>
      <c r="AM1323">
        <v>0</v>
      </c>
      <c r="AN1323">
        <v>-3.3189821868511133</v>
      </c>
      <c r="AO1323">
        <f t="shared" si="205"/>
        <v>19.362770099175947</v>
      </c>
      <c r="AP1323">
        <f t="shared" si="206"/>
        <v>1.1617662059505567</v>
      </c>
      <c r="AQ1323">
        <f t="shared" si="207"/>
        <v>0</v>
      </c>
      <c r="AR1323">
        <f t="shared" si="208"/>
        <v>1.1589756708111014</v>
      </c>
      <c r="AS1323" s="9">
        <f t="shared" si="209"/>
        <v>25.765774663458114</v>
      </c>
      <c r="AT1323" s="9">
        <f t="shared" si="210"/>
        <v>9.9499402430857913</v>
      </c>
      <c r="AU1323" s="9">
        <f t="shared" si="211"/>
        <v>13.202373599860424</v>
      </c>
      <c r="AV1323">
        <f t="shared" si="212"/>
        <v>0</v>
      </c>
      <c r="AW1323">
        <f t="shared" si="213"/>
        <v>6.5993139537733567</v>
      </c>
      <c r="AX1323">
        <v>19.409391000476774</v>
      </c>
      <c r="AZ1323">
        <f t="shared" si="214"/>
        <v>74.852898670616952</v>
      </c>
    </row>
    <row r="1324" spans="1:52" x14ac:dyDescent="0.3">
      <c r="A1324">
        <v>330.5</v>
      </c>
      <c r="B1324" s="12">
        <v>4811.28778384203</v>
      </c>
      <c r="C1324" s="9">
        <v>0</v>
      </c>
      <c r="D1324" s="9">
        <v>0.54049879492163766</v>
      </c>
      <c r="E1324" s="9">
        <v>1.0677095852120218</v>
      </c>
      <c r="F1324" s="9">
        <v>3.3677887875685437</v>
      </c>
      <c r="G1324" s="12">
        <v>235.73962497902855</v>
      </c>
      <c r="H1324" s="12">
        <v>415.65753277385448</v>
      </c>
      <c r="I1324" s="12">
        <v>24.939451966431271</v>
      </c>
      <c r="J1324">
        <v>194.64261230345207</v>
      </c>
      <c r="K1324">
        <v>53.948928309722135</v>
      </c>
      <c r="L1324">
        <v>-2.7547931341377219E-3</v>
      </c>
      <c r="M1324">
        <v>0</v>
      </c>
      <c r="N1324">
        <v>1.0412388287712672E-4</v>
      </c>
      <c r="O1324">
        <v>9.0886421975519256E-4</v>
      </c>
      <c r="P1324">
        <v>-1.982897689429679E-4</v>
      </c>
      <c r="Q1324">
        <v>5.8771958018980341E-3</v>
      </c>
      <c r="R1324">
        <v>-1.3879954687283693E-2</v>
      </c>
      <c r="S1324">
        <v>4.7586645680844079E-5</v>
      </c>
      <c r="T1324">
        <v>213.55565731462656</v>
      </c>
      <c r="U1324">
        <v>57.038975536390012</v>
      </c>
      <c r="V1324">
        <v>204.86154528711873</v>
      </c>
      <c r="W1324">
        <v>57.360554154268812</v>
      </c>
      <c r="X1324">
        <v>284.62057752433316</v>
      </c>
      <c r="Y1324">
        <v>276.33524093708769</v>
      </c>
      <c r="Z1324">
        <v>11.36102111555228</v>
      </c>
      <c r="AA1324" s="12">
        <v>27.163150655477093</v>
      </c>
      <c r="AB1324" s="12">
        <v>8.2131506554770937</v>
      </c>
      <c r="AC1324" s="12">
        <v>-0.78990783980709645</v>
      </c>
      <c r="AD1324" s="12">
        <v>-412.95683451792712</v>
      </c>
      <c r="AE1324">
        <v>6.9843294656354971E-2</v>
      </c>
      <c r="AF1324">
        <v>0</v>
      </c>
      <c r="AG1324">
        <v>18.475064600809368</v>
      </c>
      <c r="AH1324">
        <v>-5.6935108596769437</v>
      </c>
      <c r="AI1324">
        <v>-3.5736847824984479</v>
      </c>
      <c r="AJ1324">
        <v>-2.7540091294000564</v>
      </c>
      <c r="AK1324">
        <v>18.238257905996207</v>
      </c>
      <c r="AL1324">
        <v>0</v>
      </c>
      <c r="AM1324">
        <v>0</v>
      </c>
      <c r="AN1324">
        <v>-3.3430154503201206</v>
      </c>
      <c r="AO1324">
        <f t="shared" si="205"/>
        <v>19.489931598086326</v>
      </c>
      <c r="AP1324">
        <f t="shared" si="206"/>
        <v>1.1693958958851796</v>
      </c>
      <c r="AQ1324">
        <f t="shared" si="207"/>
        <v>0</v>
      </c>
      <c r="AR1324">
        <f t="shared" si="208"/>
        <v>1.1665448483770202</v>
      </c>
      <c r="AS1324" s="9">
        <f t="shared" si="209"/>
        <v>25.137203311629488</v>
      </c>
      <c r="AT1324" s="9">
        <f t="shared" si="210"/>
        <v>10.179178968553964</v>
      </c>
      <c r="AU1324" s="9">
        <f t="shared" si="211"/>
        <v>13.285531465591701</v>
      </c>
      <c r="AV1324">
        <f t="shared" si="212"/>
        <v>0</v>
      </c>
      <c r="AW1324">
        <f t="shared" si="213"/>
        <v>6.4376847366723311</v>
      </c>
      <c r="AX1324">
        <v>19.537565189708825</v>
      </c>
      <c r="AZ1324">
        <f t="shared" si="214"/>
        <v>71.47369564996896</v>
      </c>
    </row>
    <row r="1325" spans="1:52" x14ac:dyDescent="0.3">
      <c r="A1325">
        <v>330.75</v>
      </c>
      <c r="B1325" s="12">
        <v>4797.1268331887732</v>
      </c>
      <c r="C1325" s="9">
        <v>0</v>
      </c>
      <c r="D1325" s="9">
        <v>0.53800690360335268</v>
      </c>
      <c r="E1325" s="9">
        <v>1.0662873673789244</v>
      </c>
      <c r="F1325" s="9">
        <v>3.3661071067129287</v>
      </c>
      <c r="G1325" s="12">
        <v>236.10490927276786</v>
      </c>
      <c r="H1325" s="12">
        <v>415.11052591497094</v>
      </c>
      <c r="I1325" s="12">
        <v>24.906631554898254</v>
      </c>
      <c r="J1325">
        <v>194.42634240039916</v>
      </c>
      <c r="K1325">
        <v>53.924635465916197</v>
      </c>
      <c r="L1325">
        <v>-2.7590470060645826E-3</v>
      </c>
      <c r="M1325">
        <v>0</v>
      </c>
      <c r="N1325">
        <v>-6.2550052036675671E-5</v>
      </c>
      <c r="O1325">
        <v>9.0495927525276166E-4</v>
      </c>
      <c r="P1325">
        <v>-1.2489371350297616E-4</v>
      </c>
      <c r="Q1325">
        <v>5.8771958018980341E-3</v>
      </c>
      <c r="R1325">
        <v>-8.7602735030481212E-3</v>
      </c>
      <c r="S1325">
        <v>4.7394870897460871E-5</v>
      </c>
      <c r="T1325">
        <v>188.03233209951759</v>
      </c>
      <c r="U1325">
        <v>53.347196862739679</v>
      </c>
      <c r="V1325">
        <v>202.00815980143108</v>
      </c>
      <c r="W1325">
        <v>56.970276291356697</v>
      </c>
      <c r="X1325">
        <v>283.90019023977379</v>
      </c>
      <c r="Y1325">
        <v>275.7522521444705</v>
      </c>
      <c r="Z1325">
        <v>11.357965496889861</v>
      </c>
      <c r="AA1325" s="12">
        <v>27.15221051829942</v>
      </c>
      <c r="AB1325" s="12">
        <v>8.2022105182994185</v>
      </c>
      <c r="AC1325" s="12">
        <v>-0.79556677556027999</v>
      </c>
      <c r="AD1325" s="12">
        <v>-411.51780795272077</v>
      </c>
      <c r="AE1325">
        <v>7.0360840257048585E-2</v>
      </c>
      <c r="AF1325">
        <v>0</v>
      </c>
      <c r="AG1325">
        <v>18.347083396521008</v>
      </c>
      <c r="AH1325">
        <v>-5.0192163203241558</v>
      </c>
      <c r="AI1325">
        <v>-3.6872046171519717</v>
      </c>
      <c r="AJ1325">
        <v>-2.7444122612366955</v>
      </c>
      <c r="AK1325">
        <v>18.230912327940697</v>
      </c>
      <c r="AL1325">
        <v>0</v>
      </c>
      <c r="AM1325">
        <v>0</v>
      </c>
      <c r="AN1325">
        <v>-3.3669649653165554</v>
      </c>
      <c r="AO1325">
        <f t="shared" si="205"/>
        <v>19.344414726421572</v>
      </c>
      <c r="AP1325">
        <f t="shared" si="206"/>
        <v>1.1606648835852942</v>
      </c>
      <c r="AQ1325">
        <f t="shared" si="207"/>
        <v>0</v>
      </c>
      <c r="AR1325">
        <f t="shared" si="208"/>
        <v>1.1577930471157936</v>
      </c>
      <c r="AS1325" s="9">
        <f t="shared" si="209"/>
        <v>25.304164657202392</v>
      </c>
      <c r="AT1325" s="9">
        <f t="shared" si="210"/>
        <v>9.7671256628047782</v>
      </c>
      <c r="AU1325" s="9">
        <f t="shared" si="211"/>
        <v>13.182791701213459</v>
      </c>
      <c r="AV1325">
        <f t="shared" si="212"/>
        <v>0</v>
      </c>
      <c r="AW1325">
        <f t="shared" si="213"/>
        <v>6.4797788342452725</v>
      </c>
      <c r="AX1325">
        <v>19.392397391225849</v>
      </c>
      <c r="AZ1325">
        <f t="shared" si="214"/>
        <v>73.744092343039426</v>
      </c>
    </row>
    <row r="1326" spans="1:52" x14ac:dyDescent="0.3">
      <c r="A1326">
        <v>331</v>
      </c>
      <c r="B1326" s="12">
        <v>4782.9441279840667</v>
      </c>
      <c r="C1326" s="9">
        <v>0</v>
      </c>
      <c r="D1326" s="9">
        <v>0.53551666604013815</v>
      </c>
      <c r="E1326" s="9">
        <v>1.0648550687975022</v>
      </c>
      <c r="F1326" s="9">
        <v>3.3644212195543179</v>
      </c>
      <c r="G1326" s="12">
        <v>236.46424751536284</v>
      </c>
      <c r="H1326" s="12">
        <v>414.55964184519314</v>
      </c>
      <c r="I1326" s="12">
        <v>24.873578510711589</v>
      </c>
      <c r="J1326">
        <v>194.64569516109475</v>
      </c>
      <c r="K1326">
        <v>53.962752656685552</v>
      </c>
      <c r="L1326">
        <v>-2.7631923381160029E-3</v>
      </c>
      <c r="M1326">
        <v>0</v>
      </c>
      <c r="N1326">
        <v>1.0390278813979901E-4</v>
      </c>
      <c r="O1326">
        <v>9.0084664533638184E-4</v>
      </c>
      <c r="P1326">
        <v>-1.9893546391017898E-4</v>
      </c>
      <c r="Q1326">
        <v>5.8771958018980341E-3</v>
      </c>
      <c r="R1326">
        <v>-1.398193677540519E-2</v>
      </c>
      <c r="S1326">
        <v>4.7304673691564902E-5</v>
      </c>
      <c r="T1326">
        <v>213.59854409310771</v>
      </c>
      <c r="U1326">
        <v>57.048742722543238</v>
      </c>
      <c r="V1326">
        <v>204.98618757195985</v>
      </c>
      <c r="W1326">
        <v>57.370166437522812</v>
      </c>
      <c r="X1326">
        <v>283.30375520832081</v>
      </c>
      <c r="Y1326">
        <v>275.31977322897967</v>
      </c>
      <c r="Z1326">
        <v>11.35488693742311</v>
      </c>
      <c r="AA1326" s="12">
        <v>27.141192836903862</v>
      </c>
      <c r="AB1326" s="12">
        <v>8.1911928369038662</v>
      </c>
      <c r="AC1326" s="12">
        <v>-0.80120579108468948</v>
      </c>
      <c r="AD1326" s="12">
        <v>-410.06920891627357</v>
      </c>
      <c r="AE1326">
        <v>7.0877062902989563E-2</v>
      </c>
      <c r="AF1326">
        <v>0</v>
      </c>
      <c r="AG1326">
        <v>18.155381659815774</v>
      </c>
      <c r="AH1326">
        <v>-5.7087247189307506</v>
      </c>
      <c r="AI1326">
        <v>-3.516679282850991</v>
      </c>
      <c r="AJ1326">
        <v>-2.7347515542626288</v>
      </c>
      <c r="AK1326">
        <v>18.223514684075045</v>
      </c>
      <c r="AL1326">
        <v>0</v>
      </c>
      <c r="AM1326">
        <v>0</v>
      </c>
      <c r="AN1326">
        <v>-3.3908301747406062</v>
      </c>
      <c r="AO1326">
        <f t="shared" si="205"/>
        <v>19.472031127521156</v>
      </c>
      <c r="AP1326">
        <f t="shared" si="206"/>
        <v>1.1683218676512692</v>
      </c>
      <c r="AQ1326">
        <f t="shared" si="207"/>
        <v>0</v>
      </c>
      <c r="AR1326">
        <f t="shared" si="208"/>
        <v>1.1653885295834754</v>
      </c>
      <c r="AS1326" s="9">
        <f t="shared" si="209"/>
        <v>24.664850923655226</v>
      </c>
      <c r="AT1326" s="9">
        <f t="shared" si="210"/>
        <v>9.9927523376130729</v>
      </c>
      <c r="AU1326" s="9">
        <f t="shared" si="211"/>
        <v>13.266162713699169</v>
      </c>
      <c r="AV1326">
        <f t="shared" si="212"/>
        <v>0</v>
      </c>
      <c r="AW1326">
        <f t="shared" si="213"/>
        <v>6.3153924494601714</v>
      </c>
      <c r="AX1326">
        <v>19.521043151162782</v>
      </c>
      <c r="AZ1326">
        <f t="shared" si="214"/>
        <v>70.333585657019825</v>
      </c>
    </row>
    <row r="1327" spans="1:52" x14ac:dyDescent="0.3">
      <c r="A1327">
        <v>331.25</v>
      </c>
      <c r="B1327" s="12">
        <v>4768.7400249909178</v>
      </c>
      <c r="C1327" s="9">
        <v>0</v>
      </c>
      <c r="D1327" s="9">
        <v>0.53302812933455468</v>
      </c>
      <c r="E1327" s="9">
        <v>1.0634127253127399</v>
      </c>
      <c r="F1327" s="9">
        <v>3.3627311584434425</v>
      </c>
      <c r="G1327" s="12">
        <v>236.81764313883735</v>
      </c>
      <c r="H1327" s="12">
        <v>414.00489435105374</v>
      </c>
      <c r="I1327" s="12">
        <v>24.840293661063225</v>
      </c>
      <c r="J1327">
        <v>194.4239052844664</v>
      </c>
      <c r="K1327">
        <v>53.937711887071544</v>
      </c>
      <c r="L1327">
        <v>-2.767308692000983E-3</v>
      </c>
      <c r="M1327">
        <v>0</v>
      </c>
      <c r="N1327">
        <v>-6.2811563462617106E-5</v>
      </c>
      <c r="O1327">
        <v>8.9677947800055732E-4</v>
      </c>
      <c r="P1327">
        <v>-1.2369298189214361E-4</v>
      </c>
      <c r="Q1327">
        <v>5.8771958018980341E-3</v>
      </c>
      <c r="R1327">
        <v>-8.7109789823553649E-3</v>
      </c>
      <c r="S1327">
        <v>4.7111496156957801E-5</v>
      </c>
      <c r="T1327">
        <v>188.17937366314433</v>
      </c>
      <c r="U1327">
        <v>53.374457751216767</v>
      </c>
      <c r="V1327">
        <v>202.13830072291316</v>
      </c>
      <c r="W1327">
        <v>56.980854918964496</v>
      </c>
      <c r="X1327">
        <v>282.54808705282744</v>
      </c>
      <c r="Y1327">
        <v>274.70082785277395</v>
      </c>
      <c r="Z1327">
        <v>11.35178548917432</v>
      </c>
      <c r="AA1327" s="12">
        <v>27.130097887021076</v>
      </c>
      <c r="AB1327" s="12">
        <v>8.1800978870210752</v>
      </c>
      <c r="AC1327" s="12">
        <v>-0.80682475547630517</v>
      </c>
      <c r="AD1327" s="12">
        <v>-408.6110905395077</v>
      </c>
      <c r="AE1327">
        <v>7.1391952758141697E-2</v>
      </c>
      <c r="AF1327">
        <v>0</v>
      </c>
      <c r="AG1327">
        <v>18.021610826970782</v>
      </c>
      <c r="AH1327">
        <v>-5.0356247782707957</v>
      </c>
      <c r="AI1327">
        <v>-3.6281263564930399</v>
      </c>
      <c r="AJ1327">
        <v>-2.7250273628079773</v>
      </c>
      <c r="AK1327">
        <v>18.216065159534139</v>
      </c>
      <c r="AL1327">
        <v>0</v>
      </c>
      <c r="AM1327">
        <v>0</v>
      </c>
      <c r="AN1327">
        <v>-3.4146105245856684</v>
      </c>
      <c r="AO1327">
        <f t="shared" si="205"/>
        <v>19.327707802099088</v>
      </c>
      <c r="AP1327">
        <f t="shared" si="206"/>
        <v>1.1596624681259453</v>
      </c>
      <c r="AQ1327">
        <f t="shared" si="207"/>
        <v>0</v>
      </c>
      <c r="AR1327">
        <f t="shared" si="208"/>
        <v>1.1567084329609141</v>
      </c>
      <c r="AS1327" s="9">
        <f t="shared" si="209"/>
        <v>24.822788159015758</v>
      </c>
      <c r="AT1327" s="9">
        <f t="shared" si="210"/>
        <v>9.5789000186910158</v>
      </c>
      <c r="AU1327" s="9">
        <f t="shared" si="211"/>
        <v>13.164239578012184</v>
      </c>
      <c r="AV1327">
        <f t="shared" si="212"/>
        <v>0</v>
      </c>
      <c r="AW1327">
        <f t="shared" si="213"/>
        <v>6.3551278229155592</v>
      </c>
      <c r="AX1327">
        <v>19.37706745651148</v>
      </c>
      <c r="AZ1327">
        <f t="shared" si="214"/>
        <v>72.562527129860797</v>
      </c>
    </row>
    <row r="1328" spans="1:52" x14ac:dyDescent="0.3">
      <c r="A1328">
        <v>331.5</v>
      </c>
      <c r="B1328" s="12">
        <v>4754.5148807603064</v>
      </c>
      <c r="C1328" s="9">
        <v>0</v>
      </c>
      <c r="D1328" s="9">
        <v>0.53054134046882873</v>
      </c>
      <c r="E1328" s="9">
        <v>1.0619603730023286</v>
      </c>
      <c r="F1328" s="9">
        <v>3.3610369558277555</v>
      </c>
      <c r="G1328" s="12">
        <v>237.1650997973305</v>
      </c>
      <c r="H1328" s="12">
        <v>413.44629730858787</v>
      </c>
      <c r="I1328" s="12">
        <v>24.806777838515274</v>
      </c>
      <c r="J1328">
        <v>194.64894306612339</v>
      </c>
      <c r="K1328">
        <v>53.976674773929119</v>
      </c>
      <c r="L1328">
        <v>-2.7713146670003065E-3</v>
      </c>
      <c r="M1328">
        <v>0</v>
      </c>
      <c r="N1328">
        <v>1.0370671703600903E-4</v>
      </c>
      <c r="O1328">
        <v>8.9246211677348293E-4</v>
      </c>
      <c r="P1328">
        <v>-1.9961989775119015E-4</v>
      </c>
      <c r="Q1328">
        <v>5.8771958018980341E-3</v>
      </c>
      <c r="R1328">
        <v>-1.4085793638658261E-2</v>
      </c>
      <c r="S1328">
        <v>4.7021900060242878E-5</v>
      </c>
      <c r="T1328">
        <v>213.64119227137195</v>
      </c>
      <c r="U1328">
        <v>57.058726676014601</v>
      </c>
      <c r="V1328">
        <v>205.11207301319456</v>
      </c>
      <c r="W1328">
        <v>57.379984689877745</v>
      </c>
      <c r="X1328">
        <v>281.91659847125317</v>
      </c>
      <c r="Y1328">
        <v>274.23291617701994</v>
      </c>
      <c r="Z1328">
        <v>11.348661204600026</v>
      </c>
      <c r="AA1328" s="12">
        <v>27.11892594617176</v>
      </c>
      <c r="AB1328" s="12">
        <v>8.1689259461717576</v>
      </c>
      <c r="AC1328" s="12">
        <v>-0.81242353856224725</v>
      </c>
      <c r="AD1328" s="12">
        <v>-407.14350600031389</v>
      </c>
      <c r="AE1328">
        <v>7.1905500009011636E-2</v>
      </c>
      <c r="AF1328">
        <v>0</v>
      </c>
      <c r="AG1328">
        <v>17.822075362513516</v>
      </c>
      <c r="AH1328">
        <v>-5.7241359273713437</v>
      </c>
      <c r="AI1328">
        <v>-3.4560421581912695</v>
      </c>
      <c r="AJ1328">
        <v>-2.7152400415160938</v>
      </c>
      <c r="AK1328">
        <v>18.208563940654756</v>
      </c>
      <c r="AL1328">
        <v>0</v>
      </c>
      <c r="AM1328">
        <v>0</v>
      </c>
      <c r="AN1328">
        <v>-3.4383054639394368</v>
      </c>
      <c r="AO1328">
        <f t="shared" si="205"/>
        <v>19.455789748577736</v>
      </c>
      <c r="AP1328">
        <f t="shared" si="206"/>
        <v>1.1673473849146641</v>
      </c>
      <c r="AQ1328">
        <f t="shared" si="207"/>
        <v>0</v>
      </c>
      <c r="AR1328">
        <f t="shared" si="208"/>
        <v>1.1643308579686811</v>
      </c>
      <c r="AS1328" s="9">
        <f t="shared" si="209"/>
        <v>24.172903907269749</v>
      </c>
      <c r="AT1328" s="9">
        <f t="shared" si="210"/>
        <v>9.8009898661568187</v>
      </c>
      <c r="AU1328" s="9">
        <f t="shared" si="211"/>
        <v>13.247829979472341</v>
      </c>
      <c r="AV1328">
        <f t="shared" si="212"/>
        <v>0</v>
      </c>
      <c r="AW1328">
        <f t="shared" si="213"/>
        <v>6.1880329150573035</v>
      </c>
      <c r="AX1328">
        <v>19.506195450385171</v>
      </c>
      <c r="AZ1328">
        <f t="shared" si="214"/>
        <v>69.120843163825384</v>
      </c>
    </row>
    <row r="1329" spans="1:52" x14ac:dyDescent="0.3">
      <c r="A1329">
        <v>331.75</v>
      </c>
      <c r="B1329" s="12">
        <v>4740.2690516178845</v>
      </c>
      <c r="C1329" s="9">
        <v>0</v>
      </c>
      <c r="D1329" s="9">
        <v>0.52805634630399767</v>
      </c>
      <c r="E1329" s="9">
        <v>1.0604980481753401</v>
      </c>
      <c r="F1329" s="9">
        <v>3.3593386442507995</v>
      </c>
      <c r="G1329" s="12">
        <v>237.50662136600479</v>
      </c>
      <c r="H1329" s="12">
        <v>412.88386468282312</v>
      </c>
      <c r="I1329" s="12">
        <v>24.773031880969388</v>
      </c>
      <c r="J1329">
        <v>194.42137910245714</v>
      </c>
      <c r="K1329">
        <v>53.950849357654818</v>
      </c>
      <c r="L1329">
        <v>-2.7752938195531062E-3</v>
      </c>
      <c r="M1329">
        <v>0</v>
      </c>
      <c r="N1329">
        <v>-6.3125760445685943E-5</v>
      </c>
      <c r="O1329">
        <v>8.8823163027992186E-4</v>
      </c>
      <c r="P1329">
        <v>-1.2244478640509641E-4</v>
      </c>
      <c r="Q1329">
        <v>5.8771958018980341E-3</v>
      </c>
      <c r="R1329">
        <v>-8.6568966700415282E-3</v>
      </c>
      <c r="S1329">
        <v>4.6827291647130671E-5</v>
      </c>
      <c r="T1329">
        <v>188.32802689825536</v>
      </c>
      <c r="U1329">
        <v>53.402204636121951</v>
      </c>
      <c r="V1329">
        <v>202.26973165364919</v>
      </c>
      <c r="W1329">
        <v>56.991646963210997</v>
      </c>
      <c r="X1329">
        <v>281.12585632879927</v>
      </c>
      <c r="Y1329">
        <v>273.5780252098711</v>
      </c>
      <c r="Z1329">
        <v>11.345514136597549</v>
      </c>
      <c r="AA1329" s="12">
        <v>27.107677293656465</v>
      </c>
      <c r="AB1329" s="12">
        <v>8.1576772936564677</v>
      </c>
      <c r="AC1329" s="12">
        <v>-0.81800201091201419</v>
      </c>
      <c r="AD1329" s="12">
        <v>-405.66650925626237</v>
      </c>
      <c r="AE1329">
        <v>7.2417694864838289E-2</v>
      </c>
      <c r="AF1329">
        <v>0</v>
      </c>
      <c r="AG1329">
        <v>17.682678628192139</v>
      </c>
      <c r="AH1329">
        <v>-5.0522699735194347</v>
      </c>
      <c r="AI1329">
        <v>-3.5654146778110958</v>
      </c>
      <c r="AJ1329">
        <v>-2.7053899502300145</v>
      </c>
      <c r="AK1329">
        <v>18.201011214968734</v>
      </c>
      <c r="AL1329">
        <v>0</v>
      </c>
      <c r="AM1329">
        <v>0</v>
      </c>
      <c r="AN1329">
        <v>-3.4619144450314696</v>
      </c>
      <c r="AO1329">
        <f t="shared" si="205"/>
        <v>19.312689524555363</v>
      </c>
      <c r="AP1329">
        <f t="shared" si="206"/>
        <v>1.1587613714733218</v>
      </c>
      <c r="AQ1329">
        <f t="shared" si="207"/>
        <v>0</v>
      </c>
      <c r="AR1329">
        <f t="shared" si="208"/>
        <v>1.1557242399461563</v>
      </c>
      <c r="AS1329" s="9">
        <f t="shared" si="209"/>
        <v>24.322090408371572</v>
      </c>
      <c r="AT1329" s="9">
        <f t="shared" si="210"/>
        <v>9.3854915486135546</v>
      </c>
      <c r="AU1329" s="9">
        <f t="shared" si="211"/>
        <v>13.146743520993736</v>
      </c>
      <c r="AV1329">
        <f t="shared" si="212"/>
        <v>0</v>
      </c>
      <c r="AW1329">
        <f t="shared" si="213"/>
        <v>6.2254808010967677</v>
      </c>
      <c r="AX1329">
        <v>19.36344140480676</v>
      </c>
      <c r="AZ1329">
        <f t="shared" si="214"/>
        <v>71.308293556221912</v>
      </c>
    </row>
    <row r="1330" spans="1:52" x14ac:dyDescent="0.3">
      <c r="A1330">
        <v>332</v>
      </c>
      <c r="B1330" s="12">
        <v>4726.0028936507488</v>
      </c>
      <c r="C1330" s="9">
        <v>0</v>
      </c>
      <c r="D1330" s="9">
        <v>0.52557319357904642</v>
      </c>
      <c r="E1330" s="9">
        <v>1.0590257873709024</v>
      </c>
      <c r="F1330" s="9">
        <v>3.3576362563515469</v>
      </c>
      <c r="G1330" s="12">
        <v>237.84221193994279</v>
      </c>
      <c r="H1330" s="12">
        <v>412.31761052727012</v>
      </c>
      <c r="I1330" s="12">
        <v>24.739056631636206</v>
      </c>
      <c r="J1330">
        <v>194.65237515519394</v>
      </c>
      <c r="K1330">
        <v>53.990696107142696</v>
      </c>
      <c r="L1330">
        <v>-2.7791605727415696E-3</v>
      </c>
      <c r="M1330">
        <v>0</v>
      </c>
      <c r="N1330">
        <v>1.0353049394149471E-4</v>
      </c>
      <c r="O1330">
        <v>8.8370420181726832E-4</v>
      </c>
      <c r="P1330">
        <v>-2.0034759041074465E-4</v>
      </c>
      <c r="Q1330">
        <v>5.8771958018980341E-3</v>
      </c>
      <c r="R1330">
        <v>-1.4191863091181747E-2</v>
      </c>
      <c r="S1330">
        <v>4.6738357243733787E-5</v>
      </c>
      <c r="T1330">
        <v>213.68346860849823</v>
      </c>
      <c r="U1330">
        <v>57.06890972604441</v>
      </c>
      <c r="V1330">
        <v>205.23904863002608</v>
      </c>
      <c r="W1330">
        <v>57.389988938393572</v>
      </c>
      <c r="X1330">
        <v>280.45949216711836</v>
      </c>
      <c r="Y1330">
        <v>273.0746768453879</v>
      </c>
      <c r="Z1330">
        <v>11.342344338499524</v>
      </c>
      <c r="AA1330" s="12">
        <v>27.096352210545401</v>
      </c>
      <c r="AB1330" s="12">
        <v>8.1463522105454018</v>
      </c>
      <c r="AC1330" s="12">
        <v>-0.8235600438363202</v>
      </c>
      <c r="AD1330" s="12">
        <v>-404.1801542273484</v>
      </c>
      <c r="AE1330">
        <v>7.2928527557785783E-2</v>
      </c>
      <c r="AF1330">
        <v>0</v>
      </c>
      <c r="AG1330">
        <v>17.475374933765462</v>
      </c>
      <c r="AH1330">
        <v>-5.739739549048414</v>
      </c>
      <c r="AI1330">
        <v>-3.391781410768091</v>
      </c>
      <c r="AJ1330">
        <v>-2.6954774485421868</v>
      </c>
      <c r="AK1330">
        <v>18.193407171196117</v>
      </c>
      <c r="AL1330">
        <v>0</v>
      </c>
      <c r="AM1330">
        <v>0</v>
      </c>
      <c r="AN1330">
        <v>-3.4854369232282685</v>
      </c>
      <c r="AO1330">
        <f t="shared" si="205"/>
        <v>19.441245282881226</v>
      </c>
      <c r="AP1330">
        <f t="shared" si="206"/>
        <v>1.1664747169728735</v>
      </c>
      <c r="AQ1330">
        <f t="shared" si="207"/>
        <v>0</v>
      </c>
      <c r="AR1330">
        <f t="shared" si="208"/>
        <v>1.1633741027800042</v>
      </c>
      <c r="AS1330" s="9">
        <f t="shared" si="209"/>
        <v>23.661821652108117</v>
      </c>
      <c r="AT1330" s="9">
        <f t="shared" si="210"/>
        <v>9.6041234469428041</v>
      </c>
      <c r="AU1330" s="9">
        <f t="shared" si="211"/>
        <v>13.230557902060108</v>
      </c>
      <c r="AV1330">
        <f t="shared" si="212"/>
        <v>0</v>
      </c>
      <c r="AW1330">
        <f t="shared" si="213"/>
        <v>6.0557300362497992</v>
      </c>
      <c r="AX1330">
        <v>19.493059914913271</v>
      </c>
      <c r="AZ1330">
        <f t="shared" si="214"/>
        <v>67.835628215361822</v>
      </c>
    </row>
    <row r="1331" spans="1:52" x14ac:dyDescent="0.3">
      <c r="A1331">
        <v>332.25</v>
      </c>
      <c r="B1331" s="12">
        <v>4711.7167626942619</v>
      </c>
      <c r="C1331" s="9">
        <v>0</v>
      </c>
      <c r="D1331" s="9">
        <v>0.52309192891007605</v>
      </c>
      <c r="E1331" s="9">
        <v>1.0575436273568568</v>
      </c>
      <c r="F1331" s="9">
        <v>3.3559298248637606</v>
      </c>
      <c r="G1331" s="12">
        <v>238.17187583303073</v>
      </c>
      <c r="H1331" s="12">
        <v>411.74754898340649</v>
      </c>
      <c r="I1331" s="12">
        <v>24.70485293900439</v>
      </c>
      <c r="J1331">
        <v>194.41875700877935</v>
      </c>
      <c r="K1331">
        <v>53.964045580102834</v>
      </c>
      <c r="L1331">
        <v>-2.7830028053345583E-3</v>
      </c>
      <c r="M1331">
        <v>0</v>
      </c>
      <c r="N1331">
        <v>-6.3590530964324922E-5</v>
      </c>
      <c r="O1331">
        <v>8.7930944011923001E-4</v>
      </c>
      <c r="P1331">
        <v>-1.2114487024400588E-4</v>
      </c>
      <c r="Q1331">
        <v>5.8771958018980341E-3</v>
      </c>
      <c r="R1331">
        <v>-8.5977068947606303E-3</v>
      </c>
      <c r="S1331">
        <v>4.6542284933796524E-5</v>
      </c>
      <c r="T1331">
        <v>188.47817121985395</v>
      </c>
      <c r="U1331">
        <v>53.430418698678011</v>
      </c>
      <c r="V1331">
        <v>202.40230356619213</v>
      </c>
      <c r="W1331">
        <v>57.002632709177874</v>
      </c>
      <c r="X1331">
        <v>279.63396203369683</v>
      </c>
      <c r="Y1331">
        <v>272.38392930101446</v>
      </c>
      <c r="Z1331">
        <v>11.339151864078312</v>
      </c>
      <c r="AA1331" s="12">
        <v>27.084950979668132</v>
      </c>
      <c r="AB1331" s="12">
        <v>8.1349509796681296</v>
      </c>
      <c r="AC1331" s="12">
        <v>-0.82909750939484572</v>
      </c>
      <c r="AD1331" s="12">
        <v>-402.68449538779709</v>
      </c>
      <c r="AE1331">
        <v>7.3437988343117766E-2</v>
      </c>
      <c r="AF1331">
        <v>0</v>
      </c>
      <c r="AG1331">
        <v>17.330537890001825</v>
      </c>
      <c r="AH1331">
        <v>-5.0691481327454833</v>
      </c>
      <c r="AI1331">
        <v>-3.4990812867411165</v>
      </c>
      <c r="AJ1331">
        <v>-2.6855028997412194</v>
      </c>
      <c r="AK1331">
        <v>18.185751999238239</v>
      </c>
      <c r="AL1331">
        <v>0</v>
      </c>
      <c r="AM1331">
        <v>0</v>
      </c>
      <c r="AN1331">
        <v>-3.5088723570660783</v>
      </c>
      <c r="AO1331">
        <f t="shared" si="205"/>
        <v>19.299396434163512</v>
      </c>
      <c r="AP1331">
        <f t="shared" si="206"/>
        <v>1.1579637860498107</v>
      </c>
      <c r="AQ1331">
        <f t="shared" si="207"/>
        <v>0</v>
      </c>
      <c r="AR1331">
        <f t="shared" si="208"/>
        <v>1.1548426598252737</v>
      </c>
      <c r="AS1331" s="9">
        <f t="shared" si="209"/>
        <v>23.802561230961135</v>
      </c>
      <c r="AT1331" s="9">
        <f t="shared" si="210"/>
        <v>9.1871417764639887</v>
      </c>
      <c r="AU1331" s="9">
        <f t="shared" si="211"/>
        <v>13.13032722312189</v>
      </c>
      <c r="AV1331">
        <f t="shared" si="212"/>
        <v>0</v>
      </c>
      <c r="AW1331">
        <f t="shared" si="213"/>
        <v>6.0909697114712014</v>
      </c>
      <c r="AX1331">
        <v>19.351555792683847</v>
      </c>
      <c r="AZ1331">
        <f t="shared" si="214"/>
        <v>69.98162573482233</v>
      </c>
    </row>
    <row r="1332" spans="1:52" x14ac:dyDescent="0.3">
      <c r="A1332">
        <v>332.5</v>
      </c>
      <c r="B1332" s="12">
        <v>4697.4110143189855</v>
      </c>
      <c r="C1332" s="9">
        <v>0</v>
      </c>
      <c r="D1332" s="9">
        <v>0.52061259878946298</v>
      </c>
      <c r="E1332" s="9">
        <v>1.0560516051284237</v>
      </c>
      <c r="F1332" s="9">
        <v>3.3542193826153284</v>
      </c>
      <c r="G1332" s="12">
        <v>238.49561757683031</v>
      </c>
      <c r="H1332" s="12">
        <v>411.17369428016292</v>
      </c>
      <c r="I1332" s="12">
        <v>24.670421656809776</v>
      </c>
      <c r="J1332">
        <v>194.65600263738173</v>
      </c>
      <c r="K1332">
        <v>54.004816750015038</v>
      </c>
      <c r="L1332">
        <v>-2.7867305203180415E-3</v>
      </c>
      <c r="M1332">
        <v>0</v>
      </c>
      <c r="N1332">
        <v>1.0341264768543185E-4</v>
      </c>
      <c r="O1332">
        <v>8.7456628648808197E-4</v>
      </c>
      <c r="P1332">
        <v>-2.0112078435222377E-4</v>
      </c>
      <c r="Q1332">
        <v>5.8771958018980341E-3</v>
      </c>
      <c r="R1332">
        <v>-1.430032451670471E-2</v>
      </c>
      <c r="S1332">
        <v>4.6454075765521515E-5</v>
      </c>
      <c r="T1332">
        <v>213.72523907843598</v>
      </c>
      <c r="U1332">
        <v>57.079274212080236</v>
      </c>
      <c r="V1332">
        <v>205.36696329966495</v>
      </c>
      <c r="W1332">
        <v>57.400159511064828</v>
      </c>
      <c r="X1332">
        <v>278.93297078113324</v>
      </c>
      <c r="Y1332">
        <v>271.84521186792949</v>
      </c>
      <c r="Z1332">
        <v>11.335936767543302</v>
      </c>
      <c r="AA1332" s="12">
        <v>27.073473885603256</v>
      </c>
      <c r="AB1332" s="12">
        <v>8.1234738856032589</v>
      </c>
      <c r="AC1332" s="12">
        <v>-0.83461428039740027</v>
      </c>
      <c r="AD1332" s="12">
        <v>-401.17958727758975</v>
      </c>
      <c r="AE1332">
        <v>7.3946067499396362E-2</v>
      </c>
      <c r="AF1332">
        <v>0</v>
      </c>
      <c r="AG1332">
        <v>17.115543746839577</v>
      </c>
      <c r="AH1332">
        <v>-5.7555305696798031</v>
      </c>
      <c r="AI1332">
        <v>-3.3239124284132271</v>
      </c>
      <c r="AJ1332">
        <v>-2.6754666675542467</v>
      </c>
      <c r="AK1332">
        <v>18.178045890170793</v>
      </c>
      <c r="AL1332">
        <v>0</v>
      </c>
      <c r="AM1332">
        <v>0</v>
      </c>
      <c r="AN1332">
        <v>-3.5322202082558092</v>
      </c>
      <c r="AO1332">
        <f t="shared" si="205"/>
        <v>19.428432017849801</v>
      </c>
      <c r="AP1332">
        <f t="shared" si="206"/>
        <v>1.1657059210709879</v>
      </c>
      <c r="AQ1332">
        <f t="shared" si="207"/>
        <v>0</v>
      </c>
      <c r="AR1332">
        <f t="shared" si="208"/>
        <v>1.1625203208762731</v>
      </c>
      <c r="AS1332" s="9">
        <f t="shared" si="209"/>
        <v>23.132112484849468</v>
      </c>
      <c r="AT1332" s="9">
        <f t="shared" si="210"/>
        <v>9.4023994203101573</v>
      </c>
      <c r="AU1332" s="9">
        <f t="shared" si="211"/>
        <v>13.214368610811542</v>
      </c>
      <c r="AV1332">
        <f t="shared" si="212"/>
        <v>0</v>
      </c>
      <c r="AW1332">
        <f t="shared" si="213"/>
        <v>5.9186208923454524</v>
      </c>
      <c r="AX1332">
        <v>19.481670843621391</v>
      </c>
      <c r="AZ1332">
        <f t="shared" si="214"/>
        <v>66.478248568264547</v>
      </c>
    </row>
    <row r="1333" spans="1:52" x14ac:dyDescent="0.3">
      <c r="A1333">
        <v>332.75</v>
      </c>
      <c r="B1333" s="12">
        <v>4683.0860038176206</v>
      </c>
      <c r="C1333" s="9">
        <v>0</v>
      </c>
      <c r="D1333" s="9">
        <v>0.51813524958503532</v>
      </c>
      <c r="E1333" s="9">
        <v>1.0545497579068397</v>
      </c>
      <c r="F1333" s="9">
        <v>3.3525049625276058</v>
      </c>
      <c r="G1333" s="12">
        <v>238.81344191943901</v>
      </c>
      <c r="H1333" s="12">
        <v>410.5960607333999</v>
      </c>
      <c r="I1333" s="12">
        <v>24.635763644003994</v>
      </c>
      <c r="J1333">
        <v>194.41603609550742</v>
      </c>
      <c r="K1333">
        <v>53.977298838984211</v>
      </c>
      <c r="L1333">
        <v>-2.7904351799139171E-3</v>
      </c>
      <c r="M1333">
        <v>0</v>
      </c>
      <c r="N1333">
        <v>-6.6429888273211425E-5</v>
      </c>
      <c r="O1333">
        <v>8.7000643571105804E-4</v>
      </c>
      <c r="P1333">
        <v>-1.1979054095101715E-4</v>
      </c>
      <c r="Q1333">
        <v>5.8771958018980341E-3</v>
      </c>
      <c r="R1333">
        <v>-8.5331988210795538E-3</v>
      </c>
      <c r="S1333">
        <v>4.6256504466983275E-5</v>
      </c>
      <c r="T1333">
        <v>188.62968778441854</v>
      </c>
      <c r="U1333">
        <v>53.459081556613626</v>
      </c>
      <c r="V1333">
        <v>202.53586928318916</v>
      </c>
      <c r="W1333">
        <v>57.013792746799652</v>
      </c>
      <c r="X1333">
        <v>278.07302259890781</v>
      </c>
      <c r="Y1333">
        <v>271.11878114024267</v>
      </c>
      <c r="Z1333">
        <v>11.332699103541039</v>
      </c>
      <c r="AA1333" s="12">
        <v>27.061921214667993</v>
      </c>
      <c r="AB1333" s="12">
        <v>8.1119212146679978</v>
      </c>
      <c r="AC1333" s="12">
        <v>-0.84011023041218968</v>
      </c>
      <c r="AD1333" s="12">
        <v>-399.66548505669363</v>
      </c>
      <c r="AE1333">
        <v>7.4452755328664466E-2</v>
      </c>
      <c r="AF1333">
        <v>0</v>
      </c>
      <c r="AG1333">
        <v>16.965472089303201</v>
      </c>
      <c r="AH1333">
        <v>-5.0862554851767943</v>
      </c>
      <c r="AI1333">
        <v>-3.429145592852676</v>
      </c>
      <c r="AJ1333">
        <v>-2.6653691198430902</v>
      </c>
      <c r="AK1333">
        <v>18.170289036236841</v>
      </c>
      <c r="AL1333">
        <v>0</v>
      </c>
      <c r="AM1333">
        <v>0</v>
      </c>
      <c r="AN1333">
        <v>-3.5554799417180254</v>
      </c>
      <c r="AO1333">
        <f t="shared" si="205"/>
        <v>19.287860982959401</v>
      </c>
      <c r="AP1333">
        <f t="shared" si="206"/>
        <v>1.157271658977564</v>
      </c>
      <c r="AQ1333">
        <f t="shared" si="207"/>
        <v>0</v>
      </c>
      <c r="AR1333">
        <f t="shared" si="208"/>
        <v>1.1540656388364141</v>
      </c>
      <c r="AS1333" s="9">
        <f t="shared" si="209"/>
        <v>23.264736525822627</v>
      </c>
      <c r="AT1333" s="9">
        <f t="shared" si="210"/>
        <v>8.9841056188146098</v>
      </c>
      <c r="AU1333" s="9">
        <f t="shared" si="211"/>
        <v>13.11501149224849</v>
      </c>
      <c r="AV1333">
        <f t="shared" si="212"/>
        <v>0</v>
      </c>
      <c r="AW1333">
        <f t="shared" si="213"/>
        <v>5.951738933272174</v>
      </c>
      <c r="AX1333">
        <v>19.341443091905486</v>
      </c>
      <c r="AZ1333">
        <f t="shared" si="214"/>
        <v>68.582911857053517</v>
      </c>
    </row>
    <row r="1334" spans="1:52" x14ac:dyDescent="0.3">
      <c r="A1334">
        <v>333</v>
      </c>
      <c r="B1334" s="12">
        <v>4668.7420861920673</v>
      </c>
      <c r="C1334" s="9">
        <v>0</v>
      </c>
      <c r="D1334" s="9">
        <v>0.51565992753926071</v>
      </c>
      <c r="E1334" s="9">
        <v>1.0530381231380084</v>
      </c>
      <c r="F1334" s="9">
        <v>3.3507865976147495</v>
      </c>
      <c r="G1334" s="12">
        <v>239.12535382433856</v>
      </c>
      <c r="H1334" s="12">
        <v>410.0146627453878</v>
      </c>
      <c r="I1334" s="12">
        <v>24.600879764723267</v>
      </c>
      <c r="J1334">
        <v>194.6597035675295</v>
      </c>
      <c r="K1334">
        <v>54.019014725426359</v>
      </c>
      <c r="L1334">
        <v>-2.7940246061802874E-3</v>
      </c>
      <c r="M1334">
        <v>0</v>
      </c>
      <c r="N1334">
        <v>1.0419953365151964E-4</v>
      </c>
      <c r="O1334">
        <v>8.6504182495025534E-4</v>
      </c>
      <c r="P1334">
        <v>-2.0190588850268204E-4</v>
      </c>
      <c r="Q1334">
        <v>5.8771958018980341E-3</v>
      </c>
      <c r="R1334">
        <v>-1.4408800925069323E-2</v>
      </c>
      <c r="S1334">
        <v>4.6169056273670556E-5</v>
      </c>
      <c r="T1334">
        <v>213.76632866112919</v>
      </c>
      <c r="U1334">
        <v>57.089797447096942</v>
      </c>
      <c r="V1334">
        <v>205.49566739019355</v>
      </c>
      <c r="W1334">
        <v>57.41047698492298</v>
      </c>
      <c r="X1334">
        <v>277.33772809400608</v>
      </c>
      <c r="Y1334">
        <v>270.54482757158075</v>
      </c>
      <c r="Z1334">
        <v>11.329438927156898</v>
      </c>
      <c r="AA1334" s="12">
        <v>27.050293254907757</v>
      </c>
      <c r="AB1334" s="12">
        <v>8.100293254907756</v>
      </c>
      <c r="AC1334" s="12">
        <v>-0.84558523376452388</v>
      </c>
      <c r="AD1334" s="12">
        <v>-398.14224376295755</v>
      </c>
      <c r="AE1334">
        <v>7.4958042156636484E-2</v>
      </c>
      <c r="AF1334">
        <v>0</v>
      </c>
      <c r="AG1334">
        <v>16.742906110022908</v>
      </c>
      <c r="AH1334">
        <v>-5.7715028097755106</v>
      </c>
      <c r="AI1334">
        <v>-3.2524580090693602</v>
      </c>
      <c r="AJ1334">
        <v>-2.6552106236551642</v>
      </c>
      <c r="AK1334">
        <v>18.162481630839817</v>
      </c>
      <c r="AL1334">
        <v>0</v>
      </c>
      <c r="AM1334">
        <v>0</v>
      </c>
      <c r="AN1334">
        <v>-3.5786510255774759</v>
      </c>
      <c r="AO1334">
        <f t="shared" si="205"/>
        <v>19.417383630014996</v>
      </c>
      <c r="AP1334">
        <f t="shared" si="206"/>
        <v>1.1650430178008997</v>
      </c>
      <c r="AQ1334">
        <f t="shared" si="207"/>
        <v>0</v>
      </c>
      <c r="AR1334">
        <f t="shared" si="208"/>
        <v>1.1617715317139705</v>
      </c>
      <c r="AS1334" s="9">
        <f t="shared" si="209"/>
        <v>22.584372159692304</v>
      </c>
      <c r="AT1334" s="9">
        <f t="shared" si="210"/>
        <v>9.1960893655814004</v>
      </c>
      <c r="AU1334" s="9">
        <f t="shared" si="211"/>
        <v>13.19928371768586</v>
      </c>
      <c r="AV1334">
        <f t="shared" si="212"/>
        <v>0</v>
      </c>
      <c r="AW1334">
        <f t="shared" si="213"/>
        <v>5.7768655760685093</v>
      </c>
      <c r="AX1334">
        <v>19.472061936942044</v>
      </c>
      <c r="AZ1334">
        <f t="shared" si="214"/>
        <v>65.049160181387208</v>
      </c>
    </row>
    <row r="1335" spans="1:52" x14ac:dyDescent="0.3">
      <c r="A1335">
        <v>333.25</v>
      </c>
      <c r="B1335" s="12">
        <v>4654.3796161405362</v>
      </c>
      <c r="C1335" s="9">
        <v>0</v>
      </c>
      <c r="D1335" s="9">
        <v>0.51318667876843826</v>
      </c>
      <c r="E1335" s="9">
        <v>1.0515167384911275</v>
      </c>
      <c r="F1335" s="9">
        <v>3.3490643209830417</v>
      </c>
      <c r="G1335" s="12">
        <v>239.43135846923087</v>
      </c>
      <c r="H1335" s="12">
        <v>409.42951480427973</v>
      </c>
      <c r="I1335" s="12">
        <v>24.565770888256786</v>
      </c>
      <c r="J1335">
        <v>194.41328960921649</v>
      </c>
      <c r="K1335">
        <v>53.990619598633941</v>
      </c>
      <c r="L1335">
        <v>-2.7975936003419902E-3</v>
      </c>
      <c r="M1335">
        <v>0</v>
      </c>
      <c r="N1335">
        <v>-6.6868749474788231E-5</v>
      </c>
      <c r="O1335">
        <v>8.6031582373266363E-4</v>
      </c>
      <c r="P1335">
        <v>-1.1841379261572234E-4</v>
      </c>
      <c r="Q1335">
        <v>5.8771958018980341E-3</v>
      </c>
      <c r="R1335">
        <v>-8.4656407014464564E-3</v>
      </c>
      <c r="S1335">
        <v>4.5969995704140171E-5</v>
      </c>
      <c r="T1335">
        <v>188.78246918299232</v>
      </c>
      <c r="U1335">
        <v>53.488177539016192</v>
      </c>
      <c r="V1335">
        <v>202.67028312909963</v>
      </c>
      <c r="W1335">
        <v>57.025107920945572</v>
      </c>
      <c r="X1335">
        <v>276.44382088985242</v>
      </c>
      <c r="Y1335">
        <v>269.78299413346247</v>
      </c>
      <c r="Z1335">
        <v>11.326156293914474</v>
      </c>
      <c r="AA1335" s="12">
        <v>27.038590296085591</v>
      </c>
      <c r="AB1335" s="12">
        <v>8.0885902960855951</v>
      </c>
      <c r="AC1335" s="12">
        <v>-0.85103916554753922</v>
      </c>
      <c r="AD1335" s="12">
        <v>-396.60991924209083</v>
      </c>
      <c r="AE1335">
        <v>7.5461918332899502E-2</v>
      </c>
      <c r="AF1335">
        <v>0</v>
      </c>
      <c r="AG1335">
        <v>16.587783982482442</v>
      </c>
      <c r="AH1335">
        <v>-5.1035885241736176</v>
      </c>
      <c r="AI1335">
        <v>-3.3556355502181421</v>
      </c>
      <c r="AJ1335">
        <v>-2.644991551425504</v>
      </c>
      <c r="AK1335">
        <v>18.154623868536429</v>
      </c>
      <c r="AL1335">
        <v>0</v>
      </c>
      <c r="AM1335">
        <v>0</v>
      </c>
      <c r="AN1335">
        <v>-3.6017329312084732</v>
      </c>
      <c r="AO1335">
        <f t="shared" si="205"/>
        <v>19.278109168259359</v>
      </c>
      <c r="AP1335">
        <f t="shared" si="206"/>
        <v>1.1566865500955614</v>
      </c>
      <c r="AQ1335">
        <f t="shared" si="207"/>
        <v>0</v>
      </c>
      <c r="AR1335">
        <f t="shared" si="208"/>
        <v>1.1533947362169574</v>
      </c>
      <c r="AS1335" s="9">
        <f t="shared" si="209"/>
        <v>22.709178868116645</v>
      </c>
      <c r="AT1335" s="9">
        <f t="shared" si="210"/>
        <v>8.7766452148163054</v>
      </c>
      <c r="AU1335" s="9">
        <f t="shared" si="211"/>
        <v>13.100812649451063</v>
      </c>
      <c r="AV1335">
        <f t="shared" si="212"/>
        <v>0</v>
      </c>
      <c r="AW1335">
        <f t="shared" si="213"/>
        <v>5.8079403111156793</v>
      </c>
      <c r="AX1335">
        <v>19.333129314719766</v>
      </c>
      <c r="AZ1335">
        <f t="shared" si="214"/>
        <v>67.112711004362836</v>
      </c>
    </row>
    <row r="1336" spans="1:52" x14ac:dyDescent="0.3">
      <c r="A1336">
        <v>333.5</v>
      </c>
      <c r="B1336" s="12">
        <v>4639.998948044713</v>
      </c>
      <c r="C1336" s="9">
        <v>0</v>
      </c>
      <c r="D1336" s="9">
        <v>0.51071554926190821</v>
      </c>
      <c r="E1336" s="9">
        <v>1.049985641857317</v>
      </c>
      <c r="F1336" s="9">
        <v>3.3473381658302213</v>
      </c>
      <c r="G1336" s="12">
        <v>239.73146124486425</v>
      </c>
      <c r="H1336" s="12">
        <v>408.84063148358348</v>
      </c>
      <c r="I1336" s="12">
        <v>24.530437889015008</v>
      </c>
      <c r="J1336">
        <v>194.66371038837488</v>
      </c>
      <c r="K1336">
        <v>54.033330876315063</v>
      </c>
      <c r="L1336">
        <v>-2.8010437752117525E-3</v>
      </c>
      <c r="M1336">
        <v>0</v>
      </c>
      <c r="N1336">
        <v>1.039652254690079E-4</v>
      </c>
      <c r="O1336">
        <v>8.5512339638634883E-4</v>
      </c>
      <c r="P1336">
        <v>-2.0276464861639486E-4</v>
      </c>
      <c r="Q1336">
        <v>5.8771958018980341E-3</v>
      </c>
      <c r="R1336">
        <v>-1.4521707426460018E-2</v>
      </c>
      <c r="S1336">
        <v>4.5883378043604485E-5</v>
      </c>
      <c r="T1336">
        <v>213.80667374518481</v>
      </c>
      <c r="U1336">
        <v>57.100471601360255</v>
      </c>
      <c r="V1336">
        <v>205.62500772144944</v>
      </c>
      <c r="W1336">
        <v>57.420921466370885</v>
      </c>
      <c r="X1336">
        <v>275.6746273271483</v>
      </c>
      <c r="Y1336">
        <v>269.17403120866783</v>
      </c>
      <c r="Z1336">
        <v>11.322851259775128</v>
      </c>
      <c r="AA1336" s="12">
        <v>27.026812629671671</v>
      </c>
      <c r="AB1336" s="12">
        <v>8.0768126296716698</v>
      </c>
      <c r="AC1336" s="12">
        <v>-0.85647190162064812</v>
      </c>
      <c r="AD1336" s="12">
        <v>-395.06856723647189</v>
      </c>
      <c r="AE1336">
        <v>7.5964374231069165E-2</v>
      </c>
      <c r="AF1336">
        <v>0</v>
      </c>
      <c r="AG1336">
        <v>16.357749926809195</v>
      </c>
      <c r="AH1336">
        <v>-5.7876530346883861</v>
      </c>
      <c r="AI1336">
        <v>-3.1774511743609195</v>
      </c>
      <c r="AJ1336">
        <v>-2.6347122749000316</v>
      </c>
      <c r="AK1336">
        <v>18.146715945029605</v>
      </c>
      <c r="AL1336">
        <v>0</v>
      </c>
      <c r="AM1336">
        <v>0</v>
      </c>
      <c r="AN1336">
        <v>-3.6247251332283312</v>
      </c>
      <c r="AO1336">
        <f t="shared" si="205"/>
        <v>19.408119374224796</v>
      </c>
      <c r="AP1336">
        <f t="shared" si="206"/>
        <v>1.1644871624534878</v>
      </c>
      <c r="AQ1336">
        <f t="shared" si="207"/>
        <v>0</v>
      </c>
      <c r="AR1336">
        <f t="shared" si="208"/>
        <v>1.1611288911052917</v>
      </c>
      <c r="AS1336" s="9">
        <f t="shared" si="209"/>
        <v>22.019141569511309</v>
      </c>
      <c r="AT1336" s="9">
        <f t="shared" si="210"/>
        <v>8.9854484352674611</v>
      </c>
      <c r="AU1336" s="9">
        <f t="shared" si="211"/>
        <v>13.185314934378438</v>
      </c>
      <c r="AV1336">
        <f t="shared" si="212"/>
        <v>0</v>
      </c>
      <c r="AW1336">
        <f t="shared" si="213"/>
        <v>5.6306107801536625</v>
      </c>
      <c r="AX1336">
        <v>19.464252445855443</v>
      </c>
      <c r="AZ1336">
        <f t="shared" si="214"/>
        <v>63.549023487218392</v>
      </c>
    </row>
    <row r="1337" spans="1:52" x14ac:dyDescent="0.3">
      <c r="A1337">
        <v>333.75</v>
      </c>
      <c r="B1337" s="12">
        <v>4625.6004359570206</v>
      </c>
      <c r="C1337" s="9">
        <v>0</v>
      </c>
      <c r="D1337" s="9">
        <v>0.5082465848812584</v>
      </c>
      <c r="E1337" s="9">
        <v>1.0484448713482384</v>
      </c>
      <c r="F1337" s="9">
        <v>3.3456081654447951</v>
      </c>
      <c r="G1337" s="12">
        <v>240.02566775384662</v>
      </c>
      <c r="H1337" s="12">
        <v>408.2480274416302</v>
      </c>
      <c r="I1337" s="12">
        <v>24.494881646497809</v>
      </c>
      <c r="J1337">
        <v>194.41034923005626</v>
      </c>
      <c r="K1337">
        <v>54.003981705917681</v>
      </c>
      <c r="L1337">
        <v>-2.8044782308074881E-3</v>
      </c>
      <c r="M1337">
        <v>0</v>
      </c>
      <c r="N1337">
        <v>-6.5970819249400693E-5</v>
      </c>
      <c r="O1337">
        <v>8.5023112450636888E-4</v>
      </c>
      <c r="P1337">
        <v>-1.169361033065538E-4</v>
      </c>
      <c r="Q1337">
        <v>5.8771958018980341E-3</v>
      </c>
      <c r="R1337">
        <v>-8.3894063179860753E-3</v>
      </c>
      <c r="S1337">
        <v>4.5682749565164536E-5</v>
      </c>
      <c r="T1337">
        <v>188.93637212252716</v>
      </c>
      <c r="U1337">
        <v>53.517684154676203</v>
      </c>
      <c r="V1337">
        <v>202.805397120072</v>
      </c>
      <c r="W1337">
        <v>57.036558772792603</v>
      </c>
      <c r="X1337">
        <v>274.74731467641317</v>
      </c>
      <c r="Y1337">
        <v>268.37713931804711</v>
      </c>
      <c r="Z1337">
        <v>11.319523881137936</v>
      </c>
      <c r="AA1337" s="12">
        <v>27.014960548832605</v>
      </c>
      <c r="AB1337" s="12">
        <v>8.0649605488326035</v>
      </c>
      <c r="AC1337" s="12">
        <v>-0.86188331861690159</v>
      </c>
      <c r="AD1337" s="12">
        <v>-393.51824395816544</v>
      </c>
      <c r="AE1337">
        <v>7.6465400249015936E-2</v>
      </c>
      <c r="AF1337">
        <v>0</v>
      </c>
      <c r="AG1337">
        <v>16.197861423444913</v>
      </c>
      <c r="AH1337">
        <v>-5.1211427276624306</v>
      </c>
      <c r="AI1337">
        <v>-3.2785871098987553</v>
      </c>
      <c r="AJ1337">
        <v>-2.624373168957006</v>
      </c>
      <c r="AK1337">
        <v>18.138758057161319</v>
      </c>
      <c r="AL1337">
        <v>0</v>
      </c>
      <c r="AM1337">
        <v>0</v>
      </c>
      <c r="AN1337">
        <v>-3.6476271095285262</v>
      </c>
      <c r="AO1337">
        <f t="shared" si="205"/>
        <v>19.270168409085898</v>
      </c>
      <c r="AP1337">
        <f t="shared" si="206"/>
        <v>1.1562101045451538</v>
      </c>
      <c r="AQ1337">
        <f t="shared" si="207"/>
        <v>0</v>
      </c>
      <c r="AR1337">
        <f t="shared" si="208"/>
        <v>1.152831595559302</v>
      </c>
      <c r="AS1337" s="9">
        <f t="shared" si="209"/>
        <v>22.13657206000974</v>
      </c>
      <c r="AT1337" s="9">
        <f t="shared" si="210"/>
        <v>8.5650578502580341</v>
      </c>
      <c r="AU1337" s="9">
        <f t="shared" si="211"/>
        <v>13.087747890011858</v>
      </c>
      <c r="AV1337">
        <f t="shared" si="212"/>
        <v>0</v>
      </c>
      <c r="AW1337">
        <f t="shared" si="213"/>
        <v>5.659757321773303</v>
      </c>
      <c r="AX1337">
        <v>19.326641910835637</v>
      </c>
      <c r="AZ1337">
        <f t="shared" si="214"/>
        <v>65.571742197975112</v>
      </c>
    </row>
    <row r="1338" spans="1:52" x14ac:dyDescent="0.3">
      <c r="A1338">
        <v>334</v>
      </c>
      <c r="B1338" s="12">
        <v>4611.1844335879368</v>
      </c>
      <c r="C1338" s="9">
        <v>0</v>
      </c>
      <c r="D1338" s="9">
        <v>0.5057798313595544</v>
      </c>
      <c r="E1338" s="9">
        <v>1.0468944652947076</v>
      </c>
      <c r="F1338" s="9">
        <v>3.3438743532053601</v>
      </c>
      <c r="G1338" s="12">
        <v>240.31398380944864</v>
      </c>
      <c r="H1338" s="12">
        <v>407.65171742104144</v>
      </c>
      <c r="I1338" s="12">
        <v>24.459103045262484</v>
      </c>
      <c r="J1338">
        <v>194.66814271330009</v>
      </c>
      <c r="K1338">
        <v>54.047777542137112</v>
      </c>
      <c r="L1338">
        <v>-2.807789449071103E-3</v>
      </c>
      <c r="M1338">
        <v>0</v>
      </c>
      <c r="N1338">
        <v>1.0321680407251382E-4</v>
      </c>
      <c r="O1338">
        <v>8.448035589864784E-4</v>
      </c>
      <c r="P1338">
        <v>-2.0372730262054371E-4</v>
      </c>
      <c r="Q1338">
        <v>5.8771958018980341E-3</v>
      </c>
      <c r="R1338">
        <v>-1.4641255780608349E-2</v>
      </c>
      <c r="S1338">
        <v>4.5597095772129482E-5</v>
      </c>
      <c r="T1338">
        <v>213.8461795422742</v>
      </c>
      <c r="U1338">
        <v>57.11128378104894</v>
      </c>
      <c r="V1338">
        <v>205.75484203290159</v>
      </c>
      <c r="W1338">
        <v>57.431474663910933</v>
      </c>
      <c r="X1338">
        <v>273.94471183584301</v>
      </c>
      <c r="Y1338">
        <v>267.73350236005439</v>
      </c>
      <c r="Z1338">
        <v>11.316174214841956</v>
      </c>
      <c r="AA1338" s="12">
        <v>27.003034348420826</v>
      </c>
      <c r="AB1338" s="12">
        <v>8.0530343484208284</v>
      </c>
      <c r="AC1338" s="12">
        <v>-0.8672732939442821</v>
      </c>
      <c r="AD1338" s="12">
        <v>-391.95900580711083</v>
      </c>
      <c r="AE1338">
        <v>7.6964986809024305E-2</v>
      </c>
      <c r="AF1338">
        <v>0</v>
      </c>
      <c r="AG1338">
        <v>15.960423354219905</v>
      </c>
      <c r="AH1338">
        <v>-5.8039771231211628</v>
      </c>
      <c r="AI1338">
        <v>-3.0989330163576398</v>
      </c>
      <c r="AJ1338">
        <v>-2.6139746097276224</v>
      </c>
      <c r="AK1338">
        <v>18.13075040290547</v>
      </c>
      <c r="AL1338">
        <v>0</v>
      </c>
      <c r="AM1338">
        <v>0</v>
      </c>
      <c r="AN1338">
        <v>-3.6704383412801667</v>
      </c>
      <c r="AO1338">
        <f t="shared" si="205"/>
        <v>19.400657067487678</v>
      </c>
      <c r="AP1338">
        <f t="shared" si="206"/>
        <v>1.1640394240492606</v>
      </c>
      <c r="AQ1338">
        <f t="shared" si="207"/>
        <v>0</v>
      </c>
      <c r="AR1338">
        <f t="shared" si="208"/>
        <v>1.1605934682769319</v>
      </c>
      <c r="AS1338" s="9">
        <f t="shared" si="209"/>
        <v>21.437047155425844</v>
      </c>
      <c r="AT1338" s="9">
        <f t="shared" si="210"/>
        <v>8.7707560513238683</v>
      </c>
      <c r="AU1338" s="9">
        <f t="shared" si="211"/>
        <v>13.172472915485725</v>
      </c>
      <c r="AV1338">
        <f t="shared" si="212"/>
        <v>0</v>
      </c>
      <c r="AW1338">
        <f t="shared" si="213"/>
        <v>5.4800257122251095</v>
      </c>
      <c r="AX1338">
        <v>19.458260188680438</v>
      </c>
      <c r="AZ1338">
        <f t="shared" si="214"/>
        <v>61.978660327152795</v>
      </c>
    </row>
    <row r="1339" spans="1:52" x14ac:dyDescent="0.3">
      <c r="A1339">
        <v>334.25</v>
      </c>
      <c r="B1339" s="12">
        <v>4596.7512942933981</v>
      </c>
      <c r="C1339" s="9">
        <v>0</v>
      </c>
      <c r="D1339" s="9">
        <v>0.50331533430056985</v>
      </c>
      <c r="E1339" s="9">
        <v>1.0453344622452938</v>
      </c>
      <c r="F1339" s="9">
        <v>3.3421367625799059</v>
      </c>
      <c r="G1339" s="12">
        <v>240.59641543439517</v>
      </c>
      <c r="H1339" s="12">
        <v>407.0517162481899</v>
      </c>
      <c r="I1339" s="12">
        <v>24.423102974891393</v>
      </c>
      <c r="J1339">
        <v>194.40721944765832</v>
      </c>
      <c r="K1339">
        <v>54.017383125362983</v>
      </c>
      <c r="L1339">
        <v>-2.811089217898181E-3</v>
      </c>
      <c r="M1339">
        <v>0</v>
      </c>
      <c r="N1339">
        <v>-6.5078363151684575E-5</v>
      </c>
      <c r="O1339">
        <v>8.3974538683514197E-4</v>
      </c>
      <c r="P1339">
        <v>-1.1535631041491966E-4</v>
      </c>
      <c r="Q1339">
        <v>5.8771958018980341E-3</v>
      </c>
      <c r="R1339">
        <v>-8.3043623750880206E-3</v>
      </c>
      <c r="S1339">
        <v>4.5394796645367247E-5</v>
      </c>
      <c r="T1339">
        <v>189.09128419344717</v>
      </c>
      <c r="U1339">
        <v>53.547583325985556</v>
      </c>
      <c r="V1339">
        <v>202.94107032919351</v>
      </c>
      <c r="W1339">
        <v>57.048126933074002</v>
      </c>
      <c r="X1339">
        <v>272.98464762406974</v>
      </c>
      <c r="Y1339">
        <v>266.90199142939304</v>
      </c>
      <c r="Z1339">
        <v>11.312802318161886</v>
      </c>
      <c r="AA1339" s="12">
        <v>26.991034324963795</v>
      </c>
      <c r="AB1339" s="12">
        <v>8.0410343249637979</v>
      </c>
      <c r="AC1339" s="12">
        <v>-0.87264170579526168</v>
      </c>
      <c r="AD1339" s="12">
        <v>-390.39090980323328</v>
      </c>
      <c r="AE1339">
        <v>7.7463124357995516E-2</v>
      </c>
      <c r="AF1339">
        <v>0</v>
      </c>
      <c r="AG1339">
        <v>15.796094928347543</v>
      </c>
      <c r="AH1339">
        <v>-5.1389143588708617</v>
      </c>
      <c r="AI1339">
        <v>-3.1980460550099767</v>
      </c>
      <c r="AJ1339">
        <v>-2.6035169774777631</v>
      </c>
      <c r="AK1339">
        <v>18.122693181360621</v>
      </c>
      <c r="AL1339">
        <v>0</v>
      </c>
      <c r="AM1339">
        <v>0</v>
      </c>
      <c r="AN1339">
        <v>-3.6931583129744459</v>
      </c>
      <c r="AO1339">
        <f t="shared" si="205"/>
        <v>19.26405637164736</v>
      </c>
      <c r="AP1339">
        <f t="shared" si="206"/>
        <v>1.1558433822988416</v>
      </c>
      <c r="AQ1339">
        <f t="shared" si="207"/>
        <v>0</v>
      </c>
      <c r="AR1339">
        <f t="shared" si="208"/>
        <v>1.1523772763245193</v>
      </c>
      <c r="AS1339" s="9">
        <f t="shared" si="209"/>
        <v>21.54760126885564</v>
      </c>
      <c r="AT1339" s="9">
        <f t="shared" si="210"/>
        <v>8.3496396627290324</v>
      </c>
      <c r="AU1339" s="9">
        <f t="shared" si="211"/>
        <v>13.07582769470241</v>
      </c>
      <c r="AV1339">
        <f t="shared" si="212"/>
        <v>0</v>
      </c>
      <c r="AW1339">
        <f t="shared" si="213"/>
        <v>5.5073743880021073</v>
      </c>
      <c r="AX1339">
        <v>19.32199855972349</v>
      </c>
      <c r="AZ1339">
        <f t="shared" si="214"/>
        <v>63.960921100199528</v>
      </c>
    </row>
    <row r="1340" spans="1:52" x14ac:dyDescent="0.3">
      <c r="A1340">
        <v>334.5</v>
      </c>
      <c r="B1340" s="12">
        <v>4582.3013710622517</v>
      </c>
      <c r="C1340" s="9">
        <v>0</v>
      </c>
      <c r="D1340" s="9">
        <v>0.50085313917802998</v>
      </c>
      <c r="E1340" s="9">
        <v>1.0437649009649241</v>
      </c>
      <c r="F1340" s="9">
        <v>3.3403954271251224</v>
      </c>
      <c r="G1340" s="12">
        <v>240.87296885964648</v>
      </c>
      <c r="H1340" s="12">
        <v>406.44803883266309</v>
      </c>
      <c r="I1340" s="12">
        <v>24.386882329959786</v>
      </c>
      <c r="J1340">
        <v>194.67294007027749</v>
      </c>
      <c r="K1340">
        <v>54.062340770788978</v>
      </c>
      <c r="L1340">
        <v>-2.8142620351002136E-3</v>
      </c>
      <c r="M1340">
        <v>0</v>
      </c>
      <c r="N1340">
        <v>1.0244923675507713E-4</v>
      </c>
      <c r="O1340">
        <v>8.3407504949846044E-4</v>
      </c>
      <c r="P1340">
        <v>-2.0477575666702282E-4</v>
      </c>
      <c r="Q1340">
        <v>5.8771958018980341E-3</v>
      </c>
      <c r="R1340">
        <v>-1.4766199252439207E-2</v>
      </c>
      <c r="S1340">
        <v>4.5310223301156752E-5</v>
      </c>
      <c r="T1340">
        <v>213.88469982815198</v>
      </c>
      <c r="U1340">
        <v>57.12221429469804</v>
      </c>
      <c r="V1340">
        <v>205.88503072408545</v>
      </c>
      <c r="W1340">
        <v>57.442118711882472</v>
      </c>
      <c r="X1340">
        <v>272.14921624955747</v>
      </c>
      <c r="Y1340">
        <v>266.22410076588335</v>
      </c>
      <c r="Z1340">
        <v>11.309408248813098</v>
      </c>
      <c r="AA1340" s="12">
        <v>26.978960776653267</v>
      </c>
      <c r="AB1340" s="12">
        <v>8.0289607766532622</v>
      </c>
      <c r="AC1340" s="12">
        <v>-0.87798843314215191</v>
      </c>
      <c r="AD1340" s="12">
        <v>-388.81401269404</v>
      </c>
      <c r="AE1340">
        <v>7.7959803367629865E-2</v>
      </c>
      <c r="AF1340">
        <v>0</v>
      </c>
      <c r="AG1340">
        <v>15.55134956411486</v>
      </c>
      <c r="AH1340">
        <v>-5.8204695042447314</v>
      </c>
      <c r="AI1340">
        <v>-3.016953502089895</v>
      </c>
      <c r="AJ1340">
        <v>-2.5930006506565535</v>
      </c>
      <c r="AK1340">
        <v>18.114586592742796</v>
      </c>
      <c r="AL1340">
        <v>0</v>
      </c>
      <c r="AM1340">
        <v>0</v>
      </c>
      <c r="AN1340">
        <v>-3.7157865124029614</v>
      </c>
      <c r="AO1340">
        <f t="shared" si="205"/>
        <v>19.395013841217139</v>
      </c>
      <c r="AP1340">
        <f t="shared" si="206"/>
        <v>1.1637008304730283</v>
      </c>
      <c r="AQ1340">
        <f t="shared" si="207"/>
        <v>0</v>
      </c>
      <c r="AR1340">
        <f t="shared" si="208"/>
        <v>1.1601662909104189</v>
      </c>
      <c r="AS1340" s="9">
        <f t="shared" si="209"/>
        <v>20.838821503882706</v>
      </c>
      <c r="AT1340" s="9">
        <f t="shared" si="210"/>
        <v>8.5523212225200353</v>
      </c>
      <c r="AU1340" s="9">
        <f t="shared" si="211"/>
        <v>13.160767771302318</v>
      </c>
      <c r="AV1340">
        <f t="shared" si="212"/>
        <v>0</v>
      </c>
      <c r="AW1340">
        <f t="shared" si="213"/>
        <v>5.3253073217891194</v>
      </c>
      <c r="AX1340">
        <v>19.45410230489362</v>
      </c>
      <c r="AZ1340">
        <f t="shared" si="214"/>
        <v>60.339070041797896</v>
      </c>
    </row>
    <row r="1341" spans="1:52" x14ac:dyDescent="0.3">
      <c r="A1341">
        <v>334.75</v>
      </c>
      <c r="B1341" s="12">
        <v>4567.8350165038037</v>
      </c>
      <c r="C1341" s="9">
        <v>0</v>
      </c>
      <c r="D1341" s="9">
        <v>0.49839329133486149</v>
      </c>
      <c r="E1341" s="9">
        <v>1.0421858204334695</v>
      </c>
      <c r="F1341" s="9">
        <v>3.3386503804857028</v>
      </c>
      <c r="G1341" s="12">
        <v>241.14365052316816</v>
      </c>
      <c r="H1341" s="12">
        <v>405.84070016671899</v>
      </c>
      <c r="I1341" s="12">
        <v>24.350442010003139</v>
      </c>
      <c r="J1341">
        <v>194.40393810657301</v>
      </c>
      <c r="K1341">
        <v>54.030826122920701</v>
      </c>
      <c r="L1341">
        <v>-2.8174273740019322E-3</v>
      </c>
      <c r="M1341">
        <v>0</v>
      </c>
      <c r="N1341">
        <v>-6.4076867512850063E-5</v>
      </c>
      <c r="O1341">
        <v>8.288514424665105E-4</v>
      </c>
      <c r="P1341">
        <v>-1.1368870414922894E-4</v>
      </c>
      <c r="Q1341">
        <v>5.8771958018980341E-3</v>
      </c>
      <c r="R1341">
        <v>-8.2114944715490617E-3</v>
      </c>
      <c r="S1341">
        <v>4.5106174942764801E-5</v>
      </c>
      <c r="T1341">
        <v>189.2471000469491</v>
      </c>
      <c r="U1341">
        <v>53.577858707568623</v>
      </c>
      <c r="V1341">
        <v>203.07716675261034</v>
      </c>
      <c r="W1341">
        <v>57.059794777120089</v>
      </c>
      <c r="X1341">
        <v>271.15716088365275</v>
      </c>
      <c r="Y1341">
        <v>265.35852902966218</v>
      </c>
      <c r="Z1341">
        <v>11.305992064947111</v>
      </c>
      <c r="AA1341" s="12">
        <v>26.966814003334381</v>
      </c>
      <c r="AB1341" s="12">
        <v>8.01681400333438</v>
      </c>
      <c r="AC1341" s="12">
        <v>-0.88331335574911751</v>
      </c>
      <c r="AD1341" s="12">
        <v>-387.22837197853642</v>
      </c>
      <c r="AE1341">
        <v>7.8455014334624096E-2</v>
      </c>
      <c r="AF1341">
        <v>0</v>
      </c>
      <c r="AG1341">
        <v>15.382907779008404</v>
      </c>
      <c r="AH1341">
        <v>-5.1568998271680782</v>
      </c>
      <c r="AI1341">
        <v>-3.1140681138525919</v>
      </c>
      <c r="AJ1341">
        <v>-2.5824260127248597</v>
      </c>
      <c r="AK1341">
        <v>18.106430838378166</v>
      </c>
      <c r="AL1341">
        <v>0</v>
      </c>
      <c r="AM1341">
        <v>0</v>
      </c>
      <c r="AN1341">
        <v>-3.7383224307085605</v>
      </c>
      <c r="AO1341">
        <f t="shared" si="205"/>
        <v>19.25978419453287</v>
      </c>
      <c r="AP1341">
        <f t="shared" si="206"/>
        <v>1.1555870516719722</v>
      </c>
      <c r="AQ1341">
        <f t="shared" si="207"/>
        <v>0</v>
      </c>
      <c r="AR1341">
        <f t="shared" si="208"/>
        <v>1.1520324469923338</v>
      </c>
      <c r="AS1341" s="9">
        <f t="shared" si="209"/>
        <v>20.942996172743428</v>
      </c>
      <c r="AT1341" s="9">
        <f t="shared" si="210"/>
        <v>8.1306982371868735</v>
      </c>
      <c r="AU1341" s="9">
        <f t="shared" si="211"/>
        <v>13.065058036558945</v>
      </c>
      <c r="AV1341">
        <f t="shared" si="212"/>
        <v>0</v>
      </c>
      <c r="AW1341">
        <f t="shared" si="213"/>
        <v>5.3509878938058657</v>
      </c>
      <c r="AX1341">
        <v>19.319210401846252</v>
      </c>
      <c r="AZ1341">
        <f t="shared" si="214"/>
        <v>62.281362277051841</v>
      </c>
    </row>
    <row r="1342" spans="1:52" x14ac:dyDescent="0.3">
      <c r="A1342">
        <v>335</v>
      </c>
      <c r="B1342" s="12">
        <v>4553.3525828354395</v>
      </c>
      <c r="C1342" s="9">
        <v>0</v>
      </c>
      <c r="D1342" s="9">
        <v>0.49593583598245888</v>
      </c>
      <c r="E1342" s="9">
        <v>1.0405972598443285</v>
      </c>
      <c r="F1342" s="9">
        <v>3.3369016563936373</v>
      </c>
      <c r="G1342" s="12">
        <v>241.40846706869064</v>
      </c>
      <c r="H1342" s="12">
        <v>405.22971532474168</v>
      </c>
      <c r="I1342" s="12">
        <v>24.313782919484503</v>
      </c>
      <c r="J1342">
        <v>194.67809582759995</v>
      </c>
      <c r="K1342">
        <v>54.077016681247926</v>
      </c>
      <c r="L1342">
        <v>-2.8204620551320271E-3</v>
      </c>
      <c r="M1342">
        <v>0</v>
      </c>
      <c r="N1342">
        <v>1.0162774892227215E-4</v>
      </c>
      <c r="O1342">
        <v>8.2293033074568717E-4</v>
      </c>
      <c r="P1342">
        <v>-2.0590634583087764E-4</v>
      </c>
      <c r="Q1342">
        <v>5.8771958018980341E-3</v>
      </c>
      <c r="R1342">
        <v>-1.4896314133653362E-2</v>
      </c>
      <c r="S1342">
        <v>4.50227862654202E-5</v>
      </c>
      <c r="T1342">
        <v>213.92210518143452</v>
      </c>
      <c r="U1342">
        <v>57.133246093725234</v>
      </c>
      <c r="V1342">
        <v>206.01543244115001</v>
      </c>
      <c r="W1342">
        <v>57.452835519134737</v>
      </c>
      <c r="X1342">
        <v>270.28957824951129</v>
      </c>
      <c r="Y1342">
        <v>264.64689798797968</v>
      </c>
      <c r="Z1342">
        <v>11.302553825155243</v>
      </c>
      <c r="AA1342" s="12">
        <v>26.954594306494833</v>
      </c>
      <c r="AB1342" s="12">
        <v>8.0045943064948339</v>
      </c>
      <c r="AC1342" s="12">
        <v>-0.88861635417178853</v>
      </c>
      <c r="AD1342" s="12">
        <v>-385.63404529663376</v>
      </c>
      <c r="AE1342">
        <v>7.8948747780847706E-2</v>
      </c>
      <c r="AF1342">
        <v>0</v>
      </c>
      <c r="AG1342">
        <v>15.130981042501645</v>
      </c>
      <c r="AH1342">
        <v>-5.8371250003014925</v>
      </c>
      <c r="AI1342">
        <v>-2.9315732773414838</v>
      </c>
      <c r="AJ1342">
        <v>-2.5717934480832509</v>
      </c>
      <c r="AK1342">
        <v>18.098226120695763</v>
      </c>
      <c r="AL1342">
        <v>0</v>
      </c>
      <c r="AM1342">
        <v>0</v>
      </c>
      <c r="AN1342">
        <v>-3.7607655623836957</v>
      </c>
      <c r="AO1342">
        <f t="shared" si="205"/>
        <v>19.391199136735448</v>
      </c>
      <c r="AP1342">
        <f t="shared" si="206"/>
        <v>1.1634719482041269</v>
      </c>
      <c r="AQ1342">
        <f t="shared" si="207"/>
        <v>0</v>
      </c>
      <c r="AR1342">
        <f t="shared" si="208"/>
        <v>1.1598479262081172</v>
      </c>
      <c r="AS1342" s="9">
        <f t="shared" si="209"/>
        <v>20.225236313031395</v>
      </c>
      <c r="AT1342" s="9">
        <f t="shared" si="210"/>
        <v>8.3304626346556638</v>
      </c>
      <c r="AU1342" s="9">
        <f t="shared" si="211"/>
        <v>13.150204318635378</v>
      </c>
      <c r="AV1342">
        <f t="shared" si="212"/>
        <v>0</v>
      </c>
      <c r="AW1342">
        <f t="shared" si="213"/>
        <v>5.1666631217875096</v>
      </c>
      <c r="AX1342">
        <v>19.451788228298753</v>
      </c>
      <c r="AZ1342">
        <f t="shared" si="214"/>
        <v>58.631465546829673</v>
      </c>
    </row>
    <row r="1343" spans="1:52" x14ac:dyDescent="0.3">
      <c r="A1343">
        <v>335.25</v>
      </c>
      <c r="B1343" s="12">
        <v>4538.8544218703</v>
      </c>
      <c r="C1343" s="9">
        <v>0</v>
      </c>
      <c r="D1343" s="9">
        <v>0.49348081819995254</v>
      </c>
      <c r="E1343" s="9">
        <v>1.0389992586030057</v>
      </c>
      <c r="F1343" s="9">
        <v>3.3351492886674978</v>
      </c>
      <c r="G1343" s="12">
        <v>241.66742534445859</v>
      </c>
      <c r="H1343" s="12">
        <v>404.61509946269445</v>
      </c>
      <c r="I1343" s="12">
        <v>24.276905967761667</v>
      </c>
      <c r="J1343">
        <v>194.40049999069228</v>
      </c>
      <c r="K1343">
        <v>54.044306772967502</v>
      </c>
      <c r="L1343">
        <v>-2.8234939482161569E-3</v>
      </c>
      <c r="M1343">
        <v>0</v>
      </c>
      <c r="N1343">
        <v>-6.2056842388335306E-5</v>
      </c>
      <c r="O1343">
        <v>8.1754208746858651E-4</v>
      </c>
      <c r="P1343">
        <v>-1.1192736349356155E-4</v>
      </c>
      <c r="Q1343">
        <v>5.8771958018980341E-3</v>
      </c>
      <c r="R1343">
        <v>-8.1103409232662592E-3</v>
      </c>
      <c r="S1343">
        <v>4.4816912651039919E-5</v>
      </c>
      <c r="T1343">
        <v>189.40370727200977</v>
      </c>
      <c r="U1343">
        <v>53.608493094980361</v>
      </c>
      <c r="V1343">
        <v>203.21354936498952</v>
      </c>
      <c r="W1343">
        <v>57.071544554518766</v>
      </c>
      <c r="X1343">
        <v>269.26640530789768</v>
      </c>
      <c r="Y1343">
        <v>263.74794151968899</v>
      </c>
      <c r="Z1343">
        <v>11.299093588466173</v>
      </c>
      <c r="AA1343" s="12">
        <v>26.942301989253885</v>
      </c>
      <c r="AB1343" s="12">
        <v>7.9923019892538889</v>
      </c>
      <c r="AC1343" s="12">
        <v>-0.89389730976152326</v>
      </c>
      <c r="AD1343" s="12">
        <v>-384.0310904855117</v>
      </c>
      <c r="AE1343">
        <v>7.9440994253538788E-2</v>
      </c>
      <c r="AF1343">
        <v>0</v>
      </c>
      <c r="AG1343">
        <v>14.958773099849852</v>
      </c>
      <c r="AH1343">
        <v>-5.1750953038476677</v>
      </c>
      <c r="AI1343">
        <v>-3.0267196077349738</v>
      </c>
      <c r="AJ1343">
        <v>-2.5611033424478782</v>
      </c>
      <c r="AK1343">
        <v>18.089972643220111</v>
      </c>
      <c r="AL1343">
        <v>0</v>
      </c>
      <c r="AM1343">
        <v>0</v>
      </c>
      <c r="AN1343">
        <v>-3.7831154052884695</v>
      </c>
      <c r="AO1343">
        <f t="shared" si="205"/>
        <v>19.257357684438904</v>
      </c>
      <c r="AP1343">
        <f t="shared" si="206"/>
        <v>1.1554414610663342</v>
      </c>
      <c r="AQ1343">
        <f t="shared" si="207"/>
        <v>0</v>
      </c>
      <c r="AR1343">
        <f t="shared" si="208"/>
        <v>1.1517974567422407</v>
      </c>
      <c r="AS1343" s="9">
        <f t="shared" si="209"/>
        <v>20.323555018014009</v>
      </c>
      <c r="AT1343" s="9">
        <f t="shared" si="210"/>
        <v>7.9085592734655954</v>
      </c>
      <c r="AU1343" s="9">
        <f t="shared" si="211"/>
        <v>13.055441204582603</v>
      </c>
      <c r="AV1343">
        <f t="shared" si="212"/>
        <v>0</v>
      </c>
      <c r="AW1343">
        <f t="shared" si="213"/>
        <v>5.190812297933137</v>
      </c>
      <c r="AX1343">
        <v>19.318283235421791</v>
      </c>
      <c r="AZ1343">
        <f t="shared" si="214"/>
        <v>60.534392154699475</v>
      </c>
    </row>
    <row r="1344" spans="1:52" x14ac:dyDescent="0.3">
      <c r="A1344">
        <v>335.5</v>
      </c>
      <c r="B1344" s="12">
        <v>4524.3408850050564</v>
      </c>
      <c r="C1344" s="9">
        <v>0</v>
      </c>
      <c r="D1344" s="9">
        <v>0.49102828293348932</v>
      </c>
      <c r="E1344" s="9">
        <v>1.0373918563256797</v>
      </c>
      <c r="F1344" s="9">
        <v>3.3333933112117329</v>
      </c>
      <c r="G1344" s="12">
        <v>241.92053240196935</v>
      </c>
      <c r="H1344" s="12">
        <v>403.99686781756907</v>
      </c>
      <c r="I1344" s="12">
        <v>24.239812069054146</v>
      </c>
      <c r="J1344">
        <v>194.68370111506792</v>
      </c>
      <c r="K1344">
        <v>54.091816299913887</v>
      </c>
      <c r="L1344">
        <v>-2.8263904847890078E-3</v>
      </c>
      <c r="M1344">
        <v>0</v>
      </c>
      <c r="N1344">
        <v>1.003895934906842E-4</v>
      </c>
      <c r="O1344">
        <v>8.1136147336686635E-4</v>
      </c>
      <c r="P1344">
        <v>-2.0714070491483652E-4</v>
      </c>
      <c r="Q1344">
        <v>5.8771958018980341E-3</v>
      </c>
      <c r="R1344">
        <v>-1.5033206386587561E-2</v>
      </c>
      <c r="S1344">
        <v>4.4734831635209782E-5</v>
      </c>
      <c r="T1344">
        <v>213.95829899805176</v>
      </c>
      <c r="U1344">
        <v>57.1443664182936</v>
      </c>
      <c r="V1344">
        <v>206.14590680366533</v>
      </c>
      <c r="W1344">
        <v>57.463607160989341</v>
      </c>
      <c r="X1344">
        <v>268.36745096782937</v>
      </c>
      <c r="Y1344">
        <v>263.00319324918297</v>
      </c>
      <c r="Z1344">
        <v>11.295611414347823</v>
      </c>
      <c r="AA1344" s="12">
        <v>26.929937356351381</v>
      </c>
      <c r="AB1344" s="12">
        <v>7.9799373563513818</v>
      </c>
      <c r="AC1344" s="12">
        <v>-0.89915610467018803</v>
      </c>
      <c r="AD1344" s="12">
        <v>-382.41956574870511</v>
      </c>
      <c r="AE1344">
        <v>7.9931744325490106E-2</v>
      </c>
      <c r="AF1344">
        <v>0</v>
      </c>
      <c r="AG1344">
        <v>14.699792700152544</v>
      </c>
      <c r="AH1344">
        <v>-5.8539392699722015</v>
      </c>
      <c r="AI1344">
        <v>-2.8428643222758825</v>
      </c>
      <c r="AJ1344">
        <v>-2.550356083978115</v>
      </c>
      <c r="AK1344">
        <v>18.081670610563844</v>
      </c>
      <c r="AL1344">
        <v>0</v>
      </c>
      <c r="AM1344">
        <v>0</v>
      </c>
      <c r="AN1344">
        <v>-3.8053714606708597</v>
      </c>
      <c r="AO1344">
        <f t="shared" si="205"/>
        <v>19.389213236564519</v>
      </c>
      <c r="AP1344">
        <f t="shared" si="206"/>
        <v>1.1633527941938711</v>
      </c>
      <c r="AQ1344">
        <f t="shared" si="207"/>
        <v>0</v>
      </c>
      <c r="AR1344">
        <f t="shared" si="208"/>
        <v>1.1596383932437082</v>
      </c>
      <c r="AS1344" s="9">
        <f t="shared" si="209"/>
        <v>19.597091899903852</v>
      </c>
      <c r="AT1344" s="9">
        <f t="shared" si="210"/>
        <v>8.1055054022963589</v>
      </c>
      <c r="AU1344" s="9">
        <f t="shared" si="211"/>
        <v>13.140781101009724</v>
      </c>
      <c r="AV1344">
        <f t="shared" si="212"/>
        <v>0</v>
      </c>
      <c r="AW1344">
        <f t="shared" si="213"/>
        <v>5.0043084767562549</v>
      </c>
      <c r="AX1344">
        <v>19.451318210398092</v>
      </c>
      <c r="AZ1344">
        <f t="shared" si="214"/>
        <v>56.857286445517644</v>
      </c>
    </row>
    <row r="1345" spans="1:52" x14ac:dyDescent="0.3">
      <c r="A1345">
        <v>335.75</v>
      </c>
      <c r="B1345" s="12">
        <v>4509.812323207746</v>
      </c>
      <c r="C1345" s="9">
        <v>0</v>
      </c>
      <c r="D1345" s="9">
        <v>0.48857827499552736</v>
      </c>
      <c r="E1345" s="9">
        <v>1.0357750928377678</v>
      </c>
      <c r="F1345" s="9">
        <v>3.3316337580159465</v>
      </c>
      <c r="G1345" s="12">
        <v>242.16779549470192</v>
      </c>
      <c r="H1345" s="12">
        <v>403.37503570683373</v>
      </c>
      <c r="I1345" s="12">
        <v>24.202502142410022</v>
      </c>
      <c r="J1345">
        <v>194.39685953784368</v>
      </c>
      <c r="K1345">
        <v>54.057814651114313</v>
      </c>
      <c r="L1345">
        <v>-2.8292898322478536E-3</v>
      </c>
      <c r="M1345">
        <v>0</v>
      </c>
      <c r="N1345">
        <v>-5.9201946206316008E-5</v>
      </c>
      <c r="O1345">
        <v>8.0581011976297993E-4</v>
      </c>
      <c r="P1345">
        <v>-1.1004611782470658E-4</v>
      </c>
      <c r="Q1345">
        <v>5.8771958018980341E-3</v>
      </c>
      <c r="R1345">
        <v>-7.9989661805533498E-3</v>
      </c>
      <c r="S1345">
        <v>4.4527029172189393E-5</v>
      </c>
      <c r="T1345">
        <v>189.56098819785376</v>
      </c>
      <c r="U1345">
        <v>53.639468087458511</v>
      </c>
      <c r="V1345">
        <v>203.3500814605116</v>
      </c>
      <c r="W1345">
        <v>57.083358594731919</v>
      </c>
      <c r="X1345">
        <v>267.314154367566</v>
      </c>
      <c r="Y1345">
        <v>262.07164339244582</v>
      </c>
      <c r="Z1345">
        <v>11.292107362705501</v>
      </c>
      <c r="AA1345" s="12">
        <v>26.917500714136668</v>
      </c>
      <c r="AB1345" s="12">
        <v>7.9675007141366674</v>
      </c>
      <c r="AC1345" s="12">
        <v>-0.90439262185377367</v>
      </c>
      <c r="AD1345" s="12">
        <v>-380.79952957156081</v>
      </c>
      <c r="AE1345">
        <v>8.042098859523672E-2</v>
      </c>
      <c r="AF1345">
        <v>0</v>
      </c>
      <c r="AG1345">
        <v>14.524214965718164</v>
      </c>
      <c r="AH1345">
        <v>-5.1934967680333424</v>
      </c>
      <c r="AI1345">
        <v>-2.9360780965967113</v>
      </c>
      <c r="AJ1345">
        <v>-2.5395520627127395</v>
      </c>
      <c r="AK1345">
        <v>18.073320228420279</v>
      </c>
      <c r="AL1345">
        <v>0</v>
      </c>
      <c r="AM1345">
        <v>0</v>
      </c>
      <c r="AN1345">
        <v>-3.8275332331820286</v>
      </c>
      <c r="AO1345">
        <f t="shared" si="205"/>
        <v>19.256776706834046</v>
      </c>
      <c r="AP1345">
        <f t="shared" si="206"/>
        <v>1.1554066024100427</v>
      </c>
      <c r="AQ1345">
        <f t="shared" si="207"/>
        <v>0</v>
      </c>
      <c r="AR1345">
        <f t="shared" si="208"/>
        <v>1.1516722991508579</v>
      </c>
      <c r="AS1345" s="9">
        <f t="shared" si="209"/>
        <v>19.690145467839706</v>
      </c>
      <c r="AT1345" s="9">
        <f t="shared" si="210"/>
        <v>7.6835663361237145</v>
      </c>
      <c r="AU1345" s="9">
        <f t="shared" si="211"/>
        <v>13.04697540199299</v>
      </c>
      <c r="AV1345">
        <f t="shared" si="212"/>
        <v>0</v>
      </c>
      <c r="AW1345">
        <f t="shared" si="213"/>
        <v>5.0270803018375076</v>
      </c>
      <c r="AX1345">
        <v>19.319216902774112</v>
      </c>
      <c r="AZ1345">
        <f t="shared" si="214"/>
        <v>58.721561931934218</v>
      </c>
    </row>
    <row r="1346" spans="1:52" x14ac:dyDescent="0.3">
      <c r="A1346">
        <v>336</v>
      </c>
      <c r="B1346" s="12">
        <v>4495.2690870056922</v>
      </c>
      <c r="C1346" s="9">
        <v>0</v>
      </c>
      <c r="D1346" s="9">
        <v>0.48613083906413102</v>
      </c>
      <c r="E1346" s="9">
        <v>1.0341490081724798</v>
      </c>
      <c r="F1346" s="9">
        <v>3.3298706631541721</v>
      </c>
      <c r="G1346" s="12">
        <v>242.40922207683565</v>
      </c>
      <c r="H1346" s="12">
        <v>402.74961852787686</v>
      </c>
      <c r="I1346" s="12">
        <v>24.164977111672613</v>
      </c>
      <c r="J1346">
        <v>194.68983243905004</v>
      </c>
      <c r="K1346">
        <v>54.106745162735933</v>
      </c>
      <c r="L1346">
        <v>-2.8320484782930577E-3</v>
      </c>
      <c r="M1346">
        <v>0</v>
      </c>
      <c r="N1346">
        <v>9.8850560669311031E-5</v>
      </c>
      <c r="O1346">
        <v>7.9936040867371926E-4</v>
      </c>
      <c r="P1346">
        <v>-2.0849586076853333E-4</v>
      </c>
      <c r="Q1346">
        <v>5.8771958018980341E-3</v>
      </c>
      <c r="R1346">
        <v>-1.5178162916173405E-2</v>
      </c>
      <c r="S1346">
        <v>4.4446403137941623E-5</v>
      </c>
      <c r="T1346">
        <v>213.99318337258464</v>
      </c>
      <c r="U1346">
        <v>57.15556196724566</v>
      </c>
      <c r="V1346">
        <v>206.27631757182576</v>
      </c>
      <c r="W1346">
        <v>57.474416335304454</v>
      </c>
      <c r="X1346">
        <v>266.38471606477111</v>
      </c>
      <c r="Y1346">
        <v>261.29451840684169</v>
      </c>
      <c r="Z1346">
        <v>11.288581493881431</v>
      </c>
      <c r="AA1346" s="12">
        <v>26.904992370557537</v>
      </c>
      <c r="AB1346" s="12">
        <v>7.9549923705575374</v>
      </c>
      <c r="AC1346" s="12">
        <v>-0.90960674507485029</v>
      </c>
      <c r="AD1346" s="12">
        <v>-379.17104063669382</v>
      </c>
      <c r="AE1346">
        <v>8.090871768725072E-2</v>
      </c>
      <c r="AF1346">
        <v>0</v>
      </c>
      <c r="AG1346">
        <v>14.258306306265542</v>
      </c>
      <c r="AH1346">
        <v>-5.8709078837729001</v>
      </c>
      <c r="AI1346">
        <v>-2.7509100417507968</v>
      </c>
      <c r="AJ1346">
        <v>-2.5286916700061117</v>
      </c>
      <c r="AK1346">
        <v>18.064921703555967</v>
      </c>
      <c r="AL1346">
        <v>0</v>
      </c>
      <c r="AM1346">
        <v>0</v>
      </c>
      <c r="AN1346">
        <v>-3.8496002308867086</v>
      </c>
      <c r="AO1346">
        <f t="shared" si="205"/>
        <v>19.389049829810055</v>
      </c>
      <c r="AP1346">
        <f t="shared" si="206"/>
        <v>1.1633429897886032</v>
      </c>
      <c r="AQ1346">
        <f t="shared" si="207"/>
        <v>0</v>
      </c>
      <c r="AR1346">
        <f t="shared" si="208"/>
        <v>1.1595373166119494</v>
      </c>
      <c r="AS1346" s="9">
        <f t="shared" si="209"/>
        <v>18.955251989395016</v>
      </c>
      <c r="AT1346" s="9">
        <f t="shared" si="210"/>
        <v>7.877790652627616</v>
      </c>
      <c r="AU1346" s="9">
        <f t="shared" si="211"/>
        <v>13.132492145564321</v>
      </c>
      <c r="AV1346">
        <f t="shared" si="212"/>
        <v>0</v>
      </c>
      <c r="AW1346">
        <f t="shared" si="213"/>
        <v>4.8384754504304386</v>
      </c>
      <c r="AX1346">
        <v>19.452685890332639</v>
      </c>
      <c r="AZ1346">
        <f t="shared" si="214"/>
        <v>55.018200835015932</v>
      </c>
    </row>
    <row r="1347" spans="1:52" x14ac:dyDescent="0.3">
      <c r="A1347">
        <v>336.25</v>
      </c>
      <c r="B1347" s="12">
        <v>4480.7115264734957</v>
      </c>
      <c r="C1347" s="9">
        <v>0</v>
      </c>
      <c r="D1347" s="9">
        <v>0.48368601968228297</v>
      </c>
      <c r="E1347" s="9">
        <v>1.0325136425693717</v>
      </c>
      <c r="F1347" s="9">
        <v>3.3281040607841486</v>
      </c>
      <c r="G1347" s="12">
        <v>242.6448198019591</v>
      </c>
      <c r="H1347" s="12">
        <v>402.12063175745061</v>
      </c>
      <c r="I1347" s="12">
        <v>24.127237905447039</v>
      </c>
      <c r="J1347">
        <v>194.39300489891048</v>
      </c>
      <c r="K1347">
        <v>54.071342541830631</v>
      </c>
      <c r="L1347">
        <v>-2.8348145192664148E-3</v>
      </c>
      <c r="M1347">
        <v>0</v>
      </c>
      <c r="N1347">
        <v>-5.8825493671897585E-5</v>
      </c>
      <c r="O1347">
        <v>7.9364819996626261E-4</v>
      </c>
      <c r="P1347">
        <v>-1.0803352659802774E-4</v>
      </c>
      <c r="Q1347">
        <v>5.8771958018980341E-3</v>
      </c>
      <c r="R1347">
        <v>-7.8764891707659712E-3</v>
      </c>
      <c r="S1347">
        <v>4.4236551699871573E-5</v>
      </c>
      <c r="T1347">
        <v>189.71883265111919</v>
      </c>
      <c r="U1347">
        <v>53.67076617655556</v>
      </c>
      <c r="V1347">
        <v>203.48662968290026</v>
      </c>
      <c r="W1347">
        <v>57.095219749789692</v>
      </c>
      <c r="X1347">
        <v>265.30241786183251</v>
      </c>
      <c r="Y1347">
        <v>260.33129424282947</v>
      </c>
      <c r="Z1347">
        <v>11.285033868658356</v>
      </c>
      <c r="AA1347" s="12">
        <v>26.892412635149014</v>
      </c>
      <c r="AB1347" s="12">
        <v>7.9424126351490134</v>
      </c>
      <c r="AC1347" s="12">
        <v>-0.91479835890779881</v>
      </c>
      <c r="AD1347" s="12">
        <v>-377.53415792731846</v>
      </c>
      <c r="AE1347">
        <v>8.1394922252110868E-2</v>
      </c>
      <c r="AF1347">
        <v>0</v>
      </c>
      <c r="AG1347">
        <v>14.07979543669278</v>
      </c>
      <c r="AH1347">
        <v>-5.212100354280504</v>
      </c>
      <c r="AI1347">
        <v>-2.8422332279964606</v>
      </c>
      <c r="AJ1347">
        <v>-2.5177752992172873</v>
      </c>
      <c r="AK1347">
        <v>18.056475243803202</v>
      </c>
      <c r="AL1347">
        <v>0</v>
      </c>
      <c r="AM1347">
        <v>0</v>
      </c>
      <c r="AN1347">
        <v>-3.8715719652853458</v>
      </c>
      <c r="AO1347">
        <f t="shared" ref="AO1347:AO1410" si="215">AX1347*COS(AE1347)</f>
        <v>19.258032822139555</v>
      </c>
      <c r="AP1347">
        <f t="shared" ref="AP1347:AP1410" si="216">AO1347*f_tip</f>
        <v>1.1554819693283733</v>
      </c>
      <c r="AQ1347">
        <f t="shared" ref="AQ1347:AQ1410" si="217">IF(uhel_zkoseni_lamely=0,0,IF(uhel_zkoseni_lamely&gt;0,AP1347*SIN(AE1347),-AP1347*SIN(AE1347)))</f>
        <v>0</v>
      </c>
      <c r="AR1347">
        <f t="shared" ref="AR1347:AR1410" si="218">AP1347*COS(AE1347)</f>
        <v>1.1516564709887684</v>
      </c>
      <c r="AS1347" s="9">
        <f t="shared" ref="AS1347:AS1410" si="219">(-AR1347*sirka_lamely+AG1347*(sirka_lamely-0.5*AB1347)-(AL1347+AN1347)*sirka_lamely*0.5+AH1347*(sirka_lamely-AB1347)*0.5)/(sirka_lamely-AB1347)</f>
        <v>19.04368529678425</v>
      </c>
      <c r="AT1347" s="9">
        <f t="shared" ref="AT1347:AT1410" si="220">-AG1347-AH1347+AR1347+AS1347+AL1347+AN1347</f>
        <v>7.4560747200753976</v>
      </c>
      <c r="AU1347" s="9">
        <f t="shared" ref="AU1347:AU1410" si="221">AP1347*Z1347</f>
        <v>13.039653158494749</v>
      </c>
      <c r="AV1347">
        <f t="shared" ref="AV1347:AV1410" si="222">AK1347-AJ1347+AI1347-AM1347-AQ1347+IF(AC1347&gt;0,-(ABS(AS1347)+ABS(AT1347))*f_side,(ABS(AS1347)+ABS(AT1347))*f_side)-AX1347</f>
        <v>0</v>
      </c>
      <c r="AW1347">
        <f t="shared" ref="AW1347:AW1410" si="223">(ABS(AS1347)*AB1347*(sirka_lamely-AB1347)/sirka_lamely)/(delka_rotoru*tloustka_lamely^2/6)</f>
        <v>4.8600378657063201</v>
      </c>
      <c r="AX1347">
        <v>19.322002916035611</v>
      </c>
      <c r="AZ1347">
        <f t="shared" ref="AZ1347:AZ1410" si="224">Y1347-V1347</f>
        <v>56.844664559929214</v>
      </c>
    </row>
    <row r="1348" spans="1:52" x14ac:dyDescent="0.3">
      <c r="A1348">
        <v>336.5</v>
      </c>
      <c r="B1348" s="12">
        <v>4466.1399912211027</v>
      </c>
      <c r="C1348" s="9">
        <v>0</v>
      </c>
      <c r="D1348" s="9">
        <v>0.4812438612572057</v>
      </c>
      <c r="E1348" s="9">
        <v>1.0308690364728863</v>
      </c>
      <c r="F1348" s="9">
        <v>3.326333985146583</v>
      </c>
      <c r="G1348" s="12">
        <v>242.87459652176921</v>
      </c>
      <c r="H1348" s="12">
        <v>401.48809095111005</v>
      </c>
      <c r="I1348" s="12">
        <v>24.089285457066605</v>
      </c>
      <c r="J1348">
        <v>194.69633540253355</v>
      </c>
      <c r="K1348">
        <v>54.121771035571498</v>
      </c>
      <c r="L1348">
        <v>-2.837436373156095E-3</v>
      </c>
      <c r="M1348">
        <v>0</v>
      </c>
      <c r="N1348">
        <v>9.8117711388866281E-5</v>
      </c>
      <c r="O1348">
        <v>7.8691953988377058E-4</v>
      </c>
      <c r="P1348">
        <v>-2.0992932431686913E-4</v>
      </c>
      <c r="Q1348">
        <v>5.8771958018980341E-3</v>
      </c>
      <c r="R1348">
        <v>-1.5328136070888378E-2</v>
      </c>
      <c r="S1348">
        <v>4.4157494534921353E-5</v>
      </c>
      <c r="T1348">
        <v>214.02658351585805</v>
      </c>
      <c r="U1348">
        <v>57.166809605883316</v>
      </c>
      <c r="V1348">
        <v>206.40653130243706</v>
      </c>
      <c r="W1348">
        <v>57.485246168069352</v>
      </c>
      <c r="X1348">
        <v>264.34349757757252</v>
      </c>
      <c r="Y1348">
        <v>259.52263774584503</v>
      </c>
      <c r="Z1348">
        <v>11.281464548255274</v>
      </c>
      <c r="AA1348" s="12">
        <v>26.8797618190222</v>
      </c>
      <c r="AB1348" s="12">
        <v>7.9297618190221995</v>
      </c>
      <c r="AC1348" s="12">
        <v>-0.91996734874184649</v>
      </c>
      <c r="AD1348" s="12">
        <v>-375.88894071785455</v>
      </c>
      <c r="AE1348">
        <v>8.1879592966722647E-2</v>
      </c>
      <c r="AF1348">
        <v>0</v>
      </c>
      <c r="AG1348">
        <v>13.807135185471779</v>
      </c>
      <c r="AH1348">
        <v>-5.8880242437040673</v>
      </c>
      <c r="AI1348">
        <v>-2.6558053221703988</v>
      </c>
      <c r="AJ1348">
        <v>-2.5068033456473726</v>
      </c>
      <c r="AK1348">
        <v>18.047981058052489</v>
      </c>
      <c r="AL1348">
        <v>0</v>
      </c>
      <c r="AM1348">
        <v>0</v>
      </c>
      <c r="AN1348">
        <v>-3.893447951326944</v>
      </c>
      <c r="AO1348">
        <f t="shared" si="215"/>
        <v>19.390700803236673</v>
      </c>
      <c r="AP1348">
        <f t="shared" si="216"/>
        <v>1.1634420481942003</v>
      </c>
      <c r="AQ1348">
        <f t="shared" si="217"/>
        <v>0</v>
      </c>
      <c r="AR1348">
        <f t="shared" si="218"/>
        <v>1.1595442131037956</v>
      </c>
      <c r="AS1348" s="9">
        <f t="shared" si="219"/>
        <v>18.300707486799254</v>
      </c>
      <c r="AT1348" s="9">
        <f t="shared" si="220"/>
        <v>7.6476928068083936</v>
      </c>
      <c r="AU1348" s="9">
        <f t="shared" si="221"/>
        <v>13.125330220652375</v>
      </c>
      <c r="AV1348">
        <f t="shared" si="222"/>
        <v>0</v>
      </c>
      <c r="AW1348">
        <f t="shared" si="223"/>
        <v>4.6694290212137322</v>
      </c>
      <c r="AX1348">
        <v>19.455883099145925</v>
      </c>
      <c r="AZ1348">
        <f t="shared" si="224"/>
        <v>53.116106443407972</v>
      </c>
    </row>
    <row r="1349" spans="1:52" x14ac:dyDescent="0.3">
      <c r="A1349">
        <v>336.75</v>
      </c>
      <c r="B1349" s="12">
        <v>4451.5548303819696</v>
      </c>
      <c r="C1349" s="9">
        <v>0</v>
      </c>
      <c r="D1349" s="9">
        <v>0.47880440805968688</v>
      </c>
      <c r="E1349" s="9">
        <v>1.0292152305308899</v>
      </c>
      <c r="F1349" s="9">
        <v>3.3245604705644221</v>
      </c>
      <c r="G1349" s="12">
        <v>243.09856028476088</v>
      </c>
      <c r="H1349" s="12">
        <v>400.85201174264995</v>
      </c>
      <c r="I1349" s="12">
        <v>24.051120704558997</v>
      </c>
      <c r="J1349">
        <v>194.38903766281345</v>
      </c>
      <c r="K1349">
        <v>54.084900778766723</v>
      </c>
      <c r="L1349">
        <v>-2.8400699848783826E-3</v>
      </c>
      <c r="M1349">
        <v>0</v>
      </c>
      <c r="N1349">
        <v>-5.8432396242883556E-5</v>
      </c>
      <c r="O1349">
        <v>7.8104865465200514E-4</v>
      </c>
      <c r="P1349">
        <v>-1.0593407923634414E-4</v>
      </c>
      <c r="Q1349">
        <v>5.8771958018980341E-3</v>
      </c>
      <c r="R1349">
        <v>-7.7461133209813333E-3</v>
      </c>
      <c r="S1349">
        <v>4.394553176664498E-5</v>
      </c>
      <c r="T1349">
        <v>189.87714844223362</v>
      </c>
      <c r="U1349">
        <v>53.702373888782347</v>
      </c>
      <c r="V1349">
        <v>203.62306383832498</v>
      </c>
      <c r="W1349">
        <v>57.107111356896667</v>
      </c>
      <c r="X1349">
        <v>263.23345655501947</v>
      </c>
      <c r="Y1349">
        <v>258.52881928923347</v>
      </c>
      <c r="Z1349">
        <v>11.277873594329607</v>
      </c>
      <c r="AA1349" s="12">
        <v>26.867040234852993</v>
      </c>
      <c r="AB1349" s="12">
        <v>7.9170402348529985</v>
      </c>
      <c r="AC1349" s="12">
        <v>-0.9251136007844255</v>
      </c>
      <c r="AD1349" s="12">
        <v>-374.23544854574641</v>
      </c>
      <c r="AE1349">
        <v>8.2362720534470579E-2</v>
      </c>
      <c r="AF1349">
        <v>0</v>
      </c>
      <c r="AG1349">
        <v>13.626100857866724</v>
      </c>
      <c r="AH1349">
        <v>-5.2309026433976289</v>
      </c>
      <c r="AI1349">
        <v>-2.7452877725454248</v>
      </c>
      <c r="AJ1349">
        <v>-2.4957762063515831</v>
      </c>
      <c r="AK1349">
        <v>18.039439356245005</v>
      </c>
      <c r="AL1349">
        <v>0</v>
      </c>
      <c r="AM1349">
        <v>0</v>
      </c>
      <c r="AN1349">
        <v>-3.9152277074232811</v>
      </c>
      <c r="AO1349">
        <f t="shared" si="215"/>
        <v>19.261106678498784</v>
      </c>
      <c r="AP1349">
        <f t="shared" si="216"/>
        <v>1.1556664007099271</v>
      </c>
      <c r="AQ1349">
        <f t="shared" si="217"/>
        <v>0</v>
      </c>
      <c r="AR1349">
        <f t="shared" si="218"/>
        <v>1.1517488165322809</v>
      </c>
      <c r="AS1349" s="9">
        <f t="shared" si="219"/>
        <v>18.385122280863737</v>
      </c>
      <c r="AT1349" s="9">
        <f t="shared" si="220"/>
        <v>7.2264451755036418</v>
      </c>
      <c r="AU1349" s="9">
        <f t="shared" si="221"/>
        <v>13.033459584420426</v>
      </c>
      <c r="AV1349">
        <f t="shared" si="222"/>
        <v>0</v>
      </c>
      <c r="AW1349">
        <f t="shared" si="223"/>
        <v>4.6899390236295098</v>
      </c>
      <c r="AX1349">
        <v>19.326621837433205</v>
      </c>
      <c r="AZ1349">
        <f t="shared" si="224"/>
        <v>54.905755450908487</v>
      </c>
    </row>
    <row r="1350" spans="1:52" x14ac:dyDescent="0.3">
      <c r="A1350">
        <v>337</v>
      </c>
      <c r="B1350" s="12">
        <v>4436.9563926012761</v>
      </c>
      <c r="C1350" s="9">
        <v>0</v>
      </c>
      <c r="D1350" s="9">
        <v>0.4763677042234189</v>
      </c>
      <c r="E1350" s="9">
        <v>1.0275522655932048</v>
      </c>
      <c r="F1350" s="9">
        <v>3.3227835514421011</v>
      </c>
      <c r="G1350" s="12">
        <v>243.31671933490742</v>
      </c>
      <c r="H1350" s="12">
        <v>400.21240984354029</v>
      </c>
      <c r="I1350" s="12">
        <v>24.012744590612417</v>
      </c>
      <c r="J1350">
        <v>194.70327858959845</v>
      </c>
      <c r="K1350">
        <v>54.13690423848044</v>
      </c>
      <c r="L1350">
        <v>-2.8425549324469276E-3</v>
      </c>
      <c r="M1350">
        <v>0</v>
      </c>
      <c r="N1350">
        <v>9.7400211207083611E-5</v>
      </c>
      <c r="O1350">
        <v>7.7403064145251208E-4</v>
      </c>
      <c r="P1350">
        <v>-2.1145614832725288E-4</v>
      </c>
      <c r="Q1350">
        <v>5.8771958018980341E-3</v>
      </c>
      <c r="R1350">
        <v>-1.5484251531175688E-2</v>
      </c>
      <c r="S1350">
        <v>4.386814676927144E-5</v>
      </c>
      <c r="T1350">
        <v>214.05839884696533</v>
      </c>
      <c r="U1350">
        <v>57.178096544725065</v>
      </c>
      <c r="V1350">
        <v>206.53640796811752</v>
      </c>
      <c r="W1350">
        <v>57.496078875315504</v>
      </c>
      <c r="X1350">
        <v>262.2461766552604</v>
      </c>
      <c r="Y1350">
        <v>257.68959614201128</v>
      </c>
      <c r="Z1350">
        <v>11.274261068976827</v>
      </c>
      <c r="AA1350" s="12">
        <v>26.854248196870799</v>
      </c>
      <c r="AB1350" s="12">
        <v>7.9042481968708023</v>
      </c>
      <c r="AC1350" s="12">
        <v>-0.93023700206485493</v>
      </c>
      <c r="AD1350" s="12">
        <v>-372.57374107995037</v>
      </c>
      <c r="AE1350">
        <v>8.2844295685435165E-2</v>
      </c>
      <c r="AF1350">
        <v>0</v>
      </c>
      <c r="AG1350">
        <v>13.346895756173421</v>
      </c>
      <c r="AH1350">
        <v>-5.9052837215157927</v>
      </c>
      <c r="AI1350">
        <v>-2.5576594086946884</v>
      </c>
      <c r="AJ1350">
        <v>-2.4846942792621896</v>
      </c>
      <c r="AK1350">
        <v>18.030850349365</v>
      </c>
      <c r="AL1350">
        <v>0</v>
      </c>
      <c r="AM1350">
        <v>0</v>
      </c>
      <c r="AN1350">
        <v>-3.9369107554644907</v>
      </c>
      <c r="AO1350">
        <f t="shared" si="215"/>
        <v>19.3941435045049</v>
      </c>
      <c r="AP1350">
        <f t="shared" si="216"/>
        <v>1.1636486102702939</v>
      </c>
      <c r="AQ1350">
        <f t="shared" si="217"/>
        <v>0</v>
      </c>
      <c r="AR1350">
        <f t="shared" si="218"/>
        <v>1.1596577301839219</v>
      </c>
      <c r="AS1350" s="9">
        <f t="shared" si="219"/>
        <v>17.63444801501959</v>
      </c>
      <c r="AT1350" s="9">
        <f t="shared" si="220"/>
        <v>7.4155829550813941</v>
      </c>
      <c r="AU1350" s="9">
        <f t="shared" si="221"/>
        <v>13.119278224739363</v>
      </c>
      <c r="AV1350">
        <f t="shared" si="222"/>
        <v>0</v>
      </c>
      <c r="AW1350">
        <f t="shared" si="223"/>
        <v>4.4974342191879426</v>
      </c>
      <c r="AX1350">
        <v>19.460887078138558</v>
      </c>
      <c r="AZ1350">
        <f t="shared" si="224"/>
        <v>51.153188173893767</v>
      </c>
    </row>
    <row r="1351" spans="1:52" x14ac:dyDescent="0.3">
      <c r="A1351">
        <v>337.25</v>
      </c>
      <c r="B1351" s="12">
        <v>4422.3450260242353</v>
      </c>
      <c r="C1351" s="9">
        <v>0</v>
      </c>
      <c r="D1351" s="9">
        <v>0.47393379374434763</v>
      </c>
      <c r="E1351" s="9">
        <v>1.0258801827101336</v>
      </c>
      <c r="F1351" s="9">
        <v>3.321003262264806</v>
      </c>
      <c r="G1351" s="12">
        <v>243.52908211033173</v>
      </c>
      <c r="H1351" s="12">
        <v>399.56930104235903</v>
      </c>
      <c r="I1351" s="12">
        <v>23.974158062541541</v>
      </c>
      <c r="J1351">
        <v>194.38489019449037</v>
      </c>
      <c r="K1351">
        <v>54.09847669751332</v>
      </c>
      <c r="L1351">
        <v>-2.8450574908284723E-3</v>
      </c>
      <c r="M1351">
        <v>0</v>
      </c>
      <c r="N1351">
        <v>-5.7998694874647889E-5</v>
      </c>
      <c r="O1351">
        <v>7.6800426228189865E-4</v>
      </c>
      <c r="P1351">
        <v>-1.0370817699084845E-4</v>
      </c>
      <c r="Q1351">
        <v>5.8771958018980341E-3</v>
      </c>
      <c r="R1351">
        <v>-7.604917898422504E-3</v>
      </c>
      <c r="S1351">
        <v>4.3653983593915968E-5</v>
      </c>
      <c r="T1351">
        <v>190.03581554625606</v>
      </c>
      <c r="U1351">
        <v>53.734273115323333</v>
      </c>
      <c r="V1351">
        <v>203.75924920842874</v>
      </c>
      <c r="W1351">
        <v>57.119016117438207</v>
      </c>
      <c r="X1351">
        <v>261.10979794496916</v>
      </c>
      <c r="Y1351">
        <v>256.66640605964238</v>
      </c>
      <c r="Z1351">
        <v>11.270627034729628</v>
      </c>
      <c r="AA1351" s="12">
        <v>26.841386020847185</v>
      </c>
      <c r="AB1351" s="12">
        <v>7.8913860208471842</v>
      </c>
      <c r="AC1351" s="12">
        <v>-0.93533744043776335</v>
      </c>
      <c r="AD1351" s="12">
        <v>-370.90387844501873</v>
      </c>
      <c r="AE1351">
        <v>8.3324309176562306E-2</v>
      </c>
      <c r="AF1351">
        <v>0</v>
      </c>
      <c r="AG1351">
        <v>13.163800106611157</v>
      </c>
      <c r="AH1351">
        <v>-5.2498994027368804</v>
      </c>
      <c r="AI1351">
        <v>-2.6453578425606818</v>
      </c>
      <c r="AJ1351">
        <v>-2.4735579653498303</v>
      </c>
      <c r="AK1351">
        <v>18.022214249432178</v>
      </c>
      <c r="AL1351">
        <v>0</v>
      </c>
      <c r="AM1351">
        <v>0</v>
      </c>
      <c r="AN1351">
        <v>-3.9584966208335475</v>
      </c>
      <c r="AO1351">
        <f t="shared" si="215"/>
        <v>19.265974147303019</v>
      </c>
      <c r="AP1351">
        <f t="shared" si="216"/>
        <v>1.1559584488381811</v>
      </c>
      <c r="AQ1351">
        <f t="shared" si="217"/>
        <v>0</v>
      </c>
      <c r="AR1351">
        <f t="shared" si="218"/>
        <v>1.1519478946985926</v>
      </c>
      <c r="AS1351" s="9">
        <f t="shared" si="219"/>
        <v>17.715516875317711</v>
      </c>
      <c r="AT1351" s="9">
        <f t="shared" si="220"/>
        <v>6.9950674453084778</v>
      </c>
      <c r="AU1351" s="9">
        <f t="shared" si="221"/>
        <v>13.02837654449973</v>
      </c>
      <c r="AV1351">
        <f t="shared" si="222"/>
        <v>0</v>
      </c>
      <c r="AW1351">
        <f t="shared" si="223"/>
        <v>4.5170669142964845</v>
      </c>
      <c r="AX1351">
        <v>19.333049431458896</v>
      </c>
      <c r="AZ1351">
        <f t="shared" si="224"/>
        <v>52.907156851213642</v>
      </c>
    </row>
    <row r="1352" spans="1:52" x14ac:dyDescent="0.3">
      <c r="A1352">
        <v>337.5</v>
      </c>
      <c r="B1352" s="12">
        <v>4407.7210782844968</v>
      </c>
      <c r="C1352" s="9">
        <v>0</v>
      </c>
      <c r="D1352" s="9">
        <v>0.47150272048003034</v>
      </c>
      <c r="E1352" s="9">
        <v>1.0241990231309759</v>
      </c>
      <c r="F1352" s="9">
        <v>3.3192196375977221</v>
      </c>
      <c r="G1352" s="12">
        <v>243.73565724196783</v>
      </c>
      <c r="H1352" s="12">
        <v>398.92270120422148</v>
      </c>
      <c r="I1352" s="12">
        <v>23.935362072253287</v>
      </c>
      <c r="J1352">
        <v>194.71079606776823</v>
      </c>
      <c r="K1352">
        <v>54.152160590876576</v>
      </c>
      <c r="L1352">
        <v>-2.8474057406222249E-3</v>
      </c>
      <c r="M1352">
        <v>0</v>
      </c>
      <c r="N1352">
        <v>9.6729902465956106E-5</v>
      </c>
      <c r="O1352">
        <v>7.6068522879062044E-4</v>
      </c>
      <c r="P1352">
        <v>-2.1310702173370894E-4</v>
      </c>
      <c r="Q1352">
        <v>5.8771958018980341E-3</v>
      </c>
      <c r="R1352">
        <v>-1.5648792691144903E-2</v>
      </c>
      <c r="S1352">
        <v>4.3578414983339896E-5</v>
      </c>
      <c r="T1352">
        <v>214.0885538641806</v>
      </c>
      <c r="U1352">
        <v>57.189412769982823</v>
      </c>
      <c r="V1352">
        <v>206.66581238110214</v>
      </c>
      <c r="W1352">
        <v>57.50689738729227</v>
      </c>
      <c r="X1352">
        <v>260.09540734300043</v>
      </c>
      <c r="Y1352">
        <v>255.79772328077962</v>
      </c>
      <c r="Z1352">
        <v>11.266971554558747</v>
      </c>
      <c r="AA1352" s="12">
        <v>26.828454024084433</v>
      </c>
      <c r="AB1352" s="12">
        <v>7.8784540240844292</v>
      </c>
      <c r="AC1352" s="12">
        <v>-0.94041480458728721</v>
      </c>
      <c r="AD1352" s="12">
        <v>-369.2259209345907</v>
      </c>
      <c r="AE1352">
        <v>8.3802751791859142E-2</v>
      </c>
      <c r="AF1352">
        <v>0</v>
      </c>
      <c r="AG1352">
        <v>12.878241345363733</v>
      </c>
      <c r="AH1352">
        <v>-5.9226823271274576</v>
      </c>
      <c r="AI1352">
        <v>-2.4565955449838741</v>
      </c>
      <c r="AJ1352">
        <v>-2.4623676667127858</v>
      </c>
      <c r="AK1352">
        <v>18.013531269494024</v>
      </c>
      <c r="AL1352">
        <v>0</v>
      </c>
      <c r="AM1352">
        <v>0</v>
      </c>
      <c r="AN1352">
        <v>-3.979984832424035</v>
      </c>
      <c r="AO1352">
        <f t="shared" si="215"/>
        <v>19.39934479036193</v>
      </c>
      <c r="AP1352">
        <f t="shared" si="216"/>
        <v>1.1639606874217157</v>
      </c>
      <c r="AQ1352">
        <f t="shared" si="217"/>
        <v>0</v>
      </c>
      <c r="AR1352">
        <f t="shared" si="218"/>
        <v>1.1598758883975813</v>
      </c>
      <c r="AS1352" s="9">
        <f t="shared" si="219"/>
        <v>16.957510180432731</v>
      </c>
      <c r="AT1352" s="9">
        <f t="shared" si="220"/>
        <v>7.1818422181700008</v>
      </c>
      <c r="AU1352" s="9">
        <f t="shared" si="221"/>
        <v>13.114311955805116</v>
      </c>
      <c r="AV1352">
        <f t="shared" si="222"/>
        <v>0</v>
      </c>
      <c r="AW1352">
        <f t="shared" si="223"/>
        <v>4.3227683923046163</v>
      </c>
      <c r="AX1352">
        <v>19.4676645351391</v>
      </c>
      <c r="AZ1352">
        <f t="shared" si="224"/>
        <v>49.131910899677479</v>
      </c>
    </row>
    <row r="1353" spans="1:52" x14ac:dyDescent="0.3">
      <c r="A1353">
        <v>337.75</v>
      </c>
      <c r="B1353" s="12">
        <v>4393.0848964925954</v>
      </c>
      <c r="C1353" s="9">
        <v>0</v>
      </c>
      <c r="D1353" s="9">
        <v>0.46907452814900202</v>
      </c>
      <c r="E1353" s="9">
        <v>1.0225088283025412</v>
      </c>
      <c r="F1353" s="9">
        <v>3.3174327120852731</v>
      </c>
      <c r="G1353" s="12">
        <v>243.93645355221446</v>
      </c>
      <c r="H1353" s="12">
        <v>398.27262627020809</v>
      </c>
      <c r="I1353" s="12">
        <v>23.896357576212488</v>
      </c>
      <c r="J1353">
        <v>194.38053678213743</v>
      </c>
      <c r="K1353">
        <v>54.112063536760502</v>
      </c>
      <c r="L1353">
        <v>-2.8497783669325528E-3</v>
      </c>
      <c r="M1353">
        <v>0</v>
      </c>
      <c r="N1353">
        <v>-5.7478173958721181E-5</v>
      </c>
      <c r="O1353">
        <v>7.5450779587265507E-4</v>
      </c>
      <c r="P1353">
        <v>-1.0133466397200067E-4</v>
      </c>
      <c r="Q1353">
        <v>5.8771958018980341E-3</v>
      </c>
      <c r="R1353">
        <v>-7.4513097013796511E-3</v>
      </c>
      <c r="S1353">
        <v>4.3361930674866404E-5</v>
      </c>
      <c r="T1353">
        <v>190.19472237774588</v>
      </c>
      <c r="U1353">
        <v>53.766446347784438</v>
      </c>
      <c r="V1353">
        <v>203.89505321865045</v>
      </c>
      <c r="W1353">
        <v>57.130917086535419</v>
      </c>
      <c r="X1353">
        <v>258.93425351590105</v>
      </c>
      <c r="Y1353">
        <v>254.74653752571865</v>
      </c>
      <c r="Z1353">
        <v>11.263294691871787</v>
      </c>
      <c r="AA1353" s="12">
        <v>26.815452525404147</v>
      </c>
      <c r="AB1353" s="12">
        <v>7.8654525254041534</v>
      </c>
      <c r="AC1353" s="12">
        <v>-0.945468984029461</v>
      </c>
      <c r="AD1353" s="12">
        <v>-367.53992902078642</v>
      </c>
      <c r="AE1353">
        <v>8.4279614342589682E-2</v>
      </c>
      <c r="AF1353">
        <v>0</v>
      </c>
      <c r="AG1353">
        <v>12.693604857695137</v>
      </c>
      <c r="AH1353">
        <v>-5.2690865796446147</v>
      </c>
      <c r="AI1353">
        <v>-2.5425742153534103</v>
      </c>
      <c r="AJ1353">
        <v>-2.4511237866396249</v>
      </c>
      <c r="AK1353">
        <v>18.004801623618143</v>
      </c>
      <c r="AL1353">
        <v>0</v>
      </c>
      <c r="AM1353">
        <v>0</v>
      </c>
      <c r="AN1353">
        <v>-4.0013749226502613</v>
      </c>
      <c r="AO1353">
        <f t="shared" si="215"/>
        <v>19.272600519847654</v>
      </c>
      <c r="AP1353">
        <f t="shared" si="216"/>
        <v>1.1563560311908592</v>
      </c>
      <c r="AQ1353">
        <f t="shared" si="217"/>
        <v>0</v>
      </c>
      <c r="AR1353">
        <f t="shared" si="218"/>
        <v>1.1522516322185012</v>
      </c>
      <c r="AS1353" s="9">
        <f t="shared" si="219"/>
        <v>17.035984481224727</v>
      </c>
      <c r="AT1353" s="9">
        <f t="shared" si="220"/>
        <v>6.7623429127424446</v>
      </c>
      <c r="AU1353" s="9">
        <f t="shared" si="221"/>
        <v>13.02437874802593</v>
      </c>
      <c r="AV1353">
        <f t="shared" si="222"/>
        <v>0</v>
      </c>
      <c r="AW1353">
        <f t="shared" si="223"/>
        <v>4.3417189609035312</v>
      </c>
      <c r="AX1353">
        <v>19.341250838542386</v>
      </c>
      <c r="AZ1353">
        <f t="shared" si="224"/>
        <v>50.851484307068205</v>
      </c>
    </row>
    <row r="1354" spans="1:52" x14ac:dyDescent="0.3">
      <c r="A1354">
        <v>338</v>
      </c>
      <c r="B1354" s="12">
        <v>4378.4368272245129</v>
      </c>
      <c r="C1354" s="9">
        <v>0</v>
      </c>
      <c r="D1354" s="9">
        <v>0.46664926033015025</v>
      </c>
      <c r="E1354" s="9">
        <v>1.0208096398676523</v>
      </c>
      <c r="F1354" s="9">
        <v>3.3156425204503694</v>
      </c>
      <c r="G1354" s="12">
        <v>244.13148005357891</v>
      </c>
      <c r="H1354" s="12">
        <v>397.61909225678932</v>
      </c>
      <c r="I1354" s="12">
        <v>23.857145535407358</v>
      </c>
      <c r="J1354">
        <v>194.71898408674502</v>
      </c>
      <c r="K1354">
        <v>54.167550523127943</v>
      </c>
      <c r="L1354">
        <v>-2.8519901427501433E-3</v>
      </c>
      <c r="M1354">
        <v>0</v>
      </c>
      <c r="N1354">
        <v>9.6009787339239428E-5</v>
      </c>
      <c r="O1354">
        <v>7.4687488625662171E-4</v>
      </c>
      <c r="P1354">
        <v>-2.149018741308807E-4</v>
      </c>
      <c r="Q1354">
        <v>5.8771958018980341E-3</v>
      </c>
      <c r="R1354">
        <v>-1.5823271741229061E-2</v>
      </c>
      <c r="S1354">
        <v>4.3288345382018392E-5</v>
      </c>
      <c r="T1354">
        <v>214.11696633706433</v>
      </c>
      <c r="U1354">
        <v>57.200746815132334</v>
      </c>
      <c r="V1354">
        <v>206.79461430078274</v>
      </c>
      <c r="W1354">
        <v>57.517685371298228</v>
      </c>
      <c r="X1354">
        <v>257.89413383879395</v>
      </c>
      <c r="Y1354">
        <v>253.84964448060401</v>
      </c>
      <c r="Z1354">
        <v>11.259596510514283</v>
      </c>
      <c r="AA1354" s="12">
        <v>26.802381845135791</v>
      </c>
      <c r="AB1354" s="12">
        <v>7.8523818451357927</v>
      </c>
      <c r="AC1354" s="12">
        <v>-0.95049986911583373</v>
      </c>
      <c r="AD1354" s="12">
        <v>-365.84596350450647</v>
      </c>
      <c r="AE1354">
        <v>8.4754887667442214E-2</v>
      </c>
      <c r="AF1354">
        <v>0</v>
      </c>
      <c r="AG1354">
        <v>12.401884974418099</v>
      </c>
      <c r="AH1354">
        <v>-5.940215835489254</v>
      </c>
      <c r="AI1354">
        <v>-2.3527515089910636</v>
      </c>
      <c r="AJ1354">
        <v>-2.439826730611554</v>
      </c>
      <c r="AK1354">
        <v>17.996025526884569</v>
      </c>
      <c r="AL1354">
        <v>0</v>
      </c>
      <c r="AM1354">
        <v>0</v>
      </c>
      <c r="AN1354">
        <v>-4.022666427462565</v>
      </c>
      <c r="AO1354">
        <f t="shared" si="215"/>
        <v>19.406262920733472</v>
      </c>
      <c r="AP1354">
        <f t="shared" si="216"/>
        <v>1.1643757752440083</v>
      </c>
      <c r="AQ1354">
        <f t="shared" si="217"/>
        <v>0</v>
      </c>
      <c r="AR1354">
        <f t="shared" si="218"/>
        <v>1.1601961948835575</v>
      </c>
      <c r="AS1354" s="9">
        <f t="shared" si="219"/>
        <v>16.271009621473972</v>
      </c>
      <c r="AT1354" s="9">
        <f t="shared" si="220"/>
        <v>6.9468702499661203</v>
      </c>
      <c r="AU1354" s="9">
        <f t="shared" si="221"/>
        <v>13.110401415864798</v>
      </c>
      <c r="AV1354">
        <f t="shared" si="222"/>
        <v>0</v>
      </c>
      <c r="AW1354">
        <f t="shared" si="223"/>
        <v>4.1457293012841427</v>
      </c>
      <c r="AX1354">
        <v>19.476173540791468</v>
      </c>
      <c r="AZ1354">
        <f t="shared" si="224"/>
        <v>47.055030179821273</v>
      </c>
    </row>
    <row r="1355" spans="1:52" x14ac:dyDescent="0.3">
      <c r="A1355">
        <v>338.25</v>
      </c>
      <c r="B1355" s="12">
        <v>4363.7772165103106</v>
      </c>
      <c r="C1355" s="9">
        <v>0</v>
      </c>
      <c r="D1355" s="9">
        <v>0.46422696046210649</v>
      </c>
      <c r="E1355" s="9">
        <v>1.0191014996636538</v>
      </c>
      <c r="F1355" s="9">
        <v>3.3138490974936432</v>
      </c>
      <c r="G1355" s="12">
        <v>244.32074594731313</v>
      </c>
      <c r="H1355" s="12">
        <v>396.96211525525143</v>
      </c>
      <c r="I1355" s="12">
        <v>23.817726915315088</v>
      </c>
      <c r="J1355">
        <v>194.37595142707903</v>
      </c>
      <c r="K1355">
        <v>54.125653868932147</v>
      </c>
      <c r="L1355">
        <v>-2.8542340054428326E-3</v>
      </c>
      <c r="M1355">
        <v>0</v>
      </c>
      <c r="N1355">
        <v>-5.7022758085595197E-5</v>
      </c>
      <c r="O1355">
        <v>7.4055221775458846E-4</v>
      </c>
      <c r="P1355">
        <v>-9.878971663809627E-5</v>
      </c>
      <c r="Q1355">
        <v>5.8771958018980341E-3</v>
      </c>
      <c r="R1355">
        <v>-7.2834871325910371E-3</v>
      </c>
      <c r="S1355">
        <v>4.3069396588302126E-5</v>
      </c>
      <c r="T1355">
        <v>190.35376089021318</v>
      </c>
      <c r="U1355">
        <v>53.798876206740999</v>
      </c>
      <c r="V1355">
        <v>204.03034849593666</v>
      </c>
      <c r="W1355">
        <v>57.14279810167244</v>
      </c>
      <c r="X1355">
        <v>256.70993797127522</v>
      </c>
      <c r="Y1355">
        <v>252.77200894885175</v>
      </c>
      <c r="Z1355">
        <v>11.255877074767833</v>
      </c>
      <c r="AA1355" s="12">
        <v>26.789242305105027</v>
      </c>
      <c r="AB1355" s="12">
        <v>7.8392423051050288</v>
      </c>
      <c r="AC1355" s="12">
        <v>-0.95550735103669848</v>
      </c>
      <c r="AD1355" s="12">
        <v>-364.14408525240748</v>
      </c>
      <c r="AE1355">
        <v>8.5228562632733373E-2</v>
      </c>
      <c r="AF1355">
        <v>0</v>
      </c>
      <c r="AG1355">
        <v>12.21628060907776</v>
      </c>
      <c r="AH1355">
        <v>-5.2884601677487177</v>
      </c>
      <c r="AI1355">
        <v>-2.4370830226457545</v>
      </c>
      <c r="AJ1355">
        <v>-2.4284769045483059</v>
      </c>
      <c r="AK1355">
        <v>17.987203195377937</v>
      </c>
      <c r="AL1355">
        <v>0</v>
      </c>
      <c r="AM1355">
        <v>0</v>
      </c>
      <c r="AN1355">
        <v>-4.0438588863609821</v>
      </c>
      <c r="AO1355">
        <f t="shared" si="215"/>
        <v>19.2809409464979</v>
      </c>
      <c r="AP1355">
        <f t="shared" si="216"/>
        <v>1.156856456789874</v>
      </c>
      <c r="AQ1355">
        <f t="shared" si="217"/>
        <v>0</v>
      </c>
      <c r="AR1355">
        <f t="shared" si="218"/>
        <v>1.1526573501691602</v>
      </c>
      <c r="AS1355" s="9">
        <f t="shared" si="219"/>
        <v>16.347710437560465</v>
      </c>
      <c r="AT1355" s="9">
        <f t="shared" si="220"/>
        <v>6.5286884600396009</v>
      </c>
      <c r="AU1355" s="9">
        <f t="shared" si="221"/>
        <v>13.021434070778287</v>
      </c>
      <c r="AV1355">
        <f t="shared" si="222"/>
        <v>0</v>
      </c>
      <c r="AW1355">
        <f t="shared" si="223"/>
        <v>4.1642106073893643</v>
      </c>
      <c r="AX1355">
        <v>19.351181011136493</v>
      </c>
      <c r="AZ1355">
        <f t="shared" si="224"/>
        <v>48.741660452915085</v>
      </c>
    </row>
    <row r="1356" spans="1:52" x14ac:dyDescent="0.3">
      <c r="A1356">
        <v>338.5</v>
      </c>
      <c r="B1356" s="12">
        <v>4349.1064098228362</v>
      </c>
      <c r="C1356" s="9">
        <v>0</v>
      </c>
      <c r="D1356" s="9">
        <v>0.46180767184263721</v>
      </c>
      <c r="E1356" s="9">
        <v>1.0173844497208964</v>
      </c>
      <c r="F1356" s="9">
        <v>3.3120524780926766</v>
      </c>
      <c r="G1356" s="12">
        <v>244.50426062204053</v>
      </c>
      <c r="H1356" s="12">
        <v>396.30171143111403</v>
      </c>
      <c r="I1356" s="12">
        <v>23.778102685866841</v>
      </c>
      <c r="J1356">
        <v>194.72794261846292</v>
      </c>
      <c r="K1356">
        <v>54.183084136637035</v>
      </c>
      <c r="L1356">
        <v>-2.8563096342874967E-3</v>
      </c>
      <c r="M1356">
        <v>0</v>
      </c>
      <c r="N1356">
        <v>9.5302078702646061E-5</v>
      </c>
      <c r="O1356">
        <v>7.325912284656277E-4</v>
      </c>
      <c r="P1356">
        <v>-2.168604046898742E-4</v>
      </c>
      <c r="Q1356">
        <v>5.8771958018980341E-3</v>
      </c>
      <c r="R1356">
        <v>-1.6009194678409472E-2</v>
      </c>
      <c r="S1356">
        <v>4.2997984432915782E-5</v>
      </c>
      <c r="T1356">
        <v>214.14356068142951</v>
      </c>
      <c r="U1356">
        <v>57.212087639644096</v>
      </c>
      <c r="V1356">
        <v>206.92268727865303</v>
      </c>
      <c r="W1356">
        <v>57.528427054014003</v>
      </c>
      <c r="X1356">
        <v>255.64560938108306</v>
      </c>
      <c r="Y1356">
        <v>251.84830321138577</v>
      </c>
      <c r="Z1356">
        <v>11.252136449352605</v>
      </c>
      <c r="AA1356" s="12">
        <v>26.776034228622272</v>
      </c>
      <c r="AB1356" s="12">
        <v>7.8260342286222784</v>
      </c>
      <c r="AC1356" s="12">
        <v>-0.96049132182587216</v>
      </c>
      <c r="AD1356" s="12">
        <v>-362.43435578401022</v>
      </c>
      <c r="AE1356">
        <v>8.5700630132597766E-2</v>
      </c>
      <c r="AF1356">
        <v>0</v>
      </c>
      <c r="AG1356">
        <v>11.918593630301773</v>
      </c>
      <c r="AH1356">
        <v>-5.9578801557615764</v>
      </c>
      <c r="AI1356">
        <v>-2.2462807966366372</v>
      </c>
      <c r="AJ1356">
        <v>-2.4170747187235646</v>
      </c>
      <c r="AK1356">
        <v>17.978334846179791</v>
      </c>
      <c r="AL1356">
        <v>0</v>
      </c>
      <c r="AM1356">
        <v>0</v>
      </c>
      <c r="AN1356">
        <v>-4.0649518424154767</v>
      </c>
      <c r="AO1356">
        <f t="shared" si="215"/>
        <v>19.414845656692219</v>
      </c>
      <c r="AP1356">
        <f t="shared" si="216"/>
        <v>1.1648907394015331</v>
      </c>
      <c r="AQ1356">
        <f t="shared" si="217"/>
        <v>0</v>
      </c>
      <c r="AR1356">
        <f t="shared" si="218"/>
        <v>1.1606155299035865</v>
      </c>
      <c r="AS1356" s="9">
        <f t="shared" si="219"/>
        <v>15.576131954696598</v>
      </c>
      <c r="AT1356" s="9">
        <f t="shared" si="220"/>
        <v>6.7110821676445109</v>
      </c>
      <c r="AU1356" s="9">
        <f t="shared" si="221"/>
        <v>13.107509548333297</v>
      </c>
      <c r="AV1356">
        <f t="shared" si="222"/>
        <v>0</v>
      </c>
      <c r="AW1356">
        <f t="shared" si="223"/>
        <v>3.9666327145859785</v>
      </c>
      <c r="AX1356">
        <v>19.486361615607187</v>
      </c>
      <c r="AZ1356">
        <f t="shared" si="224"/>
        <v>44.92561593273274</v>
      </c>
    </row>
    <row r="1357" spans="1:52" x14ac:dyDescent="0.3">
      <c r="A1357">
        <v>338.75</v>
      </c>
      <c r="B1357" s="12">
        <v>4334.4247520665231</v>
      </c>
      <c r="C1357" s="9">
        <v>0</v>
      </c>
      <c r="D1357" s="9">
        <v>0.45939143762805024</v>
      </c>
      <c r="E1357" s="9">
        <v>1.0156585322612286</v>
      </c>
      <c r="F1357" s="9">
        <v>3.3102526972012352</v>
      </c>
      <c r="G1357" s="12">
        <v>244.68203365237531</v>
      </c>
      <c r="H1357" s="12">
        <v>395.63789702354944</v>
      </c>
      <c r="I1357" s="12">
        <v>23.738273821412967</v>
      </c>
      <c r="J1357">
        <v>194.37111985754089</v>
      </c>
      <c r="K1357">
        <v>54.139241835786891</v>
      </c>
      <c r="L1357">
        <v>-2.8584260271524052E-3</v>
      </c>
      <c r="M1357">
        <v>0</v>
      </c>
      <c r="N1357">
        <v>-5.6571445618464015E-5</v>
      </c>
      <c r="O1357">
        <v>7.2613076166317455E-4</v>
      </c>
      <c r="P1357">
        <v>-9.6052739418075103E-5</v>
      </c>
      <c r="Q1357">
        <v>5.8771958018980341E-3</v>
      </c>
      <c r="R1357">
        <v>-7.0998747734779188E-3</v>
      </c>
      <c r="S1357">
        <v>4.2776407446558418E-5</v>
      </c>
      <c r="T1357">
        <v>190.51282760622024</v>
      </c>
      <c r="U1357">
        <v>53.831545574582549</v>
      </c>
      <c r="V1357">
        <v>204.16501141669727</v>
      </c>
      <c r="W1357">
        <v>57.154643562265903</v>
      </c>
      <c r="X1357">
        <v>254.44029168770533</v>
      </c>
      <c r="Y1357">
        <v>250.74595160570757</v>
      </c>
      <c r="Z1357">
        <v>11.248374699424732</v>
      </c>
      <c r="AA1357" s="12">
        <v>26.762757940470987</v>
      </c>
      <c r="AB1357" s="12">
        <v>7.8127579404709886</v>
      </c>
      <c r="AC1357" s="12">
        <v>-0.96545167436192225</v>
      </c>
      <c r="AD1357" s="12">
        <v>-360.71683643096083</v>
      </c>
      <c r="AE1357">
        <v>8.6171081089164936E-2</v>
      </c>
      <c r="AF1357">
        <v>0</v>
      </c>
      <c r="AG1357">
        <v>11.732647479840836</v>
      </c>
      <c r="AH1357">
        <v>-5.3080162362728665</v>
      </c>
      <c r="AI1357">
        <v>-2.3290470094505156</v>
      </c>
      <c r="AJ1357">
        <v>-2.4056205821580781</v>
      </c>
      <c r="AK1357">
        <v>17.969420697360732</v>
      </c>
      <c r="AL1357">
        <v>0</v>
      </c>
      <c r="AM1357">
        <v>0</v>
      </c>
      <c r="AN1357">
        <v>-4.0859448422711306</v>
      </c>
      <c r="AO1357">
        <f t="shared" si="215"/>
        <v>19.290939188327556</v>
      </c>
      <c r="AP1357">
        <f t="shared" si="216"/>
        <v>1.1574563512996534</v>
      </c>
      <c r="AQ1357">
        <f t="shared" si="217"/>
        <v>0</v>
      </c>
      <c r="AR1357">
        <f t="shared" si="218"/>
        <v>1.1531616896208574</v>
      </c>
      <c r="AS1357" s="9">
        <f t="shared" si="219"/>
        <v>15.651950415517312</v>
      </c>
      <c r="AT1357" s="9">
        <f t="shared" si="220"/>
        <v>6.2945360192990698</v>
      </c>
      <c r="AU1357" s="9">
        <f t="shared" si="221"/>
        <v>13.019502737647485</v>
      </c>
      <c r="AV1357">
        <f t="shared" si="222"/>
        <v>0</v>
      </c>
      <c r="AW1357">
        <f t="shared" si="223"/>
        <v>3.9848753176445451</v>
      </c>
      <c r="AX1357">
        <v>19.362783456157278</v>
      </c>
      <c r="AZ1357">
        <f t="shared" si="224"/>
        <v>46.580940189010306</v>
      </c>
    </row>
    <row r="1358" spans="1:52" x14ac:dyDescent="0.3">
      <c r="A1358">
        <v>339</v>
      </c>
      <c r="B1358" s="12">
        <v>4319.7325875662655</v>
      </c>
      <c r="C1358" s="9">
        <v>0</v>
      </c>
      <c r="D1358" s="9">
        <v>0.45697830083260899</v>
      </c>
      <c r="E1358" s="9">
        <v>1.0139237896964821</v>
      </c>
      <c r="F1358" s="9">
        <v>3.3084497898484879</v>
      </c>
      <c r="G1358" s="12">
        <v>244.85407479753303</v>
      </c>
      <c r="H1358" s="12">
        <v>394.97068834480075</v>
      </c>
      <c r="I1358" s="12">
        <v>23.698241300688046</v>
      </c>
      <c r="J1358">
        <v>194.73778606333786</v>
      </c>
      <c r="K1358">
        <v>54.198773796964247</v>
      </c>
      <c r="L1358">
        <v>-2.8603658106664352E-3</v>
      </c>
      <c r="M1358">
        <v>0</v>
      </c>
      <c r="N1358">
        <v>9.4588907599253751E-5</v>
      </c>
      <c r="O1358">
        <v>7.1782596021214846E-4</v>
      </c>
      <c r="P1358">
        <v>-2.1900452170429355E-4</v>
      </c>
      <c r="Q1358">
        <v>5.8771958018980341E-3</v>
      </c>
      <c r="R1358">
        <v>-1.6208240397940808E-2</v>
      </c>
      <c r="S1358">
        <v>4.270738091237854E-5</v>
      </c>
      <c r="T1358">
        <v>214.16827264496513</v>
      </c>
      <c r="U1358">
        <v>57.22342520083987</v>
      </c>
      <c r="V1358">
        <v>207.04990900330762</v>
      </c>
      <c r="W1358">
        <v>57.539107261441416</v>
      </c>
      <c r="X1358">
        <v>253.35341825646827</v>
      </c>
      <c r="Y1358">
        <v>249.79698432111161</v>
      </c>
      <c r="Z1358">
        <v>11.244591890576778</v>
      </c>
      <c r="AA1358" s="12">
        <v>26.749413766896016</v>
      </c>
      <c r="AB1358" s="12">
        <v>7.7994137668960155</v>
      </c>
      <c r="AC1358" s="12">
        <v>-0.97038830237178431</v>
      </c>
      <c r="AD1358" s="12">
        <v>-358.99158885838273</v>
      </c>
      <c r="AE1358">
        <v>8.6639906452748772E-2</v>
      </c>
      <c r="AF1358">
        <v>0</v>
      </c>
      <c r="AG1358">
        <v>11.429189217060365</v>
      </c>
      <c r="AH1358">
        <v>-5.975671464388272</v>
      </c>
      <c r="AI1358">
        <v>-2.1373537658901998</v>
      </c>
      <c r="AJ1358">
        <v>-2.3941149060965548</v>
      </c>
      <c r="AK1358">
        <v>17.960460967972576</v>
      </c>
      <c r="AL1358">
        <v>0</v>
      </c>
      <c r="AM1358">
        <v>0</v>
      </c>
      <c r="AN1358">
        <v>-4.1068374361634534</v>
      </c>
      <c r="AO1358">
        <f t="shared" si="215"/>
        <v>19.425029139432599</v>
      </c>
      <c r="AP1358">
        <f t="shared" si="216"/>
        <v>1.165501748365956</v>
      </c>
      <c r="AQ1358">
        <f t="shared" si="217"/>
        <v>0</v>
      </c>
      <c r="AR1358">
        <f t="shared" si="218"/>
        <v>1.1611300801134556</v>
      </c>
      <c r="AS1358" s="9">
        <f t="shared" si="219"/>
        <v>14.874133319572438</v>
      </c>
      <c r="AT1358" s="9">
        <f t="shared" si="220"/>
        <v>6.4749082108503471</v>
      </c>
      <c r="AU1358" s="9">
        <f t="shared" si="221"/>
        <v>13.105591508128885</v>
      </c>
      <c r="AV1358">
        <f t="shared" si="222"/>
        <v>0</v>
      </c>
      <c r="AW1358">
        <f t="shared" si="223"/>
        <v>3.7858124432490694</v>
      </c>
      <c r="AX1358">
        <v>19.498164600004298</v>
      </c>
      <c r="AZ1358">
        <f t="shared" si="224"/>
        <v>42.74707531780399</v>
      </c>
    </row>
    <row r="1359" spans="1:52" x14ac:dyDescent="0.3">
      <c r="A1359">
        <v>339.25</v>
      </c>
      <c r="B1359" s="12">
        <v>4305.0302600563919</v>
      </c>
      <c r="C1359" s="9">
        <v>0</v>
      </c>
      <c r="D1359" s="9">
        <v>0.45456830432796103</v>
      </c>
      <c r="E1359" s="9">
        <v>1.012180264626948</v>
      </c>
      <c r="F1359" s="9">
        <v>3.3066437911382289</v>
      </c>
      <c r="G1359" s="12">
        <v>245.02039399993322</v>
      </c>
      <c r="H1359" s="12">
        <v>394.30010177959537</v>
      </c>
      <c r="I1359" s="12">
        <v>23.658006106775723</v>
      </c>
      <c r="J1359">
        <v>194.36602198957146</v>
      </c>
      <c r="K1359">
        <v>54.152820563664079</v>
      </c>
      <c r="L1359">
        <v>-2.8623562511391788E-3</v>
      </c>
      <c r="M1359">
        <v>0</v>
      </c>
      <c r="N1359">
        <v>-5.6121561815266686E-5</v>
      </c>
      <c r="O1359">
        <v>7.1123715573456747E-4</v>
      </c>
      <c r="P1359">
        <v>-9.3096382237815202E-5</v>
      </c>
      <c r="Q1359">
        <v>5.8771958018980341E-3</v>
      </c>
      <c r="R1359">
        <v>-6.8983881230297028E-3</v>
      </c>
      <c r="S1359">
        <v>4.2482988143623916E-5</v>
      </c>
      <c r="T1359">
        <v>190.67182126431757</v>
      </c>
      <c r="U1359">
        <v>53.864437129724479</v>
      </c>
      <c r="V1359">
        <v>204.29892250698066</v>
      </c>
      <c r="W1359">
        <v>57.16643847767665</v>
      </c>
      <c r="X1359">
        <v>252.12910852779962</v>
      </c>
      <c r="Y1359">
        <v>248.67185976825166</v>
      </c>
      <c r="Z1359">
        <v>11.240788088837506</v>
      </c>
      <c r="AA1359" s="12">
        <v>26.736002035591909</v>
      </c>
      <c r="AB1359" s="12">
        <v>7.7860020355919071</v>
      </c>
      <c r="AC1359" s="12">
        <v>-0.97530110043502438</v>
      </c>
      <c r="AD1359" s="12">
        <v>-357.2586751400267</v>
      </c>
      <c r="AE1359">
        <v>8.7107097202040684E-2</v>
      </c>
      <c r="AF1359">
        <v>0</v>
      </c>
      <c r="AG1359">
        <v>11.243587734217897</v>
      </c>
      <c r="AH1359">
        <v>-5.3277508653775127</v>
      </c>
      <c r="AI1359">
        <v>-2.2186468630635505</v>
      </c>
      <c r="AJ1359">
        <v>-2.3825581045088384</v>
      </c>
      <c r="AK1359">
        <v>17.951455878040534</v>
      </c>
      <c r="AL1359">
        <v>0</v>
      </c>
      <c r="AM1359">
        <v>0</v>
      </c>
      <c r="AN1359">
        <v>-4.1276291779364245</v>
      </c>
      <c r="AO1359">
        <f t="shared" si="215"/>
        <v>19.302527018072254</v>
      </c>
      <c r="AP1359">
        <f t="shared" si="216"/>
        <v>1.1581516210843352</v>
      </c>
      <c r="AQ1359">
        <f t="shared" si="217"/>
        <v>0</v>
      </c>
      <c r="AR1359">
        <f t="shared" si="218"/>
        <v>1.1537605761333696</v>
      </c>
      <c r="AS1359" s="9">
        <f t="shared" si="219"/>
        <v>14.950040310961429</v>
      </c>
      <c r="AT1359" s="9">
        <f t="shared" si="220"/>
        <v>6.0603348403179895</v>
      </c>
      <c r="AU1359" s="9">
        <f t="shared" si="221"/>
        <v>13.018536947352645</v>
      </c>
      <c r="AV1359">
        <f t="shared" si="222"/>
        <v>0</v>
      </c>
      <c r="AW1359">
        <f t="shared" si="223"/>
        <v>3.8040669810632339</v>
      </c>
      <c r="AX1359">
        <v>19.375989628562586</v>
      </c>
      <c r="AZ1359">
        <f t="shared" si="224"/>
        <v>44.372937261271005</v>
      </c>
    </row>
    <row r="1360" spans="1:52" x14ac:dyDescent="0.3">
      <c r="A1360">
        <v>339.5</v>
      </c>
      <c r="B1360" s="12">
        <v>4290.3181126697009</v>
      </c>
      <c r="C1360" s="9">
        <v>0</v>
      </c>
      <c r="D1360" s="9">
        <v>0.45216149084256413</v>
      </c>
      <c r="E1360" s="9">
        <v>1.0104279998398449</v>
      </c>
      <c r="F1360" s="9">
        <v>3.3048347362480919</v>
      </c>
      <c r="G1360" s="12">
        <v>245.18100138379472</v>
      </c>
      <c r="H1360" s="12">
        <v>393.6261537845557</v>
      </c>
      <c r="I1360" s="12">
        <v>23.617569227073343</v>
      </c>
      <c r="J1360">
        <v>194.74865663695599</v>
      </c>
      <c r="K1360">
        <v>54.214635463537604</v>
      </c>
      <c r="L1360">
        <v>-2.8641605055765716E-3</v>
      </c>
      <c r="M1360">
        <v>0</v>
      </c>
      <c r="N1360">
        <v>9.3875119289886649E-5</v>
      </c>
      <c r="O1360">
        <v>7.0257095825580328E-4</v>
      </c>
      <c r="P1360">
        <v>-2.2136121511552223E-4</v>
      </c>
      <c r="Q1360">
        <v>5.8771958018980341E-3</v>
      </c>
      <c r="R1360">
        <v>-1.6422474562577661E-2</v>
      </c>
      <c r="S1360">
        <v>4.2416588684876672E-5</v>
      </c>
      <c r="T1360">
        <v>214.19105559503498</v>
      </c>
      <c r="U1360">
        <v>57.234751132996053</v>
      </c>
      <c r="V1360">
        <v>207.17616225400764</v>
      </c>
      <c r="W1360">
        <v>57.549711543922513</v>
      </c>
      <c r="X1360">
        <v>251.021502461029</v>
      </c>
      <c r="Y1360">
        <v>247.69934179149504</v>
      </c>
      <c r="Z1360">
        <v>11.236963360672636</v>
      </c>
      <c r="AA1360" s="12">
        <v>26.722523075691118</v>
      </c>
      <c r="AB1360" s="12">
        <v>7.7725230756911143</v>
      </c>
      <c r="AC1360" s="12">
        <v>-0.98018996398564739</v>
      </c>
      <c r="AD1360" s="12">
        <v>-355.51815740130871</v>
      </c>
      <c r="AE1360">
        <v>8.7572644344299011E-2</v>
      </c>
      <c r="AF1360">
        <v>0</v>
      </c>
      <c r="AG1360">
        <v>10.934549817560397</v>
      </c>
      <c r="AH1360">
        <v>-5.9935863853681521</v>
      </c>
      <c r="AI1360">
        <v>-2.0261589768743704</v>
      </c>
      <c r="AJ1360">
        <v>-2.3709505917093283</v>
      </c>
      <c r="AK1360">
        <v>17.942405648555258</v>
      </c>
      <c r="AL1360">
        <v>0</v>
      </c>
      <c r="AM1360">
        <v>0</v>
      </c>
      <c r="AN1360">
        <v>-4.1483196250501422</v>
      </c>
      <c r="AO1360">
        <f t="shared" si="215"/>
        <v>19.436736602640714</v>
      </c>
      <c r="AP1360">
        <f t="shared" si="216"/>
        <v>1.1662041961584428</v>
      </c>
      <c r="AQ1360">
        <f t="shared" si="217"/>
        <v>0</v>
      </c>
      <c r="AR1360">
        <f t="shared" si="218"/>
        <v>1.1617352619106593</v>
      </c>
      <c r="AS1360" s="9">
        <f t="shared" si="219"/>
        <v>14.166341340399724</v>
      </c>
      <c r="AT1360" s="9">
        <f t="shared" si="220"/>
        <v>6.2387935450679954</v>
      </c>
      <c r="AU1360" s="9">
        <f t="shared" si="221"/>
        <v>13.104593823295106</v>
      </c>
      <c r="AV1360">
        <f t="shared" si="222"/>
        <v>0</v>
      </c>
      <c r="AW1360">
        <f t="shared" si="223"/>
        <v>3.6036204711427864</v>
      </c>
      <c r="AX1360">
        <v>19.511505356518278</v>
      </c>
      <c r="AZ1360">
        <f t="shared" si="224"/>
        <v>40.523179537487408</v>
      </c>
    </row>
    <row r="1361" spans="1:52" x14ac:dyDescent="0.3">
      <c r="A1361">
        <v>339.75</v>
      </c>
      <c r="B1361" s="12">
        <v>4275.5964879265903</v>
      </c>
      <c r="C1361" s="9">
        <v>0</v>
      </c>
      <c r="D1361" s="9">
        <v>0.44975790296113677</v>
      </c>
      <c r="E1361" s="9">
        <v>1.0086670383077883</v>
      </c>
      <c r="F1361" s="9">
        <v>3.30302266042876</v>
      </c>
      <c r="G1361" s="12">
        <v>245.33590725372261</v>
      </c>
      <c r="H1361" s="12">
        <v>392.94886088761092</v>
      </c>
      <c r="I1361" s="12">
        <v>23.576931653256654</v>
      </c>
      <c r="J1361">
        <v>194.3606374193175</v>
      </c>
      <c r="K1361">
        <v>54.166382864847151</v>
      </c>
      <c r="L1361">
        <v>-2.8660267600702197E-3</v>
      </c>
      <c r="M1361">
        <v>0</v>
      </c>
      <c r="N1361">
        <v>-5.5664940137077143E-5</v>
      </c>
      <c r="O1361">
        <v>6.9586586485914702E-4</v>
      </c>
      <c r="P1361">
        <v>-8.988813456803524E-5</v>
      </c>
      <c r="Q1361">
        <v>5.8771958018980341E-3</v>
      </c>
      <c r="R1361">
        <v>-6.6765473061365533E-3</v>
      </c>
      <c r="S1361">
        <v>4.2189163548643072E-5</v>
      </c>
      <c r="T1361">
        <v>190.83064419140271</v>
      </c>
      <c r="U1361">
        <v>53.897533352640778</v>
      </c>
      <c r="V1361">
        <v>204.43196711813928</v>
      </c>
      <c r="W1361">
        <v>57.178168555635068</v>
      </c>
      <c r="X1361">
        <v>249.7805737853248</v>
      </c>
      <c r="Y1361">
        <v>246.55362888621042</v>
      </c>
      <c r="Z1361">
        <v>11.233117772983116</v>
      </c>
      <c r="AA1361" s="12">
        <v>26.708977217752221</v>
      </c>
      <c r="AB1361" s="12">
        <v>7.7589772177522178</v>
      </c>
      <c r="AC1361" s="12">
        <v>-0.98505478931648971</v>
      </c>
      <c r="AD1361" s="12">
        <v>-353.77009805415372</v>
      </c>
      <c r="AE1361">
        <v>8.8036538915525098E-2</v>
      </c>
      <c r="AF1361">
        <v>0</v>
      </c>
      <c r="AG1361">
        <v>10.750050591828208</v>
      </c>
      <c r="AH1361">
        <v>-5.3476601848287402</v>
      </c>
      <c r="AI1361">
        <v>-2.1060830884035568</v>
      </c>
      <c r="AJ1361">
        <v>-2.3592927839231517</v>
      </c>
      <c r="AK1361">
        <v>17.933310501464955</v>
      </c>
      <c r="AL1361">
        <v>0</v>
      </c>
      <c r="AM1361">
        <v>0</v>
      </c>
      <c r="AN1361">
        <v>-4.1689083385994161</v>
      </c>
      <c r="AO1361">
        <f t="shared" si="215"/>
        <v>19.315622785911088</v>
      </c>
      <c r="AP1361">
        <f t="shared" si="216"/>
        <v>1.1589373671546652</v>
      </c>
      <c r="AQ1361">
        <f t="shared" si="217"/>
        <v>0</v>
      </c>
      <c r="AR1361">
        <f t="shared" si="218"/>
        <v>1.1544491343554097</v>
      </c>
      <c r="AS1361" s="9">
        <f t="shared" si="219"/>
        <v>14.243402215624617</v>
      </c>
      <c r="AT1361" s="9">
        <f t="shared" si="220"/>
        <v>5.8265526043811429</v>
      </c>
      <c r="AU1361" s="9">
        <f t="shared" si="221"/>
        <v>13.018479936759329</v>
      </c>
      <c r="AV1361">
        <f t="shared" si="222"/>
        <v>0</v>
      </c>
      <c r="AW1361">
        <f t="shared" si="223"/>
        <v>3.6221613016309573</v>
      </c>
      <c r="AX1361">
        <v>19.390717486184894</v>
      </c>
      <c r="AZ1361">
        <f t="shared" si="224"/>
        <v>42.121661768071135</v>
      </c>
    </row>
    <row r="1362" spans="1:52" x14ac:dyDescent="0.3">
      <c r="A1362">
        <v>340</v>
      </c>
      <c r="B1362" s="12">
        <v>4260.865727724291</v>
      </c>
      <c r="C1362" s="9">
        <v>0</v>
      </c>
      <c r="D1362" s="9">
        <v>0.44735758312410706</v>
      </c>
      <c r="E1362" s="9">
        <v>1.0068974231872516</v>
      </c>
      <c r="F1362" s="9">
        <v>3.3012075990031775</v>
      </c>
      <c r="G1362" s="12">
        <v>245.48512209328806</v>
      </c>
      <c r="H1362" s="12">
        <v>392.26823968740445</v>
      </c>
      <c r="I1362" s="12">
        <v>23.536094381244268</v>
      </c>
      <c r="J1362">
        <v>194.76072776628513</v>
      </c>
      <c r="K1362">
        <v>54.230689219399892</v>
      </c>
      <c r="L1362">
        <v>-2.8676958077205115E-3</v>
      </c>
      <c r="M1362">
        <v>0</v>
      </c>
      <c r="N1362">
        <v>9.3157194221118181E-5</v>
      </c>
      <c r="O1362">
        <v>6.8681845133951173E-4</v>
      </c>
      <c r="P1362">
        <v>-2.239627896293363E-4</v>
      </c>
      <c r="Q1362">
        <v>5.8771958018980341E-3</v>
      </c>
      <c r="R1362">
        <v>-1.6654369986641392E-2</v>
      </c>
      <c r="S1362">
        <v>4.2125667192514148E-5</v>
      </c>
      <c r="T1362">
        <v>214.21188414347938</v>
      </c>
      <c r="U1362">
        <v>57.246059019842448</v>
      </c>
      <c r="V1362">
        <v>207.30133631977728</v>
      </c>
      <c r="W1362">
        <v>57.560226366202812</v>
      </c>
      <c r="X1362">
        <v>248.65419753416435</v>
      </c>
      <c r="Y1362">
        <v>245.5594345698095</v>
      </c>
      <c r="Z1362">
        <v>11.229251393106024</v>
      </c>
      <c r="AA1362" s="12">
        <v>26.695364793748084</v>
      </c>
      <c r="AB1362" s="12">
        <v>7.7453647937480889</v>
      </c>
      <c r="AC1362" s="12">
        <v>-0.98989547358025187</v>
      </c>
      <c r="AD1362" s="12">
        <v>-352.01455965608926</v>
      </c>
      <c r="AE1362">
        <v>8.8498771980658253E-2</v>
      </c>
      <c r="AF1362">
        <v>0</v>
      </c>
      <c r="AG1362">
        <v>10.435614583826469</v>
      </c>
      <c r="AH1362">
        <v>-6.0116220990184441</v>
      </c>
      <c r="AI1362">
        <v>-1.9129049125016109</v>
      </c>
      <c r="AJ1362">
        <v>-2.3475850983464599</v>
      </c>
      <c r="AK1362">
        <v>17.924170659667436</v>
      </c>
      <c r="AL1362">
        <v>0</v>
      </c>
      <c r="AM1362">
        <v>0</v>
      </c>
      <c r="AN1362">
        <v>-4.1893948833181396</v>
      </c>
      <c r="AO1362">
        <f t="shared" si="215"/>
        <v>19.449877103365296</v>
      </c>
      <c r="AP1362">
        <f t="shared" si="216"/>
        <v>1.1669926262019177</v>
      </c>
      <c r="AQ1362">
        <f t="shared" si="217"/>
        <v>0</v>
      </c>
      <c r="AR1362">
        <f t="shared" si="218"/>
        <v>1.1624256459270117</v>
      </c>
      <c r="AS1362" s="9">
        <f t="shared" si="219"/>
        <v>13.454161231205441</v>
      </c>
      <c r="AT1362" s="9">
        <f t="shared" si="220"/>
        <v>6.0031995090062891</v>
      </c>
      <c r="AU1362" s="9">
        <f t="shared" si="221"/>
        <v>13.104453573522342</v>
      </c>
      <c r="AV1362">
        <f t="shared" si="222"/>
        <v>0</v>
      </c>
      <c r="AW1362">
        <f t="shared" si="223"/>
        <v>3.4204283812355167</v>
      </c>
      <c r="AX1362">
        <v>19.526292489924991</v>
      </c>
      <c r="AZ1362">
        <f t="shared" si="224"/>
        <v>38.258098250032219</v>
      </c>
    </row>
    <row r="1363" spans="1:52" x14ac:dyDescent="0.3">
      <c r="A1363">
        <v>340.25</v>
      </c>
      <c r="B1363" s="12">
        <v>4246.126173326149</v>
      </c>
      <c r="C1363" s="9">
        <v>0</v>
      </c>
      <c r="D1363" s="9">
        <v>0.4449605736270747</v>
      </c>
      <c r="E1363" s="9">
        <v>1.0051191978170186</v>
      </c>
      <c r="F1363" s="9">
        <v>3.2993895873657468</v>
      </c>
      <c r="G1363" s="12">
        <v>245.62865656360077</v>
      </c>
      <c r="H1363" s="12">
        <v>391.5843068526994</v>
      </c>
      <c r="I1363" s="12">
        <v>23.495058411161967</v>
      </c>
      <c r="J1363">
        <v>194.35494428985274</v>
      </c>
      <c r="K1363">
        <v>54.179921001412822</v>
      </c>
      <c r="L1363">
        <v>-2.8694399739050847E-3</v>
      </c>
      <c r="M1363">
        <v>0</v>
      </c>
      <c r="N1363">
        <v>-5.5209914056289073E-5</v>
      </c>
      <c r="O1363">
        <v>6.8001252865821445E-4</v>
      </c>
      <c r="P1363">
        <v>-8.6387858371004373E-5</v>
      </c>
      <c r="Q1363">
        <v>5.8771958018980341E-3</v>
      </c>
      <c r="R1363">
        <v>-6.4312907079330595E-3</v>
      </c>
      <c r="S1363">
        <v>4.1894958280587588E-5</v>
      </c>
      <c r="T1363">
        <v>190.98920312611369</v>
      </c>
      <c r="U1363">
        <v>53.93081641873772</v>
      </c>
      <c r="V1363">
        <v>204.56403683205397</v>
      </c>
      <c r="W1363">
        <v>57.189820392683885</v>
      </c>
      <c r="X1363">
        <v>247.39932473991948</v>
      </c>
      <c r="Y1363">
        <v>244.39561489447723</v>
      </c>
      <c r="Z1363">
        <v>11.225364288812926</v>
      </c>
      <c r="AA1363" s="12">
        <v>26.68168613705399</v>
      </c>
      <c r="AB1363" s="12">
        <v>7.7316861370539884</v>
      </c>
      <c r="AC1363" s="12">
        <v>-0.99471191479498922</v>
      </c>
      <c r="AD1363" s="12">
        <v>-350.25160513099826</v>
      </c>
      <c r="AE1363">
        <v>8.8959334633768705E-2</v>
      </c>
      <c r="AF1363">
        <v>0</v>
      </c>
      <c r="AG1363">
        <v>10.253062524359965</v>
      </c>
      <c r="AH1363">
        <v>-5.3677403979581486</v>
      </c>
      <c r="AI1363">
        <v>-1.991578903121163</v>
      </c>
      <c r="AJ1363">
        <v>-2.3358279546186278</v>
      </c>
      <c r="AK1363">
        <v>17.914986347002142</v>
      </c>
      <c r="AL1363">
        <v>0</v>
      </c>
      <c r="AM1363">
        <v>0</v>
      </c>
      <c r="AN1363">
        <v>-4.2097788276025234</v>
      </c>
      <c r="AO1363">
        <f t="shared" si="215"/>
        <v>19.330129552710115</v>
      </c>
      <c r="AP1363">
        <f t="shared" si="216"/>
        <v>1.1598077731626069</v>
      </c>
      <c r="AQ1363">
        <f t="shared" si="217"/>
        <v>0</v>
      </c>
      <c r="AR1363">
        <f t="shared" si="218"/>
        <v>1.1552215768178571</v>
      </c>
      <c r="AS1363" s="9">
        <f t="shared" si="219"/>
        <v>13.533558114233312</v>
      </c>
      <c r="AT1363" s="9">
        <f t="shared" si="220"/>
        <v>5.5936787370468295</v>
      </c>
      <c r="AU1363" s="9">
        <f t="shared" si="221"/>
        <v>13.01926475874717</v>
      </c>
      <c r="AV1363">
        <f t="shared" si="222"/>
        <v>0</v>
      </c>
      <c r="AW1363">
        <f t="shared" si="223"/>
        <v>3.4395591332087152</v>
      </c>
      <c r="AX1363">
        <v>19.406869609576415</v>
      </c>
      <c r="AZ1363">
        <f t="shared" si="224"/>
        <v>39.831578062423262</v>
      </c>
    </row>
    <row r="1364" spans="1:52" x14ac:dyDescent="0.3">
      <c r="A1364">
        <v>340.5</v>
      </c>
      <c r="B1364" s="12">
        <v>4231.3781653510141</v>
      </c>
      <c r="C1364" s="9">
        <v>0</v>
      </c>
      <c r="D1364" s="9">
        <v>0.44256691662028336</v>
      </c>
      <c r="E1364" s="9">
        <v>1.0033324057166331</v>
      </c>
      <c r="F1364" s="9">
        <v>3.2975686609815309</v>
      </c>
      <c r="G1364" s="12">
        <v>245.76652150187402</v>
      </c>
      <c r="H1364" s="12">
        <v>390.89707912178193</v>
      </c>
      <c r="I1364" s="12">
        <v>23.453824747306918</v>
      </c>
      <c r="J1364">
        <v>194.77421522008964</v>
      </c>
      <c r="K1364">
        <v>54.246960746856246</v>
      </c>
      <c r="L1364">
        <v>-2.8709741512492732E-3</v>
      </c>
      <c r="M1364">
        <v>0</v>
      </c>
      <c r="N1364">
        <v>9.2435732049896618E-5</v>
      </c>
      <c r="O1364">
        <v>6.7056131666921946E-4</v>
      </c>
      <c r="P1364">
        <v>-2.268487447645464E-4</v>
      </c>
      <c r="Q1364">
        <v>5.8771958018980341E-3</v>
      </c>
      <c r="R1364">
        <v>-1.690694952542833E-2</v>
      </c>
      <c r="S1364">
        <v>4.1834683532292609E-5</v>
      </c>
      <c r="T1364">
        <v>214.23076134225067</v>
      </c>
      <c r="U1364">
        <v>57.257345079778872</v>
      </c>
      <c r="V1364">
        <v>207.42532875173546</v>
      </c>
      <c r="W1364">
        <v>57.570639340943103</v>
      </c>
      <c r="X1364">
        <v>246.25628832506263</v>
      </c>
      <c r="Y1364">
        <v>243.38178183103739</v>
      </c>
      <c r="Z1364">
        <v>11.221456528312663</v>
      </c>
      <c r="AA1364" s="12">
        <v>26.667941582435635</v>
      </c>
      <c r="AB1364" s="12">
        <v>7.717941582435639</v>
      </c>
      <c r="AC1364" s="12">
        <v>-0.99950401184591975</v>
      </c>
      <c r="AD1364" s="12">
        <v>-348.48129751079159</v>
      </c>
      <c r="AE1364">
        <v>8.9418217998220584E-2</v>
      </c>
      <c r="AF1364">
        <v>0</v>
      </c>
      <c r="AG1364">
        <v>9.9333908191715619</v>
      </c>
      <c r="AH1364">
        <v>-6.0297765532568546</v>
      </c>
      <c r="AI1364">
        <v>-1.7978226539650961</v>
      </c>
      <c r="AJ1364">
        <v>-2.3240217730994694</v>
      </c>
      <c r="AK1364">
        <v>17.905757788242074</v>
      </c>
      <c r="AL1364">
        <v>0</v>
      </c>
      <c r="AM1364">
        <v>0</v>
      </c>
      <c r="AN1364">
        <v>-4.2300597435187477</v>
      </c>
      <c r="AO1364">
        <f t="shared" si="215"/>
        <v>19.464343539155369</v>
      </c>
      <c r="AP1364">
        <f t="shared" si="216"/>
        <v>1.167860612349322</v>
      </c>
      <c r="AQ1364">
        <f t="shared" si="217"/>
        <v>0</v>
      </c>
      <c r="AR1364">
        <f t="shared" si="218"/>
        <v>1.163194838906848</v>
      </c>
      <c r="AS1364" s="9">
        <f t="shared" si="219"/>
        <v>12.73908494144162</v>
      </c>
      <c r="AT1364" s="9">
        <f t="shared" si="220"/>
        <v>5.7686057709150127</v>
      </c>
      <c r="AU1364" s="9">
        <f t="shared" si="221"/>
        <v>13.105097092606524</v>
      </c>
      <c r="AV1364">
        <f t="shared" si="222"/>
        <v>0</v>
      </c>
      <c r="AW1364">
        <f t="shared" si="223"/>
        <v>3.2366295376411607</v>
      </c>
      <c r="AX1364">
        <v>19.542418350117845</v>
      </c>
      <c r="AZ1364">
        <f t="shared" si="224"/>
        <v>35.956453079301923</v>
      </c>
    </row>
    <row r="1365" spans="1:52" x14ac:dyDescent="0.3">
      <c r="A1365">
        <v>340.75</v>
      </c>
      <c r="B1365" s="12">
        <v>4216.6220437627335</v>
      </c>
      <c r="C1365" s="9">
        <v>0</v>
      </c>
      <c r="D1365" s="9">
        <v>0.44017665410810314</v>
      </c>
      <c r="E1365" s="9">
        <v>1.0015370905848504</v>
      </c>
      <c r="F1365" s="9">
        <v>3.2957448553854456</v>
      </c>
      <c r="G1365" s="12">
        <v>245.89872791998266</v>
      </c>
      <c r="H1365" s="12">
        <v>390.20657330186555</v>
      </c>
      <c r="I1365" s="12">
        <v>23.412394398111935</v>
      </c>
      <c r="J1365">
        <v>194.34892043222351</v>
      </c>
      <c r="K1365">
        <v>54.193426810903532</v>
      </c>
      <c r="L1365">
        <v>-2.8725987632787133E-3</v>
      </c>
      <c r="M1365">
        <v>0</v>
      </c>
      <c r="N1365">
        <v>-5.4773422098153487E-5</v>
      </c>
      <c r="O1365">
        <v>6.6367482683099793E-4</v>
      </c>
      <c r="P1365">
        <v>-8.2545700655298202E-5</v>
      </c>
      <c r="Q1365">
        <v>5.8771958018980341E-3</v>
      </c>
      <c r="R1365">
        <v>-6.15881498024143E-3</v>
      </c>
      <c r="S1365">
        <v>4.1600396953348069E-5</v>
      </c>
      <c r="T1365">
        <v>191.14741057393982</v>
      </c>
      <c r="U1365">
        <v>53.964268081741182</v>
      </c>
      <c r="V1365">
        <v>204.69503112443439</v>
      </c>
      <c r="W1365">
        <v>57.201381698266289</v>
      </c>
      <c r="X1365">
        <v>244.99057187910827</v>
      </c>
      <c r="Y1365">
        <v>242.20275140272469</v>
      </c>
      <c r="Z1365">
        <v>11.217528180246713</v>
      </c>
      <c r="AA1365" s="12">
        <v>26.654131466037313</v>
      </c>
      <c r="AB1365" s="12">
        <v>7.7041314660373112</v>
      </c>
      <c r="AC1365" s="12">
        <v>-1.0042716644863936</v>
      </c>
      <c r="AD1365" s="12">
        <v>-346.70369998237658</v>
      </c>
      <c r="AE1365">
        <v>8.9875413226899958E-2</v>
      </c>
      <c r="AF1365">
        <v>0</v>
      </c>
      <c r="AG1365">
        <v>9.7537485101009711</v>
      </c>
      <c r="AH1365">
        <v>-5.3879878210803858</v>
      </c>
      <c r="AI1365">
        <v>-1.8753860139145146</v>
      </c>
      <c r="AJ1365">
        <v>-2.3121669751824698</v>
      </c>
      <c r="AK1365">
        <v>17.896485209085885</v>
      </c>
      <c r="AL1365">
        <v>0</v>
      </c>
      <c r="AM1365">
        <v>0</v>
      </c>
      <c r="AN1365">
        <v>-4.2502372068070677</v>
      </c>
      <c r="AO1365">
        <f t="shared" si="215"/>
        <v>19.345931549902019</v>
      </c>
      <c r="AP1365">
        <f t="shared" si="216"/>
        <v>1.1607558929941211</v>
      </c>
      <c r="AQ1365">
        <f t="shared" si="217"/>
        <v>0</v>
      </c>
      <c r="AR1365">
        <f t="shared" si="218"/>
        <v>1.1560709927863604</v>
      </c>
      <c r="AS1365" s="9">
        <f t="shared" si="219"/>
        <v>12.822159038287078</v>
      </c>
      <c r="AT1365" s="9">
        <f t="shared" si="220"/>
        <v>5.3622321352457849</v>
      </c>
      <c r="AU1365" s="9">
        <f t="shared" si="221"/>
        <v>13.020811940048992</v>
      </c>
      <c r="AV1365">
        <f t="shared" si="222"/>
        <v>0</v>
      </c>
      <c r="AW1365">
        <f t="shared" si="223"/>
        <v>3.2566937146120813</v>
      </c>
      <c r="AX1365">
        <v>19.424329640765812</v>
      </c>
      <c r="AZ1365">
        <f t="shared" si="224"/>
        <v>37.507720278290293</v>
      </c>
    </row>
    <row r="1366" spans="1:52" x14ac:dyDescent="0.3">
      <c r="A1366">
        <v>341</v>
      </c>
      <c r="B1366" s="12">
        <v>4201.8581478596852</v>
      </c>
      <c r="C1366" s="9">
        <v>0</v>
      </c>
      <c r="D1366" s="9">
        <v>0.43778982794851712</v>
      </c>
      <c r="E1366" s="9">
        <v>0.99973329629807073</v>
      </c>
      <c r="F1366" s="9">
        <v>3.2939182061814529</v>
      </c>
      <c r="G1366" s="12">
        <v>246.02528700301457</v>
      </c>
      <c r="H1366" s="12">
        <v>389.51280626848876</v>
      </c>
      <c r="I1366" s="12">
        <v>23.370768376109325</v>
      </c>
      <c r="J1366">
        <v>194.78939131726776</v>
      </c>
      <c r="K1366">
        <v>54.263483316033103</v>
      </c>
      <c r="L1366">
        <v>-2.8739984272106197E-3</v>
      </c>
      <c r="M1366">
        <v>0</v>
      </c>
      <c r="N1366">
        <v>9.1714390532743903E-5</v>
      </c>
      <c r="O1366">
        <v>6.5379373285734453E-4</v>
      </c>
      <c r="P1366">
        <v>-2.3006802115229708E-4</v>
      </c>
      <c r="Q1366">
        <v>5.8771958018980341E-3</v>
      </c>
      <c r="R1366">
        <v>-1.7183957642903123E-2</v>
      </c>
      <c r="S1366">
        <v>4.1543715053548604E-5</v>
      </c>
      <c r="T1366">
        <v>214.24772829786028</v>
      </c>
      <c r="U1366">
        <v>57.268609072995503</v>
      </c>
      <c r="V1366">
        <v>207.54804781338805</v>
      </c>
      <c r="W1366">
        <v>57.580939556675219</v>
      </c>
      <c r="X1366">
        <v>243.83311812528422</v>
      </c>
      <c r="Y1366">
        <v>241.17146915237819</v>
      </c>
      <c r="Z1366">
        <v>11.213579313691456</v>
      </c>
      <c r="AA1366" s="12">
        <v>26.640256125369774</v>
      </c>
      <c r="AB1366" s="12">
        <v>7.6902561253697748</v>
      </c>
      <c r="AC1366" s="12">
        <v>-1.0090147733432533</v>
      </c>
      <c r="AD1366" s="12">
        <v>-344.91887602856298</v>
      </c>
      <c r="AE1366">
        <v>9.0330911502355615E-2</v>
      </c>
      <c r="AF1366">
        <v>0</v>
      </c>
      <c r="AG1366">
        <v>9.4289705124077603</v>
      </c>
      <c r="AH1366">
        <v>-6.0480487470126958</v>
      </c>
      <c r="AI1366">
        <v>-1.6811710669495072</v>
      </c>
      <c r="AJ1366">
        <v>-2.300263984234487</v>
      </c>
      <c r="AK1366">
        <v>17.887168836149701</v>
      </c>
      <c r="AL1366">
        <v>0</v>
      </c>
      <c r="AM1366">
        <v>0</v>
      </c>
      <c r="AN1366">
        <v>-4.2703107969044956</v>
      </c>
      <c r="AO1366">
        <f t="shared" si="215"/>
        <v>19.480009188570708</v>
      </c>
      <c r="AP1366">
        <f t="shared" si="216"/>
        <v>1.1688005513142425</v>
      </c>
      <c r="AQ1366">
        <f t="shared" si="217"/>
        <v>0</v>
      </c>
      <c r="AR1366">
        <f t="shared" si="218"/>
        <v>1.1640352774080289</v>
      </c>
      <c r="AS1366" s="9">
        <f t="shared" si="219"/>
        <v>12.022713624780065</v>
      </c>
      <c r="AT1366" s="9">
        <f t="shared" si="220"/>
        <v>5.5355163398885354</v>
      </c>
      <c r="AU1366" s="9">
        <f t="shared" si="221"/>
        <v>13.10643768404856</v>
      </c>
      <c r="AV1366">
        <f t="shared" si="222"/>
        <v>0</v>
      </c>
      <c r="AW1366">
        <f t="shared" si="223"/>
        <v>3.0526446294866605</v>
      </c>
      <c r="AX1366">
        <v>19.559755551314797</v>
      </c>
      <c r="AZ1366">
        <f t="shared" si="224"/>
        <v>33.623421338990141</v>
      </c>
    </row>
    <row r="1367" spans="1:52" x14ac:dyDescent="0.3">
      <c r="A1367">
        <v>341.25</v>
      </c>
      <c r="B1367" s="12">
        <v>4187.0868162644447</v>
      </c>
      <c r="C1367" s="9">
        <v>0</v>
      </c>
      <c r="D1367" s="9">
        <v>0.43540647985262265</v>
      </c>
      <c r="E1367" s="9">
        <v>0.99792106690877314</v>
      </c>
      <c r="F1367" s="9">
        <v>3.2920887490417492</v>
      </c>
      <c r="G1367" s="12">
        <v>246.14621010781502</v>
      </c>
      <c r="H1367" s="12">
        <v>388.8157949649127</v>
      </c>
      <c r="I1367" s="12">
        <v>23.328947697894762</v>
      </c>
      <c r="J1367">
        <v>194.34254424047793</v>
      </c>
      <c r="K1367">
        <v>54.206891803640303</v>
      </c>
      <c r="L1367">
        <v>-2.875506596507552E-3</v>
      </c>
      <c r="M1367">
        <v>0</v>
      </c>
      <c r="N1367">
        <v>-5.442596580721208E-5</v>
      </c>
      <c r="O1367">
        <v>6.4685486606006924E-4</v>
      </c>
      <c r="P1367">
        <v>-7.8298460509081255E-5</v>
      </c>
      <c r="Q1367">
        <v>5.8771958018980341E-3</v>
      </c>
      <c r="R1367">
        <v>-5.8542982224269189E-3</v>
      </c>
      <c r="S1367">
        <v>4.130550435500501E-5</v>
      </c>
      <c r="T1367">
        <v>191.30518657619791</v>
      </c>
      <c r="U1367">
        <v>53.997869503139611</v>
      </c>
      <c r="V1367">
        <v>204.82485970718218</v>
      </c>
      <c r="W1367">
        <v>57.212841611754925</v>
      </c>
      <c r="X1367">
        <v>242.56044546515557</v>
      </c>
      <c r="Y1367">
        <v>239.98088110010968</v>
      </c>
      <c r="Z1367">
        <v>11.2096099981582</v>
      </c>
      <c r="AA1367" s="12">
        <v>26.626315899298255</v>
      </c>
      <c r="AB1367" s="12">
        <v>7.6763158992982543</v>
      </c>
      <c r="AC1367" s="12">
        <v>-1.0137332399209675</v>
      </c>
      <c r="AD1367" s="12">
        <v>-343.12688951730331</v>
      </c>
      <c r="AE1367">
        <v>9.0784704037023767E-2</v>
      </c>
      <c r="AF1367">
        <v>0</v>
      </c>
      <c r="AG1367">
        <v>9.2533960450446422</v>
      </c>
      <c r="AH1367">
        <v>-5.4083989353596928</v>
      </c>
      <c r="AI1367">
        <v>-1.7578010696463751</v>
      </c>
      <c r="AJ1367">
        <v>-2.2883132261908963</v>
      </c>
      <c r="AK1367">
        <v>17.877808896959106</v>
      </c>
      <c r="AL1367">
        <v>0</v>
      </c>
      <c r="AM1367">
        <v>0</v>
      </c>
      <c r="AN1367">
        <v>-4.290280096962297</v>
      </c>
      <c r="AO1367">
        <f t="shared" si="215"/>
        <v>19.362884653912339</v>
      </c>
      <c r="AP1367">
        <f t="shared" si="216"/>
        <v>1.1617730792347403</v>
      </c>
      <c r="AQ1367">
        <f t="shared" si="217"/>
        <v>0</v>
      </c>
      <c r="AR1367">
        <f t="shared" si="218"/>
        <v>1.156988779570838</v>
      </c>
      <c r="AS1367" s="9">
        <f t="shared" si="219"/>
        <v>12.111074684675627</v>
      </c>
      <c r="AT1367" s="9">
        <f t="shared" si="220"/>
        <v>5.1327862575992196</v>
      </c>
      <c r="AU1367" s="9">
        <f t="shared" si="221"/>
        <v>13.023023124580783</v>
      </c>
      <c r="AV1367">
        <f t="shared" si="222"/>
        <v>0</v>
      </c>
      <c r="AW1367">
        <f t="shared" si="223"/>
        <v>3.0740532080010716</v>
      </c>
      <c r="AX1367">
        <v>19.442952710040117</v>
      </c>
      <c r="AZ1367">
        <f t="shared" si="224"/>
        <v>35.156021392927499</v>
      </c>
    </row>
    <row r="1368" spans="1:52" x14ac:dyDescent="0.3">
      <c r="A1368">
        <v>341.5</v>
      </c>
      <c r="B1368" s="12">
        <v>4172.3083869135062</v>
      </c>
      <c r="C1368" s="9">
        <v>0</v>
      </c>
      <c r="D1368" s="9">
        <v>0.4330266513841437</v>
      </c>
      <c r="E1368" s="9">
        <v>0.99610044664395125</v>
      </c>
      <c r="F1368" s="9">
        <v>3.2902565197059439</v>
      </c>
      <c r="G1368" s="12">
        <v>246.26150876152445</v>
      </c>
      <c r="H1368" s="12">
        <v>388.11555640151971</v>
      </c>
      <c r="I1368" s="12">
        <v>23.286933384091181</v>
      </c>
      <c r="J1368">
        <v>194.80660391645321</v>
      </c>
      <c r="K1368">
        <v>54.280300383870099</v>
      </c>
      <c r="L1368">
        <v>-2.8767721476277851E-3</v>
      </c>
      <c r="M1368">
        <v>0</v>
      </c>
      <c r="N1368">
        <v>9.1015842680497019E-5</v>
      </c>
      <c r="O1368">
        <v>6.3651313732942649E-4</v>
      </c>
      <c r="P1368">
        <v>-2.3368184696251367E-4</v>
      </c>
      <c r="Q1368">
        <v>5.8771958018980341E-3</v>
      </c>
      <c r="R1368">
        <v>-1.7490078314110095E-2</v>
      </c>
      <c r="S1368">
        <v>4.1252852812782406E-5</v>
      </c>
      <c r="T1368">
        <v>214.26287730018703</v>
      </c>
      <c r="U1368">
        <v>57.279855541068912</v>
      </c>
      <c r="V1368">
        <v>207.6694158710161</v>
      </c>
      <c r="W1368">
        <v>57.591118032636984</v>
      </c>
      <c r="X1368">
        <v>241.39089348888979</v>
      </c>
      <c r="Y1368">
        <v>238.93444102422356</v>
      </c>
      <c r="Z1368">
        <v>11.205620303591903</v>
      </c>
      <c r="AA1368" s="12">
        <v>26.612311128030395</v>
      </c>
      <c r="AB1368" s="12">
        <v>7.6623111280303942</v>
      </c>
      <c r="AC1368" s="12">
        <v>-1.0184269665982089</v>
      </c>
      <c r="AD1368" s="12">
        <v>-341.32780392671049</v>
      </c>
      <c r="AE1368">
        <v>9.1236782073386147E-2</v>
      </c>
      <c r="AF1368">
        <v>0</v>
      </c>
      <c r="AG1368">
        <v>8.9235830095567756</v>
      </c>
      <c r="AH1368">
        <v>-6.0664391183164934</v>
      </c>
      <c r="AI1368">
        <v>-1.5632512576603732</v>
      </c>
      <c r="AJ1368">
        <v>-2.2763151243872328</v>
      </c>
      <c r="AK1368">
        <v>17.868405619941012</v>
      </c>
      <c r="AL1368">
        <v>0</v>
      </c>
      <c r="AM1368">
        <v>0</v>
      </c>
      <c r="AN1368">
        <v>-4.310144693831508</v>
      </c>
      <c r="AO1368">
        <f t="shared" si="215"/>
        <v>19.496718957872901</v>
      </c>
      <c r="AP1368">
        <f t="shared" si="216"/>
        <v>1.1698031374723741</v>
      </c>
      <c r="AQ1368">
        <f t="shared" si="217"/>
        <v>0</v>
      </c>
      <c r="AR1368">
        <f t="shared" si="218"/>
        <v>1.1649377052974861</v>
      </c>
      <c r="AS1368" s="9">
        <f t="shared" si="219"/>
        <v>11.306831164386539</v>
      </c>
      <c r="AT1368" s="9">
        <f t="shared" si="220"/>
        <v>5.304480284612235</v>
      </c>
      <c r="AU1368" s="9">
        <f t="shared" si="221"/>
        <v>13.108369788465945</v>
      </c>
      <c r="AV1368">
        <f t="shared" si="222"/>
        <v>0</v>
      </c>
      <c r="AW1368">
        <f t="shared" si="223"/>
        <v>2.8689401332183717</v>
      </c>
      <c r="AX1368">
        <v>19.578148173607797</v>
      </c>
      <c r="AZ1368">
        <f t="shared" si="224"/>
        <v>31.265025153207461</v>
      </c>
    </row>
    <row r="1369" spans="1:52" x14ac:dyDescent="0.3">
      <c r="A1369">
        <v>341.75</v>
      </c>
      <c r="B1369" s="12">
        <v>4157.5231970471232</v>
      </c>
      <c r="C1369" s="9">
        <v>0</v>
      </c>
      <c r="D1369" s="9">
        <v>0.43065038395894412</v>
      </c>
      <c r="E1369" s="9">
        <v>0.99427147990353426</v>
      </c>
      <c r="F1369" s="9">
        <v>3.2884215539802391</v>
      </c>
      <c r="G1369" s="12">
        <v>246.37119466010989</v>
      </c>
      <c r="H1369" s="12">
        <v>387.41210765520549</v>
      </c>
      <c r="I1369" s="12">
        <v>23.244726459312329</v>
      </c>
      <c r="J1369">
        <v>194.33579785529327</v>
      </c>
      <c r="K1369">
        <v>54.220307613635555</v>
      </c>
      <c r="L1369">
        <v>-2.8781672897623123E-3</v>
      </c>
      <c r="M1369">
        <v>0</v>
      </c>
      <c r="N1369">
        <v>-5.5268727278879928E-5</v>
      </c>
      <c r="O1369">
        <v>6.2957443583062673E-4</v>
      </c>
      <c r="P1369">
        <v>-7.356509377133021E-5</v>
      </c>
      <c r="Q1369">
        <v>5.8771958018980341E-3</v>
      </c>
      <c r="R1369">
        <v>-5.5115561494201741E-3</v>
      </c>
      <c r="S1369">
        <v>4.1010306082820414E-5</v>
      </c>
      <c r="T1369">
        <v>191.46246142070325</v>
      </c>
      <c r="U1369">
        <v>54.031601066614257</v>
      </c>
      <c r="V1369">
        <v>204.95344576036632</v>
      </c>
      <c r="W1369">
        <v>57.224191140908033</v>
      </c>
      <c r="X1369">
        <v>240.11834065961546</v>
      </c>
      <c r="Y1369">
        <v>237.73898491466625</v>
      </c>
      <c r="Z1369">
        <v>11.201610300371856</v>
      </c>
      <c r="AA1369" s="12">
        <v>26.59824215310411</v>
      </c>
      <c r="AB1369" s="12">
        <v>7.6482421531041096</v>
      </c>
      <c r="AC1369" s="12">
        <v>-1.0230958566394133</v>
      </c>
      <c r="AD1369" s="12">
        <v>-339.52168375411679</v>
      </c>
      <c r="AE1369">
        <v>9.1687136884172737E-2</v>
      </c>
      <c r="AF1369">
        <v>0</v>
      </c>
      <c r="AG1369">
        <v>8.7538993438077561</v>
      </c>
      <c r="AH1369">
        <v>-5.4289704663574021</v>
      </c>
      <c r="AI1369">
        <v>-1.6392769577149964</v>
      </c>
      <c r="AJ1369">
        <v>-2.2642701089562052</v>
      </c>
      <c r="AK1369">
        <v>17.858959234415522</v>
      </c>
      <c r="AL1369">
        <v>0</v>
      </c>
      <c r="AM1369">
        <v>0</v>
      </c>
      <c r="AN1369">
        <v>-4.3299041781118559</v>
      </c>
      <c r="AO1369">
        <f t="shared" si="215"/>
        <v>19.380753887424813</v>
      </c>
      <c r="AP1369">
        <f t="shared" si="216"/>
        <v>1.1628452332454888</v>
      </c>
      <c r="AQ1369">
        <f t="shared" si="217"/>
        <v>0</v>
      </c>
      <c r="AR1369">
        <f t="shared" si="218"/>
        <v>1.1579609090779834</v>
      </c>
      <c r="AS1369" s="9">
        <f t="shared" si="219"/>
        <v>11.403021704209388</v>
      </c>
      <c r="AT1369" s="9">
        <f t="shared" si="220"/>
        <v>4.9061495577251621</v>
      </c>
      <c r="AU1369" s="9">
        <f t="shared" si="221"/>
        <v>13.025739142460981</v>
      </c>
      <c r="AV1369">
        <f t="shared" si="222"/>
        <v>0</v>
      </c>
      <c r="AW1369">
        <f t="shared" si="223"/>
        <v>2.8923397569704394</v>
      </c>
      <c r="AX1369">
        <v>19.462502661372802</v>
      </c>
      <c r="AZ1369">
        <f t="shared" si="224"/>
        <v>32.785539154299926</v>
      </c>
    </row>
    <row r="1370" spans="1:52" x14ac:dyDescent="0.3">
      <c r="A1370">
        <v>342</v>
      </c>
      <c r="B1370" s="12">
        <v>4142.7315831992</v>
      </c>
      <c r="C1370" s="9">
        <v>0</v>
      </c>
      <c r="D1370" s="9">
        <v>0.42827771884455812</v>
      </c>
      <c r="E1370" s="9">
        <v>0.99243421125880971</v>
      </c>
      <c r="F1370" s="9">
        <v>3.2865838877366098</v>
      </c>
      <c r="G1370" s="12">
        <v>246.47527966689037</v>
      </c>
      <c r="H1370" s="12">
        <v>386.70546586877293</v>
      </c>
      <c r="I1370" s="12">
        <v>23.202327952126378</v>
      </c>
      <c r="J1370">
        <v>194.82623941171246</v>
      </c>
      <c r="K1370">
        <v>54.29745886831347</v>
      </c>
      <c r="L1370">
        <v>-2.879299478257442E-3</v>
      </c>
      <c r="M1370">
        <v>0</v>
      </c>
      <c r="N1370">
        <v>9.0771932393177547E-5</v>
      </c>
      <c r="O1370">
        <v>6.1873361998125026E-4</v>
      </c>
      <c r="P1370">
        <v>-2.3775364798123299E-4</v>
      </c>
      <c r="Q1370">
        <v>5.8771958018980341E-3</v>
      </c>
      <c r="R1370">
        <v>-1.7830184434560248E-2</v>
      </c>
      <c r="S1370">
        <v>4.0962193776794956E-5</v>
      </c>
      <c r="T1370">
        <v>214.27634280394886</v>
      </c>
      <c r="U1370">
        <v>57.291092198165074</v>
      </c>
      <c r="V1370">
        <v>207.78937406342536</v>
      </c>
      <c r="W1370">
        <v>57.601168346152917</v>
      </c>
      <c r="X1370">
        <v>238.93868362441839</v>
      </c>
      <c r="Y1370">
        <v>236.6794006754784</v>
      </c>
      <c r="Z1370">
        <v>11.197580059307057</v>
      </c>
      <c r="AA1370" s="12">
        <v>26.584109317375457</v>
      </c>
      <c r="AB1370" s="12">
        <v>7.6341093173754588</v>
      </c>
      <c r="AC1370" s="12">
        <v>-1.0277398141874834</v>
      </c>
      <c r="AD1370" s="12">
        <v>-337.70859289565601</v>
      </c>
      <c r="AE1370">
        <v>9.2135759772549619E-2</v>
      </c>
      <c r="AF1370">
        <v>0</v>
      </c>
      <c r="AG1370">
        <v>8.4189805344105864</v>
      </c>
      <c r="AH1370">
        <v>-6.0849493105642862</v>
      </c>
      <c r="AI1370">
        <v>-1.4445013306026524</v>
      </c>
      <c r="AJ1370">
        <v>-2.2521786060211304</v>
      </c>
      <c r="AK1370">
        <v>17.849469970587791</v>
      </c>
      <c r="AL1370">
        <v>0</v>
      </c>
      <c r="AM1370">
        <v>0</v>
      </c>
      <c r="AN1370">
        <v>-4.3495581441208788</v>
      </c>
      <c r="AO1370">
        <f t="shared" si="215"/>
        <v>19.514236891479072</v>
      </c>
      <c r="AP1370">
        <f t="shared" si="216"/>
        <v>1.1708542134887443</v>
      </c>
      <c r="AQ1370">
        <f t="shared" si="217"/>
        <v>0</v>
      </c>
      <c r="AR1370">
        <f t="shared" si="218"/>
        <v>1.1658880384623724</v>
      </c>
      <c r="AS1370" s="9">
        <f t="shared" si="219"/>
        <v>10.593948928143961</v>
      </c>
      <c r="AT1370" s="9">
        <f t="shared" si="220"/>
        <v>5.0762475986391546</v>
      </c>
      <c r="AU1370" s="9">
        <f t="shared" si="221"/>
        <v>13.110733793317211</v>
      </c>
      <c r="AV1370">
        <f t="shared" si="222"/>
        <v>0</v>
      </c>
      <c r="AW1370">
        <f t="shared" si="223"/>
        <v>2.6861661635976253</v>
      </c>
      <c r="AX1370">
        <v>19.597359037613256</v>
      </c>
      <c r="AZ1370">
        <f t="shared" si="224"/>
        <v>28.890026612053049</v>
      </c>
    </row>
    <row r="1371" spans="1:52" x14ac:dyDescent="0.3">
      <c r="A1371">
        <v>342.25</v>
      </c>
      <c r="B1371" s="12">
        <v>4127.9338811872967</v>
      </c>
      <c r="C1371" s="9">
        <v>0</v>
      </c>
      <c r="D1371" s="9">
        <v>0.42590869715972585</v>
      </c>
      <c r="E1371" s="9">
        <v>0.99058868545083545</v>
      </c>
      <c r="F1371" s="9">
        <v>3.284743556911967</v>
      </c>
      <c r="G1371" s="12">
        <v>246.57377581105578</v>
      </c>
      <c r="H1371" s="12">
        <v>385.99564825032132</v>
      </c>
      <c r="I1371" s="12">
        <v>23.159738895019277</v>
      </c>
      <c r="J1371">
        <v>194.32870855809068</v>
      </c>
      <c r="K1371">
        <v>54.233672121734116</v>
      </c>
      <c r="L1371">
        <v>-2.8805866381410479E-3</v>
      </c>
      <c r="M1371">
        <v>0</v>
      </c>
      <c r="N1371">
        <v>-5.5970365904690371E-5</v>
      </c>
      <c r="O1371">
        <v>6.1190137477854542E-4</v>
      </c>
      <c r="P1371">
        <v>-6.8267341865614555E-5</v>
      </c>
      <c r="Q1371">
        <v>5.8771958018980341E-3</v>
      </c>
      <c r="R1371">
        <v>-5.1245815561363406E-3</v>
      </c>
      <c r="S1371">
        <v>4.0714836794410921E-5</v>
      </c>
      <c r="T1371">
        <v>191.61918504485968</v>
      </c>
      <c r="U1371">
        <v>54.0654435298311</v>
      </c>
      <c r="V1371">
        <v>205.08073040621625</v>
      </c>
      <c r="W1371">
        <v>57.235423769714771</v>
      </c>
      <c r="X1371">
        <v>237.68058655883027</v>
      </c>
      <c r="Y1371">
        <v>235.49269095478141</v>
      </c>
      <c r="Z1371">
        <v>11.193529651644164</v>
      </c>
      <c r="AA1371" s="12">
        <v>26.569912965006424</v>
      </c>
      <c r="AB1371" s="12">
        <v>7.6199129650064261</v>
      </c>
      <c r="AC1371" s="12">
        <v>-1.0323587442759945</v>
      </c>
      <c r="AD1371" s="12">
        <v>-335.88859603183806</v>
      </c>
      <c r="AE1371">
        <v>9.258264207228728E-2</v>
      </c>
      <c r="AF1371">
        <v>0</v>
      </c>
      <c r="AG1371">
        <v>8.2584384308803109</v>
      </c>
      <c r="AH1371">
        <v>-5.4496996553994279</v>
      </c>
      <c r="AI1371">
        <v>-1.5205980274282582</v>
      </c>
      <c r="AJ1371">
        <v>-2.2400410469363283</v>
      </c>
      <c r="AK1371">
        <v>17.839938059539811</v>
      </c>
      <c r="AL1371">
        <v>0</v>
      </c>
      <c r="AM1371">
        <v>0</v>
      </c>
      <c r="AN1371">
        <v>-4.3691061899455814</v>
      </c>
      <c r="AO1371">
        <f t="shared" si="215"/>
        <v>19.399112098550621</v>
      </c>
      <c r="AP1371">
        <f t="shared" si="216"/>
        <v>1.1639467259130372</v>
      </c>
      <c r="AQ1371">
        <f t="shared" si="217"/>
        <v>0</v>
      </c>
      <c r="AR1371">
        <f t="shared" si="218"/>
        <v>1.1589618768684697</v>
      </c>
      <c r="AS1371" s="9">
        <f t="shared" si="219"/>
        <v>10.702518032181688</v>
      </c>
      <c r="AT1371" s="9">
        <f t="shared" si="220"/>
        <v>4.6836349436236926</v>
      </c>
      <c r="AU1371" s="9">
        <f t="shared" si="221"/>
        <v>13.028672189441725</v>
      </c>
      <c r="AV1371">
        <f t="shared" si="222"/>
        <v>0</v>
      </c>
      <c r="AW1371">
        <f t="shared" si="223"/>
        <v>2.7127104699732683</v>
      </c>
      <c r="AX1371">
        <v>19.482550257596202</v>
      </c>
      <c r="AZ1371">
        <f t="shared" si="224"/>
        <v>30.411960548565162</v>
      </c>
    </row>
    <row r="1372" spans="1:52" x14ac:dyDescent="0.3">
      <c r="A1372">
        <v>342.5</v>
      </c>
      <c r="B1372" s="12">
        <v>4113.1304261027344</v>
      </c>
      <c r="C1372" s="9">
        <v>0</v>
      </c>
      <c r="D1372" s="9">
        <v>0.42354335987394215</v>
      </c>
      <c r="E1372" s="9">
        <v>0.98873494738885526</v>
      </c>
      <c r="F1372" s="9">
        <v>3.2829005975073375</v>
      </c>
      <c r="G1372" s="12">
        <v>246.66669528617999</v>
      </c>
      <c r="H1372" s="12">
        <v>385.28267207263661</v>
      </c>
      <c r="I1372" s="12">
        <v>23.116960324358196</v>
      </c>
      <c r="J1372">
        <v>194.84890189651887</v>
      </c>
      <c r="K1372">
        <v>54.315040010668156</v>
      </c>
      <c r="L1372">
        <v>-2.8815856798527586E-3</v>
      </c>
      <c r="M1372">
        <v>0</v>
      </c>
      <c r="N1372">
        <v>9.0354803701203512E-5</v>
      </c>
      <c r="O1372">
        <v>6.0050945193762442E-4</v>
      </c>
      <c r="P1372">
        <v>-2.423860413510583E-4</v>
      </c>
      <c r="Q1372">
        <v>5.8771958018980341E-3</v>
      </c>
      <c r="R1372">
        <v>-1.8212115179168559E-2</v>
      </c>
      <c r="S1372">
        <v>4.0671875583907554E-5</v>
      </c>
      <c r="T1372">
        <v>214.28838512624111</v>
      </c>
      <c r="U1372">
        <v>57.302339982187277</v>
      </c>
      <c r="V1372">
        <v>207.90788523350261</v>
      </c>
      <c r="W1372">
        <v>57.611087008167942</v>
      </c>
      <c r="X1372">
        <v>236.4917262770069</v>
      </c>
      <c r="Y1372">
        <v>234.42098007193053</v>
      </c>
      <c r="Z1372">
        <v>11.189459149059237</v>
      </c>
      <c r="AA1372" s="12">
        <v>26.55565344145273</v>
      </c>
      <c r="AB1372" s="12">
        <v>7.6056534414527324</v>
      </c>
      <c r="AC1372" s="12">
        <v>-1.0369525528246097</v>
      </c>
      <c r="AD1372" s="12">
        <v>-334.06175765060158</v>
      </c>
      <c r="AE1372">
        <v>9.3027775147964675E-2</v>
      </c>
      <c r="AF1372">
        <v>0</v>
      </c>
      <c r="AG1372">
        <v>7.918022264031765</v>
      </c>
      <c r="AH1372">
        <v>-6.1035845755799363</v>
      </c>
      <c r="AI1372">
        <v>-1.325654741921396</v>
      </c>
      <c r="AJ1372">
        <v>-2.2278578617718625</v>
      </c>
      <c r="AK1372">
        <v>17.830363733222239</v>
      </c>
      <c r="AL1372">
        <v>0</v>
      </c>
      <c r="AM1372">
        <v>0</v>
      </c>
      <c r="AN1372">
        <v>-4.3885479174230353</v>
      </c>
      <c r="AO1372">
        <f t="shared" si="215"/>
        <v>19.532151388440639</v>
      </c>
      <c r="AP1372">
        <f t="shared" si="216"/>
        <v>1.1719290833064382</v>
      </c>
      <c r="AQ1372">
        <f t="shared" si="217"/>
        <v>0</v>
      </c>
      <c r="AR1372">
        <f t="shared" si="218"/>
        <v>1.1668617044139065</v>
      </c>
      <c r="AS1372" s="9">
        <f t="shared" si="219"/>
        <v>9.8881254690423983</v>
      </c>
      <c r="AT1372" s="9">
        <f t="shared" si="220"/>
        <v>4.8520015675814401</v>
      </c>
      <c r="AU1372" s="9">
        <f t="shared" si="221"/>
        <v>13.11325260325183</v>
      </c>
      <c r="AV1372">
        <f t="shared" si="222"/>
        <v>0</v>
      </c>
      <c r="AW1372">
        <f t="shared" si="223"/>
        <v>2.5053633561737421</v>
      </c>
      <c r="AX1372">
        <v>19.616974475270137</v>
      </c>
      <c r="AZ1372">
        <f t="shared" si="224"/>
        <v>26.513094838427918</v>
      </c>
    </row>
    <row r="1373" spans="1:52" x14ac:dyDescent="0.3">
      <c r="A1373">
        <v>342.75</v>
      </c>
      <c r="B1373" s="12">
        <v>4098.321552300743</v>
      </c>
      <c r="C1373" s="9">
        <v>0</v>
      </c>
      <c r="D1373" s="9">
        <v>0.42118174780700773</v>
      </c>
      <c r="E1373" s="9">
        <v>0.98687304214870264</v>
      </c>
      <c r="F1373" s="9">
        <v>3.2810550455870136</v>
      </c>
      <c r="G1373" s="12">
        <v>246.75405044872826</v>
      </c>
      <c r="H1373" s="12">
        <v>384.56655467257792</v>
      </c>
      <c r="I1373" s="12">
        <v>23.073993280354678</v>
      </c>
      <c r="J1373">
        <v>194.32122925352832</v>
      </c>
      <c r="K1373">
        <v>54.246971554617403</v>
      </c>
      <c r="L1373">
        <v>-2.8827735864267877E-3</v>
      </c>
      <c r="M1373">
        <v>0</v>
      </c>
      <c r="N1373">
        <v>-5.4920197881499905E-5</v>
      </c>
      <c r="O1373">
        <v>5.9373512975671879E-4</v>
      </c>
      <c r="P1373">
        <v>-6.2223975791372214E-5</v>
      </c>
      <c r="Q1373">
        <v>5.8771958018980341E-3</v>
      </c>
      <c r="R1373">
        <v>-4.6795978269842525E-3</v>
      </c>
      <c r="S1373">
        <v>4.0419116162904295E-5</v>
      </c>
      <c r="T1373">
        <v>191.77531309504053</v>
      </c>
      <c r="U1373">
        <v>54.099374054534053</v>
      </c>
      <c r="V1373">
        <v>205.2066761595924</v>
      </c>
      <c r="W1373">
        <v>57.246535909081558</v>
      </c>
      <c r="X1373">
        <v>235.23677423776127</v>
      </c>
      <c r="Y1373">
        <v>233.23229486649586</v>
      </c>
      <c r="Z1373">
        <v>11.185368623660125</v>
      </c>
      <c r="AA1373" s="12">
        <v>26.541331093451557</v>
      </c>
      <c r="AB1373" s="12">
        <v>7.5913310934515588</v>
      </c>
      <c r="AC1373" s="12">
        <v>-1.0415211466453445</v>
      </c>
      <c r="AD1373" s="12">
        <v>-332.22814261563417</v>
      </c>
      <c r="AE1373">
        <v>9.3471150395149305E-2</v>
      </c>
      <c r="AF1373">
        <v>0</v>
      </c>
      <c r="AG1373">
        <v>7.7650862211080893</v>
      </c>
      <c r="AH1373">
        <v>-5.4705838700112128</v>
      </c>
      <c r="AI1373">
        <v>-1.401280935345173</v>
      </c>
      <c r="AJ1373">
        <v>-2.2156294831036649</v>
      </c>
      <c r="AK1373">
        <v>17.820747224446144</v>
      </c>
      <c r="AL1373">
        <v>0</v>
      </c>
      <c r="AM1373">
        <v>0</v>
      </c>
      <c r="AN1373">
        <v>-4.4078829321668858</v>
      </c>
      <c r="AO1373">
        <f t="shared" si="215"/>
        <v>19.418234985733068</v>
      </c>
      <c r="AP1373">
        <f t="shared" si="216"/>
        <v>1.165094099143984</v>
      </c>
      <c r="AQ1373">
        <f t="shared" si="217"/>
        <v>0</v>
      </c>
      <c r="AR1373">
        <f t="shared" si="218"/>
        <v>1.1600081740185906</v>
      </c>
      <c r="AS1373" s="9">
        <f t="shared" si="219"/>
        <v>10.006824193888233</v>
      </c>
      <c r="AT1373" s="9">
        <f t="shared" si="220"/>
        <v>4.4644470846430613</v>
      </c>
      <c r="AU1373" s="9">
        <f t="shared" si="221"/>
        <v>13.032006980176677</v>
      </c>
      <c r="AV1373">
        <f t="shared" si="222"/>
        <v>0</v>
      </c>
      <c r="AW1373">
        <f t="shared" si="223"/>
        <v>2.5344811689870057</v>
      </c>
      <c r="AX1373">
        <v>19.503372048916514</v>
      </c>
      <c r="AZ1373">
        <f t="shared" si="224"/>
        <v>28.025618706903458</v>
      </c>
    </row>
    <row r="1374" spans="1:52" x14ac:dyDescent="0.3">
      <c r="A1374">
        <v>343</v>
      </c>
      <c r="B1374" s="12">
        <v>4083.5075933907506</v>
      </c>
      <c r="C1374" s="9">
        <v>0</v>
      </c>
      <c r="D1374" s="9">
        <v>0.41882390162859623</v>
      </c>
      <c r="E1374" s="9">
        <v>0.98500301497120368</v>
      </c>
      <c r="F1374" s="9">
        <v>3.2792069372777215</v>
      </c>
      <c r="G1374" s="12">
        <v>246.83585381655888</v>
      </c>
      <c r="H1374" s="12">
        <v>383.84731345046293</v>
      </c>
      <c r="I1374" s="12">
        <v>23.030838807027777</v>
      </c>
      <c r="J1374">
        <v>194.87569021170475</v>
      </c>
      <c r="K1374">
        <v>54.333193959292259</v>
      </c>
      <c r="L1374">
        <v>-2.8836396811955994E-3</v>
      </c>
      <c r="M1374">
        <v>0</v>
      </c>
      <c r="N1374">
        <v>8.9376325601692668E-5</v>
      </c>
      <c r="O1374">
        <v>5.8175313390175054E-4</v>
      </c>
      <c r="P1374">
        <v>-2.4777278955476803E-4</v>
      </c>
      <c r="Q1374">
        <v>5.8771958018980341E-3</v>
      </c>
      <c r="R1374">
        <v>-1.8650609501647944E-2</v>
      </c>
      <c r="S1374">
        <v>4.0382130758732069E-5</v>
      </c>
      <c r="T1374">
        <v>214.29953420021837</v>
      </c>
      <c r="U1374">
        <v>57.313648991423179</v>
      </c>
      <c r="V1374">
        <v>208.02494807056829</v>
      </c>
      <c r="W1374">
        <v>57.620875397206078</v>
      </c>
      <c r="X1374">
        <v>234.0438628637738</v>
      </c>
      <c r="Y1374">
        <v>232.15356016816045</v>
      </c>
      <c r="Z1374">
        <v>11.18125814798781</v>
      </c>
      <c r="AA1374" s="12">
        <v>26.526946269009258</v>
      </c>
      <c r="AB1374" s="12">
        <v>7.5769462690092588</v>
      </c>
      <c r="AC1374" s="12">
        <v>-1.0460644334439224</v>
      </c>
      <c r="AD1374" s="12">
        <v>-330.38781598319497</v>
      </c>
      <c r="AE1374">
        <v>9.3912759240581956E-2</v>
      </c>
      <c r="AF1374">
        <v>0</v>
      </c>
      <c r="AG1374">
        <v>7.4193784910001259</v>
      </c>
      <c r="AH1374">
        <v>-6.1223579361449039</v>
      </c>
      <c r="AI1374">
        <v>-1.2064306048796085</v>
      </c>
      <c r="AJ1374">
        <v>-2.2033563447919278</v>
      </c>
      <c r="AK1374">
        <v>17.811088766874757</v>
      </c>
      <c r="AL1374">
        <v>0</v>
      </c>
      <c r="AM1374">
        <v>0</v>
      </c>
      <c r="AN1374">
        <v>-4.4271108435730957</v>
      </c>
      <c r="AO1374">
        <f t="shared" si="215"/>
        <v>19.550602576573052</v>
      </c>
      <c r="AP1374">
        <f t="shared" si="216"/>
        <v>1.173036154594383</v>
      </c>
      <c r="AQ1374">
        <f t="shared" si="217"/>
        <v>0</v>
      </c>
      <c r="AR1374">
        <f t="shared" si="218"/>
        <v>1.1678670968003513</v>
      </c>
      <c r="AS1374" s="9">
        <f t="shared" si="219"/>
        <v>9.1874683419701224</v>
      </c>
      <c r="AT1374" s="9">
        <f t="shared" si="220"/>
        <v>4.6312040403421557</v>
      </c>
      <c r="AU1374" s="9">
        <f t="shared" si="221"/>
        <v>13.116020061442734</v>
      </c>
      <c r="AV1374">
        <f t="shared" si="222"/>
        <v>0</v>
      </c>
      <c r="AW1374">
        <f t="shared" si="223"/>
        <v>2.3260628108072434</v>
      </c>
      <c r="AX1374">
        <v>19.637134849725815</v>
      </c>
      <c r="AZ1374">
        <f t="shared" si="224"/>
        <v>24.128612097592168</v>
      </c>
    </row>
    <row r="1375" spans="1:52" x14ac:dyDescent="0.3">
      <c r="A1375">
        <v>343.25</v>
      </c>
      <c r="B1375" s="12">
        <v>4068.6888822267456</v>
      </c>
      <c r="C1375" s="9">
        <v>0</v>
      </c>
      <c r="D1375" s="9">
        <v>0.41646986185783275</v>
      </c>
      <c r="E1375" s="9">
        <v>0.98312491126057588</v>
      </c>
      <c r="F1375" s="9">
        <v>3.2773563087677804</v>
      </c>
      <c r="G1375" s="12">
        <v>246.91211806741939</v>
      </c>
      <c r="H1375" s="12">
        <v>383.12496586945224</v>
      </c>
      <c r="I1375" s="12">
        <v>22.987497952167136</v>
      </c>
      <c r="J1375">
        <v>194.31330865346405</v>
      </c>
      <c r="K1375">
        <v>54.260190979680544</v>
      </c>
      <c r="L1375">
        <v>-2.8847399430923246E-3</v>
      </c>
      <c r="M1375">
        <v>0</v>
      </c>
      <c r="N1375">
        <v>-5.3816238540690972E-5</v>
      </c>
      <c r="O1375">
        <v>5.7506121395465009E-4</v>
      </c>
      <c r="P1375">
        <v>-5.5144948187877409E-5</v>
      </c>
      <c r="Q1375">
        <v>5.8771958018980341E-3</v>
      </c>
      <c r="R1375">
        <v>-4.1545546699822324E-3</v>
      </c>
      <c r="S1375">
        <v>4.0123163233408671E-5</v>
      </c>
      <c r="T1375">
        <v>191.9308157972176</v>
      </c>
      <c r="U1375">
        <v>54.13336325350474</v>
      </c>
      <c r="V1375">
        <v>205.33127863084562</v>
      </c>
      <c r="W1375">
        <v>57.257528519671723</v>
      </c>
      <c r="X1375">
        <v>232.79118772892474</v>
      </c>
      <c r="Y1375">
        <v>230.96202685535465</v>
      </c>
      <c r="Z1375">
        <v>11.177127795012494</v>
      </c>
      <c r="AA1375" s="12">
        <v>26.51249931738904</v>
      </c>
      <c r="AB1375" s="12">
        <v>7.562499317389042</v>
      </c>
      <c r="AC1375" s="12">
        <v>-1.0505823218217143</v>
      </c>
      <c r="AD1375" s="12">
        <v>-328.54084280014933</v>
      </c>
      <c r="AE1375">
        <v>9.4352593142353003E-2</v>
      </c>
      <c r="AF1375">
        <v>0</v>
      </c>
      <c r="AG1375">
        <v>7.2747233560687397</v>
      </c>
      <c r="AH1375">
        <v>-5.4916208600401237</v>
      </c>
      <c r="AI1375">
        <v>-1.2815374112254518</v>
      </c>
      <c r="AJ1375">
        <v>-2.1910388806341965</v>
      </c>
      <c r="AK1375">
        <v>17.801388595015204</v>
      </c>
      <c r="AL1375">
        <v>0</v>
      </c>
      <c r="AM1375">
        <v>0</v>
      </c>
      <c r="AN1375">
        <v>-4.4462312648281479</v>
      </c>
      <c r="AO1375">
        <f t="shared" si="215"/>
        <v>19.438012871111201</v>
      </c>
      <c r="AP1375">
        <f t="shared" si="216"/>
        <v>1.1662807722666721</v>
      </c>
      <c r="AQ1375">
        <f t="shared" si="217"/>
        <v>0</v>
      </c>
      <c r="AR1375">
        <f t="shared" si="218"/>
        <v>1.1610932665493578</v>
      </c>
      <c r="AS1375" s="9">
        <f t="shared" si="219"/>
        <v>9.3171828495079829</v>
      </c>
      <c r="AT1375" s="9">
        <f t="shared" si="220"/>
        <v>4.2489423552005778</v>
      </c>
      <c r="AU1375" s="9">
        <f t="shared" si="221"/>
        <v>13.035669236490458</v>
      </c>
      <c r="AV1375">
        <f t="shared" si="222"/>
        <v>0</v>
      </c>
      <c r="AW1375">
        <f t="shared" si="223"/>
        <v>2.3579776758141775</v>
      </c>
      <c r="AX1375">
        <v>19.524857576706463</v>
      </c>
      <c r="AZ1375">
        <f t="shared" si="224"/>
        <v>25.630748224509034</v>
      </c>
    </row>
    <row r="1376" spans="1:52" x14ac:dyDescent="0.3">
      <c r="A1376">
        <v>343.5</v>
      </c>
      <c r="B1376" s="12">
        <v>4053.8657508976989</v>
      </c>
      <c r="C1376" s="9">
        <v>0</v>
      </c>
      <c r="D1376" s="9">
        <v>0.41411966886286455</v>
      </c>
      <c r="E1376" s="9">
        <v>0.98123877658282022</v>
      </c>
      <c r="F1376" s="9">
        <v>3.2755031963062473</v>
      </c>
      <c r="G1376" s="12">
        <v>246.98285603743733</v>
      </c>
      <c r="H1376" s="12">
        <v>382.39952945493081</v>
      </c>
      <c r="I1376" s="12">
        <v>22.943971767295849</v>
      </c>
      <c r="J1376">
        <v>194.90808850700455</v>
      </c>
      <c r="K1376">
        <v>54.352118785748644</v>
      </c>
      <c r="L1376">
        <v>-2.8854742094581091E-3</v>
      </c>
      <c r="M1376">
        <v>0</v>
      </c>
      <c r="N1376">
        <v>8.8313086290749441E-5</v>
      </c>
      <c r="O1376">
        <v>5.6242488013687306E-4</v>
      </c>
      <c r="P1376">
        <v>-2.5416162401580391E-4</v>
      </c>
      <c r="Q1376">
        <v>5.8771958018980341E-3</v>
      </c>
      <c r="R1376">
        <v>-1.9164555804838078E-2</v>
      </c>
      <c r="S1376">
        <v>4.0093262308276375E-5</v>
      </c>
      <c r="T1376">
        <v>214.3105822141496</v>
      </c>
      <c r="U1376">
        <v>57.32509398466658</v>
      </c>
      <c r="V1376">
        <v>208.14062685088493</v>
      </c>
      <c r="W1376">
        <v>57.630543848861407</v>
      </c>
      <c r="X1376">
        <v>231.59798337114583</v>
      </c>
      <c r="Y1376">
        <v>229.8801239156401</v>
      </c>
      <c r="Z1376">
        <v>11.172977638137237</v>
      </c>
      <c r="AA1376" s="12">
        <v>26.497990589098617</v>
      </c>
      <c r="AB1376" s="12">
        <v>7.5479905890986165</v>
      </c>
      <c r="AC1376" s="12">
        <v>-1.0550747212799352</v>
      </c>
      <c r="AD1376" s="12">
        <v>-326.68728859713951</v>
      </c>
      <c r="AE1376">
        <v>9.4790643590105805E-2</v>
      </c>
      <c r="AF1376">
        <v>0</v>
      </c>
      <c r="AG1376">
        <v>6.9233745287389015</v>
      </c>
      <c r="AH1376">
        <v>-6.141290094495937</v>
      </c>
      <c r="AI1376">
        <v>-1.0869748532377586</v>
      </c>
      <c r="AJ1376">
        <v>-2.1786775276543238</v>
      </c>
      <c r="AK1376">
        <v>17.791646944210225</v>
      </c>
      <c r="AL1376">
        <v>0</v>
      </c>
      <c r="AM1376">
        <v>0</v>
      </c>
      <c r="AN1376">
        <v>-4.4652438129268086</v>
      </c>
      <c r="AO1376">
        <f t="shared" si="215"/>
        <v>19.569486499174534</v>
      </c>
      <c r="AP1376">
        <f t="shared" si="216"/>
        <v>1.174169189950472</v>
      </c>
      <c r="AQ1376">
        <f t="shared" si="217"/>
        <v>0</v>
      </c>
      <c r="AR1376">
        <f t="shared" si="218"/>
        <v>1.1688980273079825</v>
      </c>
      <c r="AS1376" s="9">
        <f t="shared" si="219"/>
        <v>8.4924298126947235</v>
      </c>
      <c r="AT1376" s="9">
        <f t="shared" si="220"/>
        <v>4.4139995928329325</v>
      </c>
      <c r="AU1376" s="9">
        <f t="shared" si="221"/>
        <v>13.118966102706338</v>
      </c>
      <c r="AV1376">
        <f t="shared" si="222"/>
        <v>0</v>
      </c>
      <c r="AW1376">
        <f t="shared" si="223"/>
        <v>2.1483903744476294</v>
      </c>
      <c r="AX1376">
        <v>19.65773538295845</v>
      </c>
      <c r="AZ1376">
        <f t="shared" si="224"/>
        <v>21.73949706475517</v>
      </c>
    </row>
    <row r="1377" spans="1:52" x14ac:dyDescent="0.3">
      <c r="A1377">
        <v>343.75</v>
      </c>
      <c r="B1377" s="12">
        <v>4039.0385307181305</v>
      </c>
      <c r="C1377" s="9">
        <v>0</v>
      </c>
      <c r="D1377" s="9">
        <v>0.41177336286046751</v>
      </c>
      <c r="E1377" s="9">
        <v>0.97934465666411263</v>
      </c>
      <c r="F1377" s="9">
        <v>3.2736476362020719</v>
      </c>
      <c r="G1377" s="12">
        <v>247.04808071960613</v>
      </c>
      <c r="H1377" s="12">
        <v>381.67102179388945</v>
      </c>
      <c r="I1377" s="12">
        <v>22.900261307633368</v>
      </c>
      <c r="J1377">
        <v>194.30501745795789</v>
      </c>
      <c r="K1377">
        <v>54.273329692828042</v>
      </c>
      <c r="L1377">
        <v>-2.8865048163369332E-3</v>
      </c>
      <c r="M1377">
        <v>0</v>
      </c>
      <c r="N1377">
        <v>-5.2197893936550579E-5</v>
      </c>
      <c r="O1377">
        <v>5.5587498289199331E-4</v>
      </c>
      <c r="P1377">
        <v>-4.6642232626914095E-5</v>
      </c>
      <c r="Q1377">
        <v>5.8771958018980341E-3</v>
      </c>
      <c r="R1377">
        <v>-3.5198883115975187E-3</v>
      </c>
      <c r="S1377">
        <v>3.9827021636005328E-5</v>
      </c>
      <c r="T1377">
        <v>192.08573007892306</v>
      </c>
      <c r="U1377">
        <v>54.167379960087544</v>
      </c>
      <c r="V1377">
        <v>205.45459430873021</v>
      </c>
      <c r="W1377">
        <v>57.268410980714975</v>
      </c>
      <c r="X1377">
        <v>230.3500125483109</v>
      </c>
      <c r="Y1377">
        <v>228.68796332907979</v>
      </c>
      <c r="Z1377">
        <v>11.168807751192569</v>
      </c>
      <c r="AA1377" s="12">
        <v>26.48342043587779</v>
      </c>
      <c r="AB1377" s="12">
        <v>7.5334204358777903</v>
      </c>
      <c r="AC1377" s="12">
        <v>-1.0595415422182244</v>
      </c>
      <c r="AD1377" s="12">
        <v>-324.82721861360238</v>
      </c>
      <c r="AE1377">
        <v>9.522690210520901E-2</v>
      </c>
      <c r="AF1377">
        <v>0</v>
      </c>
      <c r="AG1377">
        <v>6.7885525656194998</v>
      </c>
      <c r="AH1377">
        <v>-5.5128102597975612</v>
      </c>
      <c r="AI1377">
        <v>-1.1616684510174791</v>
      </c>
      <c r="AJ1377">
        <v>-2.1662727209341148</v>
      </c>
      <c r="AK1377">
        <v>17.781864050629807</v>
      </c>
      <c r="AL1377">
        <v>0</v>
      </c>
      <c r="AM1377">
        <v>0</v>
      </c>
      <c r="AN1377">
        <v>-4.4841481086661208</v>
      </c>
      <c r="AO1377">
        <f t="shared" si="215"/>
        <v>19.458280887968204</v>
      </c>
      <c r="AP1377">
        <f t="shared" si="216"/>
        <v>1.1674968532780923</v>
      </c>
      <c r="AQ1377">
        <f t="shared" si="217"/>
        <v>0</v>
      </c>
      <c r="AR1377">
        <f t="shared" si="218"/>
        <v>1.162207326465631</v>
      </c>
      <c r="AS1377" s="9">
        <f t="shared" si="219"/>
        <v>8.6352797324109112</v>
      </c>
      <c r="AT1377" s="9">
        <f t="shared" si="220"/>
        <v>4.0375966443884828</v>
      </c>
      <c r="AU1377" s="9">
        <f t="shared" si="221"/>
        <v>13.039547904385291</v>
      </c>
      <c r="AV1377">
        <f t="shared" si="222"/>
        <v>0</v>
      </c>
      <c r="AW1377">
        <f t="shared" si="223"/>
        <v>2.1836369995634493</v>
      </c>
      <c r="AX1377">
        <v>19.546840903154404</v>
      </c>
      <c r="AZ1377">
        <f t="shared" si="224"/>
        <v>23.233369020349585</v>
      </c>
    </row>
    <row r="1378" spans="1:52" x14ac:dyDescent="0.3">
      <c r="A1378">
        <v>344</v>
      </c>
      <c r="B1378" s="12">
        <v>4024.2075522187138</v>
      </c>
      <c r="C1378" s="9">
        <v>0</v>
      </c>
      <c r="D1378" s="9">
        <v>0.40943098391563709</v>
      </c>
      <c r="E1378" s="9">
        <v>0.97744259738918848</v>
      </c>
      <c r="F1378" s="9">
        <v>3.2717896648232427</v>
      </c>
      <c r="G1378" s="12">
        <v>247.10780526226569</v>
      </c>
      <c r="H1378" s="12">
        <v>380.93946053430324</v>
      </c>
      <c r="I1378" s="12">
        <v>22.856367632058195</v>
      </c>
      <c r="J1378">
        <v>194.94843826655298</v>
      </c>
      <c r="K1378">
        <v>54.372133954518006</v>
      </c>
      <c r="L1378">
        <v>-2.8871087348557051E-3</v>
      </c>
      <c r="M1378">
        <v>0</v>
      </c>
      <c r="N1378">
        <v>8.6978476146855566E-5</v>
      </c>
      <c r="O1378">
        <v>5.4249565715813654E-4</v>
      </c>
      <c r="P1378">
        <v>-2.6193202427830597E-4</v>
      </c>
      <c r="Q1378">
        <v>5.8771958018980341E-3</v>
      </c>
      <c r="R1378">
        <v>-1.9782887739762896E-2</v>
      </c>
      <c r="S1378">
        <v>3.9805732368203038E-5</v>
      </c>
      <c r="T1378">
        <v>214.32283932973456</v>
      </c>
      <c r="U1378">
        <v>57.336803012961525</v>
      </c>
      <c r="V1378">
        <v>208.25507586621694</v>
      </c>
      <c r="W1378">
        <v>57.640114946092524</v>
      </c>
      <c r="X1378">
        <v>229.1602242135929</v>
      </c>
      <c r="Y1378">
        <v>227.60680209811841</v>
      </c>
      <c r="Z1378">
        <v>11.164618208440375</v>
      </c>
      <c r="AA1378" s="12">
        <v>26.468789210686065</v>
      </c>
      <c r="AB1378" s="12">
        <v>7.5187892106860668</v>
      </c>
      <c r="AC1378" s="12">
        <v>-1.0639826959420722</v>
      </c>
      <c r="AD1378" s="12">
        <v>-322.96069875592923</v>
      </c>
      <c r="AE1378">
        <v>9.5661360240941073E-2</v>
      </c>
      <c r="AF1378">
        <v>0</v>
      </c>
      <c r="AG1378">
        <v>6.4307801764226227</v>
      </c>
      <c r="AH1378">
        <v>-6.1604169017473485</v>
      </c>
      <c r="AI1378">
        <v>-0.96758631159507336</v>
      </c>
      <c r="AJ1378">
        <v>-2.1538249000032925</v>
      </c>
      <c r="AK1378">
        <v>17.772040151262907</v>
      </c>
      <c r="AL1378">
        <v>0</v>
      </c>
      <c r="AM1378">
        <v>0</v>
      </c>
      <c r="AN1378">
        <v>-4.5029437766768288</v>
      </c>
      <c r="AO1378">
        <f t="shared" si="215"/>
        <v>19.588594842274301</v>
      </c>
      <c r="AP1378">
        <f t="shared" si="216"/>
        <v>1.1753156905364579</v>
      </c>
      <c r="AQ1378">
        <f t="shared" si="217"/>
        <v>0</v>
      </c>
      <c r="AR1378">
        <f t="shared" si="218"/>
        <v>1.1699420770181401</v>
      </c>
      <c r="AS1378" s="9">
        <f t="shared" si="219"/>
        <v>7.8040798484009457</v>
      </c>
      <c r="AT1378" s="9">
        <f t="shared" si="220"/>
        <v>4.2007148740669829</v>
      </c>
      <c r="AU1378" s="9">
        <f t="shared" si="221"/>
        <v>13.121950959229011</v>
      </c>
      <c r="AV1378">
        <f t="shared" si="222"/>
        <v>0</v>
      </c>
      <c r="AW1378">
        <f t="shared" si="223"/>
        <v>1.9726277972874962</v>
      </c>
      <c r="AX1378">
        <v>19.678566423019202</v>
      </c>
      <c r="AZ1378">
        <f t="shared" si="224"/>
        <v>19.351726231901466</v>
      </c>
    </row>
    <row r="1379" spans="1:52" x14ac:dyDescent="0.3">
      <c r="A1379">
        <v>344.25</v>
      </c>
      <c r="B1379" s="12">
        <v>4009.3731451370231</v>
      </c>
      <c r="C1379" s="9">
        <v>0</v>
      </c>
      <c r="D1379" s="9">
        <v>0.40709257194120452</v>
      </c>
      <c r="E1379" s="9">
        <v>0.9755326447997219</v>
      </c>
      <c r="F1379" s="9">
        <v>3.2699293185959277</v>
      </c>
      <c r="G1379" s="12">
        <v>247.16204296757826</v>
      </c>
      <c r="H1379" s="12">
        <v>380.20486338450843</v>
      </c>
      <c r="I1379" s="12">
        <v>22.812291803070504</v>
      </c>
      <c r="J1379">
        <v>194.2964731015754</v>
      </c>
      <c r="K1379">
        <v>54.286390961433597</v>
      </c>
      <c r="L1379">
        <v>-2.8881069421215939E-3</v>
      </c>
      <c r="M1379">
        <v>0</v>
      </c>
      <c r="N1379">
        <v>-4.8524647478640668E-5</v>
      </c>
      <c r="O1379">
        <v>5.3617547852132246E-4</v>
      </c>
      <c r="P1379">
        <v>-3.5886252233000743E-5</v>
      </c>
      <c r="Q1379">
        <v>5.8771958018980341E-3</v>
      </c>
      <c r="R1379">
        <v>-2.7125110521247727E-3</v>
      </c>
      <c r="S1379">
        <v>3.9530743925183089E-5</v>
      </c>
      <c r="T1379">
        <v>192.24015532640121</v>
      </c>
      <c r="U1379">
        <v>54.201383137990547</v>
      </c>
      <c r="V1379">
        <v>205.57676713421577</v>
      </c>
      <c r="W1379">
        <v>57.279204709935982</v>
      </c>
      <c r="X1379">
        <v>227.92021265709414</v>
      </c>
      <c r="Y1379">
        <v>226.41696207243621</v>
      </c>
      <c r="Z1379">
        <v>11.160409084571821</v>
      </c>
      <c r="AA1379" s="12">
        <v>26.45409726769017</v>
      </c>
      <c r="AB1379" s="12">
        <v>7.5040972676901685</v>
      </c>
      <c r="AC1379" s="12">
        <v>-1.0683980946615927</v>
      </c>
      <c r="AD1379" s="12">
        <v>-321.08779487414915</v>
      </c>
      <c r="AE1379">
        <v>9.6094009582677664E-2</v>
      </c>
      <c r="AF1379">
        <v>0</v>
      </c>
      <c r="AG1379">
        <v>6.3078953032023506</v>
      </c>
      <c r="AH1379">
        <v>-5.5341534952688409</v>
      </c>
      <c r="AI1379">
        <v>-1.0420097469110217</v>
      </c>
      <c r="AJ1379">
        <v>-2.1413345040157012</v>
      </c>
      <c r="AK1379">
        <v>17.762175483909036</v>
      </c>
      <c r="AL1379">
        <v>0</v>
      </c>
      <c r="AM1379">
        <v>0</v>
      </c>
      <c r="AN1379">
        <v>-4.5216304454181921</v>
      </c>
      <c r="AO1379">
        <f t="shared" si="215"/>
        <v>19.478850846899078</v>
      </c>
      <c r="AP1379">
        <f t="shared" si="216"/>
        <v>1.1687310508139446</v>
      </c>
      <c r="AQ1379">
        <f t="shared" si="217"/>
        <v>0</v>
      </c>
      <c r="AR1379">
        <f t="shared" si="218"/>
        <v>1.1633391362840779</v>
      </c>
      <c r="AS1379" s="9">
        <f t="shared" si="219"/>
        <v>7.9629528994069494</v>
      </c>
      <c r="AT1379" s="9">
        <f t="shared" si="220"/>
        <v>3.8309197823393264</v>
      </c>
      <c r="AU1379" s="9">
        <f t="shared" si="221"/>
        <v>13.043516636925117</v>
      </c>
      <c r="AV1379">
        <f t="shared" si="222"/>
        <v>0</v>
      </c>
      <c r="AW1379">
        <f t="shared" si="223"/>
        <v>2.0119332996934793</v>
      </c>
      <c r="AX1379">
        <v>19.569132601918497</v>
      </c>
      <c r="AZ1379">
        <f t="shared" si="224"/>
        <v>20.840194938220435</v>
      </c>
    </row>
    <row r="1380" spans="1:52" x14ac:dyDescent="0.3">
      <c r="A1380">
        <v>344.5</v>
      </c>
      <c r="B1380" s="12">
        <v>3994.535638408327</v>
      </c>
      <c r="C1380" s="9">
        <v>0</v>
      </c>
      <c r="D1380" s="9">
        <v>0.40475816669745202</v>
      </c>
      <c r="E1380" s="9">
        <v>0.97361484509270857</v>
      </c>
      <c r="F1380" s="9">
        <v>3.268066634003612</v>
      </c>
      <c r="G1380" s="12">
        <v>247.21080728999954</v>
      </c>
      <c r="H1380" s="12">
        <v>379.46724811258019</v>
      </c>
      <c r="I1380" s="12">
        <v>22.768034886754812</v>
      </c>
      <c r="J1380">
        <v>195.00167448219958</v>
      </c>
      <c r="K1380">
        <v>54.393921683943802</v>
      </c>
      <c r="L1380">
        <v>-2.8885831758234119E-3</v>
      </c>
      <c r="M1380">
        <v>0</v>
      </c>
      <c r="N1380">
        <v>8.471035095306417E-5</v>
      </c>
      <c r="O1380">
        <v>5.2192063910453995E-4</v>
      </c>
      <c r="P1380">
        <v>-2.7188845859294327E-4</v>
      </c>
      <c r="Q1380">
        <v>5.8771958018980341E-3</v>
      </c>
      <c r="R1380">
        <v>-2.0566828302167606E-2</v>
      </c>
      <c r="S1380">
        <v>3.9520494214357841E-5</v>
      </c>
      <c r="T1380">
        <v>214.33903449989464</v>
      </c>
      <c r="U1380">
        <v>57.349060830680628</v>
      </c>
      <c r="V1380">
        <v>208.36859786765808</v>
      </c>
      <c r="W1380">
        <v>57.649631483214023</v>
      </c>
      <c r="X1380">
        <v>226.73773300244318</v>
      </c>
      <c r="Y1380">
        <v>225.34082913540331</v>
      </c>
      <c r="Z1380">
        <v>11.156180454705884</v>
      </c>
      <c r="AA1380" s="12">
        <v>26.439344962251599</v>
      </c>
      <c r="AB1380" s="12">
        <v>7.4893449622515984</v>
      </c>
      <c r="AC1380" s="12">
        <v>-1.0727876514925587</v>
      </c>
      <c r="AD1380" s="12">
        <v>-319.20857272905084</v>
      </c>
      <c r="AE1380">
        <v>9.6524841748082402E-2</v>
      </c>
      <c r="AF1380">
        <v>0</v>
      </c>
      <c r="AG1380">
        <v>5.9420572500077089</v>
      </c>
      <c r="AH1380">
        <v>-6.1798155651076243</v>
      </c>
      <c r="AI1380">
        <v>-0.8486115633872614</v>
      </c>
      <c r="AJ1380">
        <v>-2.1288019715300406</v>
      </c>
      <c r="AK1380">
        <v>17.752270287169925</v>
      </c>
      <c r="AL1380">
        <v>0</v>
      </c>
      <c r="AM1380">
        <v>0</v>
      </c>
      <c r="AN1380">
        <v>-4.5402077471823583</v>
      </c>
      <c r="AO1380">
        <f t="shared" si="215"/>
        <v>19.607638703513999</v>
      </c>
      <c r="AP1380">
        <f t="shared" si="216"/>
        <v>1.1764583222108398</v>
      </c>
      <c r="AQ1380">
        <f t="shared" si="217"/>
        <v>0</v>
      </c>
      <c r="AR1380">
        <f t="shared" si="218"/>
        <v>1.1709820184982305</v>
      </c>
      <c r="AS1380" s="9">
        <f t="shared" si="219"/>
        <v>7.1230385823215183</v>
      </c>
      <c r="AT1380" s="9">
        <f t="shared" si="220"/>
        <v>3.9915711687373063</v>
      </c>
      <c r="AU1380" s="9">
        <f t="shared" si="221"/>
        <v>13.124781340024649</v>
      </c>
      <c r="AV1380">
        <f t="shared" si="222"/>
        <v>0</v>
      </c>
      <c r="AW1380">
        <f t="shared" si="223"/>
        <v>1.7989424110011947</v>
      </c>
      <c r="AX1380">
        <v>19.699337280376234</v>
      </c>
      <c r="AZ1380">
        <f t="shared" si="224"/>
        <v>16.972231267745229</v>
      </c>
    </row>
    <row r="1381" spans="1:52" x14ac:dyDescent="0.3">
      <c r="A1381">
        <v>344.75</v>
      </c>
      <c r="B1381" s="12">
        <v>3979.6953601564901</v>
      </c>
      <c r="C1381" s="9">
        <v>0</v>
      </c>
      <c r="D1381" s="9">
        <v>0.40242780779174525</v>
      </c>
      <c r="E1381" s="9">
        <v>0.97168924461883377</v>
      </c>
      <c r="F1381" s="9">
        <v>3.2662016475862368</v>
      </c>
      <c r="G1381" s="12">
        <v>247.25411183474557</v>
      </c>
      <c r="H1381" s="12">
        <v>378.72663254570529</v>
      </c>
      <c r="I1381" s="12">
        <v>22.723597952742317</v>
      </c>
      <c r="J1381">
        <v>194.2879502545687</v>
      </c>
      <c r="K1381">
        <v>54.299392985529153</v>
      </c>
      <c r="L1381">
        <v>-2.8896615448156318E-3</v>
      </c>
      <c r="M1381">
        <v>0</v>
      </c>
      <c r="N1381">
        <v>-4.8104869302452456E-5</v>
      </c>
      <c r="O1381">
        <v>5.1596381911314377E-4</v>
      </c>
      <c r="P1381">
        <v>-2.016029477766839E-5</v>
      </c>
      <c r="Q1381">
        <v>5.8771958018980341E-3</v>
      </c>
      <c r="R1381">
        <v>-1.5261506536997872E-3</v>
      </c>
      <c r="S1381">
        <v>3.9234413319588323E-5</v>
      </c>
      <c r="T1381">
        <v>192.394298387947</v>
      </c>
      <c r="U1381">
        <v>54.235305331474194</v>
      </c>
      <c r="V1381">
        <v>205.69808129290294</v>
      </c>
      <c r="W1381">
        <v>57.289950446291698</v>
      </c>
      <c r="X1381">
        <v>225.50932213395001</v>
      </c>
      <c r="Y1381">
        <v>224.15647120412399</v>
      </c>
      <c r="Z1381">
        <v>11.151932394389542</v>
      </c>
      <c r="AA1381" s="12">
        <v>26.424532650914106</v>
      </c>
      <c r="AB1381" s="12">
        <v>7.4745326509141048</v>
      </c>
      <c r="AC1381" s="12">
        <v>-1.0771512804629231</v>
      </c>
      <c r="AD1381" s="12">
        <v>-317.32309870140887</v>
      </c>
      <c r="AE1381">
        <v>9.6953848387273389E-2</v>
      </c>
      <c r="AF1381">
        <v>0</v>
      </c>
      <c r="AG1381">
        <v>5.8341290879691767</v>
      </c>
      <c r="AH1381">
        <v>-5.5556551118504203</v>
      </c>
      <c r="AI1381">
        <v>-0.92291949556105235</v>
      </c>
      <c r="AJ1381">
        <v>-2.116227745239696</v>
      </c>
      <c r="AK1381">
        <v>17.7423248004411</v>
      </c>
      <c r="AL1381">
        <v>0</v>
      </c>
      <c r="AM1381">
        <v>0</v>
      </c>
      <c r="AN1381">
        <v>-4.5586753181219697</v>
      </c>
      <c r="AO1381">
        <f t="shared" si="215"/>
        <v>19.499516477790689</v>
      </c>
      <c r="AP1381">
        <f t="shared" si="216"/>
        <v>1.1699709886674412</v>
      </c>
      <c r="AQ1381">
        <f t="shared" si="217"/>
        <v>0</v>
      </c>
      <c r="AR1381">
        <f t="shared" si="218"/>
        <v>1.1644764026602843</v>
      </c>
      <c r="AS1381" s="9">
        <f t="shared" si="219"/>
        <v>7.3021028195180477</v>
      </c>
      <c r="AT1381" s="9">
        <f t="shared" si="220"/>
        <v>3.629429927937605</v>
      </c>
      <c r="AU1381" s="9">
        <f t="shared" si="221"/>
        <v>13.047437369016397</v>
      </c>
      <c r="AV1381">
        <f t="shared" si="222"/>
        <v>0</v>
      </c>
      <c r="AW1381">
        <f t="shared" si="223"/>
        <v>1.8433548773379129</v>
      </c>
      <c r="AX1381">
        <v>19.591525014967079</v>
      </c>
      <c r="AZ1381">
        <f t="shared" si="224"/>
        <v>18.458389911221047</v>
      </c>
    </row>
    <row r="1382" spans="1:52" x14ac:dyDescent="0.3">
      <c r="A1382">
        <v>345</v>
      </c>
      <c r="B1382" s="12">
        <v>3964.8526376849923</v>
      </c>
      <c r="C1382" s="9">
        <v>0</v>
      </c>
      <c r="D1382" s="9">
        <v>0.40010153467816906</v>
      </c>
      <c r="E1382" s="9">
        <v>0.96975588988084693</v>
      </c>
      <c r="F1382" s="9">
        <v>3.2643343959393301</v>
      </c>
      <c r="G1382" s="12">
        <v>247.29197035625458</v>
      </c>
      <c r="H1382" s="12">
        <v>377.98303456955648</v>
      </c>
      <c r="I1382" s="12">
        <v>22.678982074173391</v>
      </c>
      <c r="J1382">
        <v>195.08287445290492</v>
      </c>
      <c r="K1382">
        <v>54.41957517815257</v>
      </c>
      <c r="L1382">
        <v>-2.8900203168359486E-3</v>
      </c>
      <c r="M1382">
        <v>0</v>
      </c>
      <c r="N1382">
        <v>8.335881768121203E-5</v>
      </c>
      <c r="O1382">
        <v>5.0057999650722745E-4</v>
      </c>
      <c r="P1382">
        <v>-2.8649390777565805E-4</v>
      </c>
      <c r="Q1382">
        <v>5.8771958018980341E-3</v>
      </c>
      <c r="R1382">
        <v>-2.1703549439370098E-2</v>
      </c>
      <c r="S1382">
        <v>3.9240433202572424E-5</v>
      </c>
      <c r="T1382">
        <v>214.36716969470672</v>
      </c>
      <c r="U1382">
        <v>57.362757809411562</v>
      </c>
      <c r="V1382">
        <v>208.48181358355296</v>
      </c>
      <c r="W1382">
        <v>57.659179773701339</v>
      </c>
      <c r="X1382">
        <v>224.33825816883518</v>
      </c>
      <c r="Y1382">
        <v>223.09046040404223</v>
      </c>
      <c r="Z1382">
        <v>11.147664979597932</v>
      </c>
      <c r="AA1382" s="12">
        <v>26.409660691391128</v>
      </c>
      <c r="AB1382" s="12">
        <v>7.4596606913911296</v>
      </c>
      <c r="AC1382" s="12">
        <v>-1.0814888965108178</v>
      </c>
      <c r="AD1382" s="12">
        <v>-315.43143900760765</v>
      </c>
      <c r="AE1382">
        <v>9.738102118302483E-2</v>
      </c>
      <c r="AF1382">
        <v>0</v>
      </c>
      <c r="AG1382">
        <v>5.4558808979322286</v>
      </c>
      <c r="AH1382">
        <v>-6.1997167574493286</v>
      </c>
      <c r="AI1382">
        <v>-0.73043234102446353</v>
      </c>
      <c r="AJ1382">
        <v>-2.1036122667417358</v>
      </c>
      <c r="AK1382">
        <v>17.732339263903462</v>
      </c>
      <c r="AL1382">
        <v>0</v>
      </c>
      <c r="AM1382">
        <v>0</v>
      </c>
      <c r="AN1382">
        <v>-4.5770327982416887</v>
      </c>
      <c r="AO1382">
        <f t="shared" si="215"/>
        <v>19.626106321124876</v>
      </c>
      <c r="AP1382">
        <f t="shared" si="216"/>
        <v>1.1775663792674924</v>
      </c>
      <c r="AQ1382">
        <f t="shared" si="217"/>
        <v>0</v>
      </c>
      <c r="AR1382">
        <f t="shared" si="218"/>
        <v>1.1719873219887895</v>
      </c>
      <c r="AS1382" s="9">
        <f t="shared" si="219"/>
        <v>6.4473886103724745</v>
      </c>
      <c r="AT1382" s="9">
        <f t="shared" si="220"/>
        <v>3.7861789936366748</v>
      </c>
      <c r="AU1382" s="9">
        <f t="shared" si="221"/>
        <v>13.127115487312162</v>
      </c>
      <c r="AV1382">
        <f t="shared" si="222"/>
        <v>0</v>
      </c>
      <c r="AW1382">
        <f t="shared" si="223"/>
        <v>1.6268607496587966</v>
      </c>
      <c r="AX1382">
        <v>19.719533245861282</v>
      </c>
      <c r="AZ1382">
        <f t="shared" si="224"/>
        <v>14.60864682048927</v>
      </c>
    </row>
    <row r="1383" spans="1:52" x14ac:dyDescent="0.3">
      <c r="A1383">
        <v>345.25</v>
      </c>
      <c r="B1383" s="12">
        <v>3950.0077974679884</v>
      </c>
      <c r="C1383" s="9">
        <v>0</v>
      </c>
      <c r="D1383" s="9">
        <v>0.39777938665717127</v>
      </c>
      <c r="E1383" s="9">
        <v>0.96781482753192627</v>
      </c>
      <c r="F1383" s="9">
        <v>3.262464915713136</v>
      </c>
      <c r="G1383" s="12">
        <v>247.32439675664534</v>
      </c>
      <c r="H1383" s="12">
        <v>377.23647212766394</v>
      </c>
      <c r="I1383" s="12">
        <v>22.634188327659839</v>
      </c>
      <c r="J1383">
        <v>194.28073938048806</v>
      </c>
      <c r="K1383">
        <v>54.312481447031075</v>
      </c>
      <c r="L1383">
        <v>-2.8919419624569946E-3</v>
      </c>
      <c r="M1383">
        <v>0</v>
      </c>
      <c r="N1383">
        <v>-4.7720671020287861E-5</v>
      </c>
      <c r="O1383">
        <v>4.9523754184689335E-4</v>
      </c>
      <c r="P1383">
        <v>1.8039285219091866E-5</v>
      </c>
      <c r="Q1383">
        <v>5.8771958018980341E-3</v>
      </c>
      <c r="R1383">
        <v>1.36754124565282E-3</v>
      </c>
      <c r="S1383">
        <v>3.8938308964069598E-5</v>
      </c>
      <c r="T1383">
        <v>192.54866240028809</v>
      </c>
      <c r="U1383">
        <v>54.268987860578534</v>
      </c>
      <c r="V1383">
        <v>205.8191191225352</v>
      </c>
      <c r="W1383">
        <v>57.300730236363677</v>
      </c>
      <c r="X1383">
        <v>223.12541874335247</v>
      </c>
      <c r="Y1383">
        <v>221.91454091906797</v>
      </c>
      <c r="Z1383">
        <v>11.143378286731609</v>
      </c>
      <c r="AA1383" s="12">
        <v>26.394729442553274</v>
      </c>
      <c r="AB1383" s="12">
        <v>7.4447294425532782</v>
      </c>
      <c r="AC1383" s="12">
        <v>-1.0858004154883647</v>
      </c>
      <c r="AD1383" s="12">
        <v>-313.53366003311868</v>
      </c>
      <c r="AE1383">
        <v>9.7806351850940887E-2</v>
      </c>
      <c r="AF1383">
        <v>0</v>
      </c>
      <c r="AG1383">
        <v>5.3685208428431404</v>
      </c>
      <c r="AH1383">
        <v>-5.5773282928477519</v>
      </c>
      <c r="AI1383">
        <v>-0.80477108982663881</v>
      </c>
      <c r="AJ1383">
        <v>-2.0909559787608689</v>
      </c>
      <c r="AK1383">
        <v>17.722313918514875</v>
      </c>
      <c r="AL1383">
        <v>0</v>
      </c>
      <c r="AM1383">
        <v>0</v>
      </c>
      <c r="AN1383">
        <v>-4.5952798314143273</v>
      </c>
      <c r="AO1383">
        <f t="shared" si="215"/>
        <v>19.520043082692791</v>
      </c>
      <c r="AP1383">
        <f t="shared" si="216"/>
        <v>1.1712025849615675</v>
      </c>
      <c r="AQ1383">
        <f t="shared" si="217"/>
        <v>0</v>
      </c>
      <c r="AR1383">
        <f t="shared" si="218"/>
        <v>1.1656051389785036</v>
      </c>
      <c r="AS1383" s="9">
        <f t="shared" si="219"/>
        <v>6.6544589604185145</v>
      </c>
      <c r="AT1383" s="9">
        <f t="shared" si="220"/>
        <v>3.4335917179873015</v>
      </c>
      <c r="AU1383" s="9">
        <f t="shared" si="221"/>
        <v>13.051153454624664</v>
      </c>
      <c r="AV1383">
        <f t="shared" si="222"/>
        <v>0</v>
      </c>
      <c r="AW1383">
        <f t="shared" si="223"/>
        <v>1.6783450736879422</v>
      </c>
      <c r="AX1383">
        <v>19.613781848153458</v>
      </c>
      <c r="AZ1383">
        <f t="shared" si="224"/>
        <v>16.095421796532776</v>
      </c>
    </row>
    <row r="1384" spans="1:52" x14ac:dyDescent="0.3">
      <c r="A1384">
        <v>345.5</v>
      </c>
      <c r="B1384" s="12">
        <v>3935.161165141506</v>
      </c>
      <c r="C1384" s="9">
        <v>0</v>
      </c>
      <c r="D1384" s="9">
        <v>0.39546140287522197</v>
      </c>
      <c r="E1384" s="9">
        <v>0.96586610437404008</v>
      </c>
      <c r="F1384" s="9">
        <v>3.2605932436117353</v>
      </c>
      <c r="G1384" s="12">
        <v>247.35140508417078</v>
      </c>
      <c r="H1384" s="12">
        <v>376.48696322078462</v>
      </c>
      <c r="I1384" s="12">
        <v>22.589217793247077</v>
      </c>
      <c r="J1384">
        <v>195.29474128909627</v>
      </c>
      <c r="K1384">
        <v>54.468749572394643</v>
      </c>
      <c r="L1384">
        <v>-2.8922768421543875E-3</v>
      </c>
      <c r="M1384">
        <v>0</v>
      </c>
      <c r="N1384">
        <v>8.0915478969588607E-5</v>
      </c>
      <c r="O1384">
        <v>4.7769728305567115E-4</v>
      </c>
      <c r="P1384">
        <v>-3.2178790850255951E-4</v>
      </c>
      <c r="Q1384">
        <v>5.8771958018980341E-3</v>
      </c>
      <c r="R1384">
        <v>-2.4411107231222202E-2</v>
      </c>
      <c r="S1384">
        <v>3.8984383407611362E-5</v>
      </c>
      <c r="T1384">
        <v>214.4585461203591</v>
      </c>
      <c r="U1384">
        <v>57.383997036789481</v>
      </c>
      <c r="V1384">
        <v>208.59632768851486</v>
      </c>
      <c r="W1384">
        <v>57.668981572437644</v>
      </c>
      <c r="X1384">
        <v>221.97009932246121</v>
      </c>
      <c r="Y1384">
        <v>220.8680612555533</v>
      </c>
      <c r="Z1384">
        <v>11.139072392618855</v>
      </c>
      <c r="AA1384" s="12">
        <v>26.379739264415701</v>
      </c>
      <c r="AB1384" s="12">
        <v>7.4297392644156988</v>
      </c>
      <c r="AC1384" s="12">
        <v>-1.0900857541648397</v>
      </c>
      <c r="AD1384" s="12">
        <v>-311.62982852507201</v>
      </c>
      <c r="AE1384">
        <v>9.8229832139639983E-2</v>
      </c>
      <c r="AF1384">
        <v>0</v>
      </c>
      <c r="AG1384">
        <v>4.9547738743209564</v>
      </c>
      <c r="AH1384">
        <v>-6.2216101738746117</v>
      </c>
      <c r="AI1384">
        <v>-0.61358667835192193</v>
      </c>
      <c r="AJ1384">
        <v>-2.0782593264337055</v>
      </c>
      <c r="AK1384">
        <v>17.712249006001688</v>
      </c>
      <c r="AL1384">
        <v>0</v>
      </c>
      <c r="AM1384">
        <v>0</v>
      </c>
      <c r="AN1384">
        <v>-4.613416065394242</v>
      </c>
      <c r="AO1384">
        <f t="shared" si="215"/>
        <v>19.641643298331964</v>
      </c>
      <c r="AP1384">
        <f t="shared" si="216"/>
        <v>1.1784985978999178</v>
      </c>
      <c r="AQ1384">
        <f t="shared" si="217"/>
        <v>0</v>
      </c>
      <c r="AR1384">
        <f t="shared" si="218"/>
        <v>1.1728174429094025</v>
      </c>
      <c r="AS1384" s="9">
        <f t="shared" si="219"/>
        <v>5.75243300763593</v>
      </c>
      <c r="AT1384" s="9">
        <f t="shared" si="220"/>
        <v>3.5786706847047451</v>
      </c>
      <c r="AU1384" s="9">
        <f t="shared" si="221"/>
        <v>13.127381196607004</v>
      </c>
      <c r="AV1384">
        <f t="shared" si="222"/>
        <v>0</v>
      </c>
      <c r="AW1384">
        <f t="shared" si="223"/>
        <v>1.450168497858038</v>
      </c>
      <c r="AX1384">
        <v>19.736787875623914</v>
      </c>
      <c r="AZ1384">
        <f t="shared" si="224"/>
        <v>12.271733567038439</v>
      </c>
    </row>
    <row r="1385" spans="1:52" x14ac:dyDescent="0.3">
      <c r="A1385">
        <v>345.75</v>
      </c>
      <c r="B1385" s="12">
        <v>3920.3130654947249</v>
      </c>
      <c r="C1385" s="9">
        <v>0</v>
      </c>
      <c r="D1385" s="9">
        <v>0.39314762232447825</v>
      </c>
      <c r="E1385" s="9">
        <v>0.96390976735630984</v>
      </c>
      <c r="F1385" s="9">
        <v>3.2587194163921782</v>
      </c>
      <c r="G1385" s="12">
        <v>247.37300953166852</v>
      </c>
      <c r="H1385" s="12">
        <v>375.73452590627301</v>
      </c>
      <c r="I1385" s="12">
        <v>22.54407155437638</v>
      </c>
      <c r="J1385">
        <v>194.28734813086629</v>
      </c>
      <c r="K1385">
        <v>54.332520871385441</v>
      </c>
      <c r="L1385">
        <v>-2.8910594478728101E-3</v>
      </c>
      <c r="M1385">
        <v>0</v>
      </c>
      <c r="N1385">
        <v>-4.7563032752852668E-5</v>
      </c>
      <c r="O1385">
        <v>4.739141529245718E-4</v>
      </c>
      <c r="P1385">
        <v>-1.8514334603802615E-5</v>
      </c>
      <c r="Q1385">
        <v>5.8771958018980341E-3</v>
      </c>
      <c r="R1385">
        <v>-1.4054436989513982E-3</v>
      </c>
      <c r="S1385">
        <v>3.8644108160652382E-5</v>
      </c>
      <c r="T1385">
        <v>192.70552954226338</v>
      </c>
      <c r="U1385">
        <v>54.301660496080785</v>
      </c>
      <c r="V1385">
        <v>205.94138249752825</v>
      </c>
      <c r="W1385">
        <v>57.311754308354239</v>
      </c>
      <c r="X1385">
        <v>220.77691167296098</v>
      </c>
      <c r="Y1385">
        <v>219.70002955546406</v>
      </c>
      <c r="Z1385">
        <v>11.134747374514006</v>
      </c>
      <c r="AA1385" s="12">
        <v>26.364690518125457</v>
      </c>
      <c r="AB1385" s="12">
        <v>7.4146905181254601</v>
      </c>
      <c r="AC1385" s="12">
        <v>-1.0943448302257039</v>
      </c>
      <c r="AD1385" s="12">
        <v>-309.7200111131761</v>
      </c>
      <c r="AE1385">
        <v>9.865145383094176E-2</v>
      </c>
      <c r="AF1385">
        <v>0</v>
      </c>
      <c r="AG1385">
        <v>4.9102978906212833</v>
      </c>
      <c r="AH1385">
        <v>-5.5992380774560147</v>
      </c>
      <c r="AI1385">
        <v>-0.68793235289679022</v>
      </c>
      <c r="AJ1385">
        <v>-2.065522754113772</v>
      </c>
      <c r="AK1385">
        <v>17.702144768850243</v>
      </c>
      <c r="AL1385">
        <v>0</v>
      </c>
      <c r="AM1385">
        <v>0</v>
      </c>
      <c r="AN1385">
        <v>-4.6314411518132284</v>
      </c>
      <c r="AO1385">
        <f t="shared" si="215"/>
        <v>19.539986660968413</v>
      </c>
      <c r="AP1385">
        <f t="shared" si="216"/>
        <v>1.1723991996581047</v>
      </c>
      <c r="AQ1385">
        <f t="shared" si="217"/>
        <v>0</v>
      </c>
      <c r="AR1385">
        <f t="shared" si="218"/>
        <v>1.1666988663284981</v>
      </c>
      <c r="AS1385" s="9">
        <f t="shared" si="219"/>
        <v>6.0189113053842895</v>
      </c>
      <c r="AT1385" s="9">
        <f t="shared" si="220"/>
        <v>3.2431092067342906</v>
      </c>
      <c r="AU1385" s="9">
        <f t="shared" si="221"/>
        <v>13.054368910275404</v>
      </c>
      <c r="AV1385">
        <f t="shared" si="222"/>
        <v>0</v>
      </c>
      <c r="AW1385">
        <f t="shared" si="223"/>
        <v>1.5166299041411102</v>
      </c>
      <c r="AX1385">
        <v>19.63545640079434</v>
      </c>
      <c r="AZ1385">
        <f t="shared" si="224"/>
        <v>13.758647057935804</v>
      </c>
    </row>
    <row r="1386" spans="1:52" x14ac:dyDescent="0.3">
      <c r="A1386">
        <v>346</v>
      </c>
      <c r="B1386" s="12">
        <v>3905.46382246133</v>
      </c>
      <c r="C1386" s="9">
        <v>0</v>
      </c>
      <c r="D1386" s="9">
        <v>0.390838083842453</v>
      </c>
      <c r="E1386" s="9">
        <v>0.96194586357336198</v>
      </c>
      <c r="F1386" s="9">
        <v>3.2568434708635965</v>
      </c>
      <c r="G1386" s="12">
        <v>247.38922443500672</v>
      </c>
      <c r="H1386" s="12">
        <v>374.97917829744694</v>
      </c>
      <c r="I1386" s="12">
        <v>22.498750697846816</v>
      </c>
      <c r="J1386">
        <v>195.10077641811083</v>
      </c>
      <c r="K1386">
        <v>54.455320731648101</v>
      </c>
      <c r="L1386">
        <v>-2.8910694027801651E-3</v>
      </c>
      <c r="M1386">
        <v>0</v>
      </c>
      <c r="N1386">
        <v>8.1966390013781979E-5</v>
      </c>
      <c r="O1386">
        <v>4.5717881724373328E-4</v>
      </c>
      <c r="P1386">
        <v>-2.8899726603446224E-4</v>
      </c>
      <c r="Q1386">
        <v>5.8771958018980341E-3</v>
      </c>
      <c r="R1386">
        <v>-2.1952178588780964E-2</v>
      </c>
      <c r="S1386">
        <v>3.8651298484711773E-5</v>
      </c>
      <c r="T1386">
        <v>214.354025730605</v>
      </c>
      <c r="U1386">
        <v>57.380323301831595</v>
      </c>
      <c r="V1386">
        <v>208.72046340658187</v>
      </c>
      <c r="W1386">
        <v>57.680188830293162</v>
      </c>
      <c r="X1386">
        <v>219.64187123645175</v>
      </c>
      <c r="Y1386">
        <v>218.66023768206844</v>
      </c>
      <c r="Z1386">
        <v>11.130403310094431</v>
      </c>
      <c r="AA1386" s="12">
        <v>26.349583565948944</v>
      </c>
      <c r="AB1386" s="12">
        <v>7.3995835659489444</v>
      </c>
      <c r="AC1386" s="12">
        <v>-1.0985775622762215</v>
      </c>
      <c r="AD1386" s="12">
        <v>-307.80427468076994</v>
      </c>
      <c r="AE1386">
        <v>9.9071208740044492E-2</v>
      </c>
      <c r="AF1386">
        <v>0</v>
      </c>
      <c r="AG1386">
        <v>4.5398470477047574</v>
      </c>
      <c r="AH1386">
        <v>-6.237969941706492</v>
      </c>
      <c r="AI1386">
        <v>-0.49698871377432852</v>
      </c>
      <c r="AJ1386">
        <v>-2.0527467078460551</v>
      </c>
      <c r="AK1386">
        <v>17.692001450298452</v>
      </c>
      <c r="AL1386">
        <v>0</v>
      </c>
      <c r="AM1386">
        <v>0</v>
      </c>
      <c r="AN1386">
        <v>-4.6493547461958347</v>
      </c>
      <c r="AO1386">
        <f t="shared" si="215"/>
        <v>19.665889840532852</v>
      </c>
      <c r="AP1386">
        <f t="shared" si="216"/>
        <v>1.179953390431971</v>
      </c>
      <c r="AQ1386">
        <f t="shared" si="217"/>
        <v>0</v>
      </c>
      <c r="AR1386">
        <f t="shared" si="218"/>
        <v>1.1741674423712241</v>
      </c>
      <c r="AS1386" s="9">
        <f t="shared" si="219"/>
        <v>5.180515991343805</v>
      </c>
      <c r="AT1386" s="9">
        <f t="shared" si="220"/>
        <v>3.4034515815209279</v>
      </c>
      <c r="AU1386" s="9">
        <f t="shared" si="221"/>
        <v>13.133357122621156</v>
      </c>
      <c r="AV1386">
        <f t="shared" si="222"/>
        <v>0</v>
      </c>
      <c r="AW1386">
        <f t="shared" si="223"/>
        <v>1.3047455265640953</v>
      </c>
      <c r="AX1386">
        <v>19.762797498742064</v>
      </c>
      <c r="AZ1386">
        <f t="shared" si="224"/>
        <v>9.9397742754865703</v>
      </c>
    </row>
    <row r="1387" spans="1:52" x14ac:dyDescent="0.3">
      <c r="A1387">
        <v>346.25</v>
      </c>
      <c r="B1387" s="12">
        <v>3890.6137591109723</v>
      </c>
      <c r="C1387" s="9">
        <v>0</v>
      </c>
      <c r="D1387" s="9">
        <v>0.38853282611170109</v>
      </c>
      <c r="E1387" s="9">
        <v>0.95997444026368506</v>
      </c>
      <c r="F1387" s="9">
        <v>3.2549654438863196</v>
      </c>
      <c r="G1387" s="12">
        <v>247.40006427152701</v>
      </c>
      <c r="H1387" s="12">
        <v>374.22093856295578</v>
      </c>
      <c r="I1387" s="12">
        <v>22.453256313777345</v>
      </c>
      <c r="J1387">
        <v>194.26717906748374</v>
      </c>
      <c r="K1387">
        <v>54.343703877459234</v>
      </c>
      <c r="L1387">
        <v>-2.8935839722281967E-3</v>
      </c>
      <c r="M1387">
        <v>0</v>
      </c>
      <c r="N1387">
        <v>-4.6964461227275129E-5</v>
      </c>
      <c r="O1387">
        <v>4.5230029119114161E-4</v>
      </c>
      <c r="P1387">
        <v>4.0732903594103121E-5</v>
      </c>
      <c r="Q1387">
        <v>5.8771958018980341E-3</v>
      </c>
      <c r="R1387">
        <v>3.095984624375932E-3</v>
      </c>
      <c r="S1387">
        <v>3.8345532519005874E-5</v>
      </c>
      <c r="T1387">
        <v>192.86950137826864</v>
      </c>
      <c r="U1387">
        <v>54.338097417593985</v>
      </c>
      <c r="V1387">
        <v>206.07263163050538</v>
      </c>
      <c r="W1387">
        <v>57.324110753431626</v>
      </c>
      <c r="X1387">
        <v>218.4729529804579</v>
      </c>
      <c r="Y1387">
        <v>217.52039503850264</v>
      </c>
      <c r="Z1387">
        <v>11.12604027746448</v>
      </c>
      <c r="AA1387" s="12">
        <v>26.334418771259113</v>
      </c>
      <c r="AB1387" s="12">
        <v>7.3844187712591154</v>
      </c>
      <c r="AC1387" s="12">
        <v>-1.1027838698439134</v>
      </c>
      <c r="AD1387" s="12">
        <v>-305.88268628967342</v>
      </c>
      <c r="AE1387">
        <v>9.9489088715712048E-2</v>
      </c>
      <c r="AF1387">
        <v>0</v>
      </c>
      <c r="AG1387">
        <v>4.4686392813955162</v>
      </c>
      <c r="AH1387">
        <v>-5.6215179215619635</v>
      </c>
      <c r="AI1387">
        <v>-0.57238817039986289</v>
      </c>
      <c r="AJ1387">
        <v>-2.0399316348658325</v>
      </c>
      <c r="AK1387">
        <v>17.681819294327202</v>
      </c>
      <c r="AL1387">
        <v>0</v>
      </c>
      <c r="AM1387">
        <v>0</v>
      </c>
      <c r="AN1387">
        <v>-4.6671565079697483</v>
      </c>
      <c r="AO1387">
        <f t="shared" si="215"/>
        <v>19.560318276731802</v>
      </c>
      <c r="AP1387">
        <f t="shared" si="216"/>
        <v>1.1736190966039082</v>
      </c>
      <c r="AQ1387">
        <f t="shared" si="217"/>
        <v>0</v>
      </c>
      <c r="AR1387">
        <f t="shared" si="218"/>
        <v>1.1678155987963366</v>
      </c>
      <c r="AS1387" s="9">
        <f t="shared" si="219"/>
        <v>5.4079074617295042</v>
      </c>
      <c r="AT1387" s="9">
        <f t="shared" si="220"/>
        <v>3.0614451927225392</v>
      </c>
      <c r="AU1387" s="9">
        <f t="shared" si="221"/>
        <v>13.057733339216558</v>
      </c>
      <c r="AV1387">
        <f t="shared" si="222"/>
        <v>0</v>
      </c>
      <c r="AW1387">
        <f t="shared" si="223"/>
        <v>1.3613490612652579</v>
      </c>
      <c r="AX1387">
        <v>19.657523918060296</v>
      </c>
      <c r="AZ1387">
        <f t="shared" si="224"/>
        <v>11.447763407997257</v>
      </c>
    </row>
    <row r="1388" spans="1:52" x14ac:dyDescent="0.3">
      <c r="A1388">
        <v>346.5</v>
      </c>
      <c r="B1388" s="12">
        <v>3875.7631976408338</v>
      </c>
      <c r="C1388" s="9">
        <v>0</v>
      </c>
      <c r="D1388" s="9">
        <v>0.38623188765950711</v>
      </c>
      <c r="E1388" s="9">
        <v>0.95799554480797544</v>
      </c>
      <c r="F1388" s="9">
        <v>3.2530853723709896</v>
      </c>
      <c r="G1388" s="12">
        <v>247.40554365848379</v>
      </c>
      <c r="H1388" s="12">
        <v>373.45982492614439</v>
      </c>
      <c r="I1388" s="12">
        <v>22.407589495568661</v>
      </c>
      <c r="J1388">
        <v>195.42636592697579</v>
      </c>
      <c r="K1388">
        <v>54.527155813176137</v>
      </c>
      <c r="L1388">
        <v>-2.89376884389535E-3</v>
      </c>
      <c r="M1388">
        <v>0</v>
      </c>
      <c r="N1388">
        <v>7.8621753855128852E-5</v>
      </c>
      <c r="O1388">
        <v>4.3208305578277883E-4</v>
      </c>
      <c r="P1388">
        <v>-3.4123139484798596E-4</v>
      </c>
      <c r="Q1388">
        <v>5.8771958018980341E-3</v>
      </c>
      <c r="R1388">
        <v>-2.5951528807919944E-2</v>
      </c>
      <c r="S1388">
        <v>3.8415106191666562E-5</v>
      </c>
      <c r="T1388">
        <v>214.49753443442128</v>
      </c>
      <c r="U1388">
        <v>57.409043206465583</v>
      </c>
      <c r="V1388">
        <v>208.82555601515855</v>
      </c>
      <c r="W1388">
        <v>57.6888143485358</v>
      </c>
      <c r="X1388">
        <v>217.36295598489662</v>
      </c>
      <c r="Y1388">
        <v>216.51374971494533</v>
      </c>
      <c r="Z1388">
        <v>11.12165835514841</v>
      </c>
      <c r="AA1388" s="12">
        <v>26.319196498522892</v>
      </c>
      <c r="AB1388" s="12">
        <v>7.3691964985228875</v>
      </c>
      <c r="AC1388" s="12">
        <v>-1.1069636733781696</v>
      </c>
      <c r="AD1388" s="12">
        <v>-303.95531298761586</v>
      </c>
      <c r="AE1388">
        <v>9.9905085640453084E-2</v>
      </c>
      <c r="AF1388">
        <v>0</v>
      </c>
      <c r="AG1388">
        <v>4.041376066109053</v>
      </c>
      <c r="AH1388">
        <v>-6.2617000773980234</v>
      </c>
      <c r="AI1388">
        <v>-0.38440968498933897</v>
      </c>
      <c r="AJ1388">
        <v>-2.0270779823144105</v>
      </c>
      <c r="AK1388">
        <v>17.671598545651914</v>
      </c>
      <c r="AL1388">
        <v>0</v>
      </c>
      <c r="AM1388">
        <v>0</v>
      </c>
      <c r="AN1388">
        <v>-4.6848461004641502</v>
      </c>
      <c r="AO1388">
        <f t="shared" si="215"/>
        <v>19.67740080170422</v>
      </c>
      <c r="AP1388">
        <f t="shared" si="216"/>
        <v>1.1806440481022531</v>
      </c>
      <c r="AQ1388">
        <f t="shared" si="217"/>
        <v>0</v>
      </c>
      <c r="AR1388">
        <f t="shared" si="218"/>
        <v>1.1747569276209728</v>
      </c>
      <c r="AS1388" s="9">
        <f t="shared" si="219"/>
        <v>4.4927520860444607</v>
      </c>
      <c r="AT1388" s="9">
        <f t="shared" si="220"/>
        <v>3.2029869244902534</v>
      </c>
      <c r="AU1388" s="9">
        <f t="shared" si="221"/>
        <v>13.130719742032666</v>
      </c>
      <c r="AV1388">
        <f t="shared" si="222"/>
        <v>0</v>
      </c>
      <c r="AW1388">
        <f t="shared" si="223"/>
        <v>1.1304111544671511</v>
      </c>
      <c r="AX1388">
        <v>19.776011183609068</v>
      </c>
      <c r="AZ1388">
        <f t="shared" si="224"/>
        <v>7.6881936997867797</v>
      </c>
    </row>
    <row r="1389" spans="1:52" x14ac:dyDescent="0.3">
      <c r="A1389">
        <v>346.75</v>
      </c>
      <c r="B1389" s="12">
        <v>3860.9124593672755</v>
      </c>
      <c r="C1389" s="9">
        <v>0</v>
      </c>
      <c r="D1389" s="9">
        <v>0.38393530685758853</v>
      </c>
      <c r="E1389" s="9">
        <v>0.95600922472748795</v>
      </c>
      <c r="F1389" s="9">
        <v>3.2512032932776735</v>
      </c>
      <c r="G1389" s="12">
        <v>247.40567735147999</v>
      </c>
      <c r="H1389" s="12">
        <v>372.69585566441845</v>
      </c>
      <c r="I1389" s="12">
        <v>22.361751339865108</v>
      </c>
      <c r="J1389">
        <v>194.28743692788774</v>
      </c>
      <c r="K1389">
        <v>54.372208776778621</v>
      </c>
      <c r="L1389">
        <v>-2.8913838397733559E-3</v>
      </c>
      <c r="M1389">
        <v>0</v>
      </c>
      <c r="N1389">
        <v>-4.70040731804269E-5</v>
      </c>
      <c r="O1389">
        <v>4.2990417940994827E-4</v>
      </c>
      <c r="P1389">
        <v>-1.8714699345092749E-5</v>
      </c>
      <c r="Q1389">
        <v>5.8771958018980341E-3</v>
      </c>
      <c r="R1389">
        <v>-1.4241259159263925E-3</v>
      </c>
      <c r="S1389">
        <v>3.8052989675881564E-5</v>
      </c>
      <c r="T1389">
        <v>193.02144398559128</v>
      </c>
      <c r="U1389">
        <v>54.370097311810923</v>
      </c>
      <c r="V1389">
        <v>206.18720081397868</v>
      </c>
      <c r="W1389">
        <v>57.334176271581725</v>
      </c>
      <c r="X1389">
        <v>216.22272770093204</v>
      </c>
      <c r="Y1389">
        <v>215.38748323658402</v>
      </c>
      <c r="Z1389">
        <v>11.117257622098432</v>
      </c>
      <c r="AA1389" s="12">
        <v>26.303917113288367</v>
      </c>
      <c r="AB1389" s="12">
        <v>7.3539171132883689</v>
      </c>
      <c r="AC1389" s="12">
        <v>-1.1111168942541889</v>
      </c>
      <c r="AD1389" s="12">
        <v>-302.02222208065399</v>
      </c>
      <c r="AE1389">
        <v>0.1003191914306989</v>
      </c>
      <c r="AF1389">
        <v>0</v>
      </c>
      <c r="AG1389">
        <v>4.0327577550211737</v>
      </c>
      <c r="AH1389">
        <v>-5.6436089759890171</v>
      </c>
      <c r="AI1389">
        <v>-0.46001412113026702</v>
      </c>
      <c r="AJ1389">
        <v>-2.014186199055882</v>
      </c>
      <c r="AK1389">
        <v>17.661339449713935</v>
      </c>
      <c r="AL1389">
        <v>0</v>
      </c>
      <c r="AM1389">
        <v>0</v>
      </c>
      <c r="AN1389">
        <v>-4.7024231909263943</v>
      </c>
      <c r="AO1389">
        <f t="shared" si="215"/>
        <v>19.578059443518764</v>
      </c>
      <c r="AP1389">
        <f t="shared" si="216"/>
        <v>1.1746835666111257</v>
      </c>
      <c r="AQ1389">
        <f t="shared" si="217"/>
        <v>0</v>
      </c>
      <c r="AR1389">
        <f t="shared" si="218"/>
        <v>1.1687775496884882</v>
      </c>
      <c r="AS1389" s="9">
        <f t="shared" si="219"/>
        <v>4.8070549752044336</v>
      </c>
      <c r="AT1389" s="9">
        <f t="shared" si="220"/>
        <v>2.8842605549343707</v>
      </c>
      <c r="AU1389" s="9">
        <f t="shared" si="221"/>
        <v>13.059259834461308</v>
      </c>
      <c r="AV1389">
        <f t="shared" si="222"/>
        <v>0</v>
      </c>
      <c r="AW1389">
        <f t="shared" si="223"/>
        <v>1.2088796311284971</v>
      </c>
      <c r="AX1389">
        <v>19.676990459447879</v>
      </c>
      <c r="AZ1389">
        <f t="shared" si="224"/>
        <v>9.2002824226053406</v>
      </c>
    </row>
    <row r="1390" spans="1:52" x14ac:dyDescent="0.3">
      <c r="A1390">
        <v>347</v>
      </c>
      <c r="B1390" s="12">
        <v>3846.061864717562</v>
      </c>
      <c r="C1390" s="9">
        <v>0</v>
      </c>
      <c r="D1390" s="9">
        <v>0.38164312192180028</v>
      </c>
      <c r="E1390" s="9">
        <v>0.95401552768237408</v>
      </c>
      <c r="F1390" s="9">
        <v>3.2493192436149645</v>
      </c>
      <c r="G1390" s="12">
        <v>247.40048024290024</v>
      </c>
      <c r="H1390" s="12">
        <v>371.9290491086054</v>
      </c>
      <c r="I1390" s="12">
        <v>22.315742946516327</v>
      </c>
      <c r="J1390">
        <v>195.10893513309844</v>
      </c>
      <c r="K1390">
        <v>54.496137473136855</v>
      </c>
      <c r="L1390">
        <v>-2.8910389652176522E-3</v>
      </c>
      <c r="M1390">
        <v>0</v>
      </c>
      <c r="N1390">
        <v>8.0673846514678428E-5</v>
      </c>
      <c r="O1390">
        <v>4.1174723037100375E-4</v>
      </c>
      <c r="P1390">
        <v>-2.8974191029911591E-4</v>
      </c>
      <c r="Q1390">
        <v>5.8771958018980341E-3</v>
      </c>
      <c r="R1390">
        <v>-2.2060709453327807E-2</v>
      </c>
      <c r="S1390">
        <v>3.8059341284294841E-5</v>
      </c>
      <c r="T1390">
        <v>214.31821165551258</v>
      </c>
      <c r="U1390">
        <v>57.396444503350381</v>
      </c>
      <c r="V1390">
        <v>208.95015753540869</v>
      </c>
      <c r="W1390">
        <v>57.70021787630111</v>
      </c>
      <c r="X1390">
        <v>215.14270176670667</v>
      </c>
      <c r="Y1390">
        <v>214.3924391836122</v>
      </c>
      <c r="Z1390">
        <v>11.112838157684664</v>
      </c>
      <c r="AA1390" s="12">
        <v>26.28858098217211</v>
      </c>
      <c r="AB1390" s="12">
        <v>7.3385809821721084</v>
      </c>
      <c r="AC1390" s="12">
        <v>-1.1152434547744658</v>
      </c>
      <c r="AD1390" s="12">
        <v>-300.08348100635681</v>
      </c>
      <c r="AE1390">
        <v>0.10073139803699727</v>
      </c>
      <c r="AF1390">
        <v>0</v>
      </c>
      <c r="AG1390">
        <v>3.6754854704667865</v>
      </c>
      <c r="AH1390">
        <v>-6.2761496013629525</v>
      </c>
      <c r="AI1390">
        <v>-0.27211408241017526</v>
      </c>
      <c r="AJ1390">
        <v>-2.0012567348313941</v>
      </c>
      <c r="AK1390">
        <v>17.651042252672028</v>
      </c>
      <c r="AL1390">
        <v>0</v>
      </c>
      <c r="AM1390">
        <v>0</v>
      </c>
      <c r="AN1390">
        <v>-4.7198874505282937</v>
      </c>
      <c r="AO1390">
        <f t="shared" si="215"/>
        <v>19.702351751172028</v>
      </c>
      <c r="AP1390">
        <f t="shared" si="216"/>
        <v>1.1821411050703217</v>
      </c>
      <c r="AQ1390">
        <f t="shared" si="217"/>
        <v>0</v>
      </c>
      <c r="AR1390">
        <f t="shared" si="218"/>
        <v>1.1761486913517794</v>
      </c>
      <c r="AS1390" s="9">
        <f t="shared" si="219"/>
        <v>3.992781134387664</v>
      </c>
      <c r="AT1390" s="9">
        <f t="shared" si="220"/>
        <v>3.0497065061073156</v>
      </c>
      <c r="AU1390" s="9">
        <f t="shared" si="221"/>
        <v>13.136942780192985</v>
      </c>
      <c r="AV1390">
        <f t="shared" si="222"/>
        <v>0</v>
      </c>
      <c r="AW1390">
        <f t="shared" si="223"/>
        <v>1.0035885357016996</v>
      </c>
      <c r="AX1390">
        <v>19.802734163522945</v>
      </c>
      <c r="AZ1390">
        <f t="shared" si="224"/>
        <v>5.4422816482035046</v>
      </c>
    </row>
    <row r="1391" spans="1:52" x14ac:dyDescent="0.3">
      <c r="A1391">
        <v>347.25</v>
      </c>
      <c r="B1391" s="12">
        <v>3831.2117332217144</v>
      </c>
      <c r="C1391" s="9">
        <v>0</v>
      </c>
      <c r="D1391" s="9">
        <v>0.3793553709118529</v>
      </c>
      <c r="E1391" s="9">
        <v>0.95201450147002664</v>
      </c>
      <c r="F1391" s="9">
        <v>3.2474332604390925</v>
      </c>
      <c r="G1391" s="12">
        <v>247.38996736034056</v>
      </c>
      <c r="H1391" s="12">
        <v>371.1594236423179</v>
      </c>
      <c r="I1391" s="12">
        <v>22.269565418539077</v>
      </c>
      <c r="J1391">
        <v>194.25313429046901</v>
      </c>
      <c r="K1391">
        <v>54.381297915265236</v>
      </c>
      <c r="L1391">
        <v>-2.8938811908655999E-3</v>
      </c>
      <c r="M1391">
        <v>0</v>
      </c>
      <c r="N1391">
        <v>-4.619123175718755E-5</v>
      </c>
      <c r="O1391">
        <v>4.0751992678097272E-4</v>
      </c>
      <c r="P1391">
        <v>5.5025243678436224E-5</v>
      </c>
      <c r="Q1391">
        <v>5.8771958018980341E-3</v>
      </c>
      <c r="R1391">
        <v>4.1918315623097734E-3</v>
      </c>
      <c r="S1391">
        <v>3.775190989336703E-5</v>
      </c>
      <c r="T1391">
        <v>193.18695877391451</v>
      </c>
      <c r="U1391">
        <v>54.408285162950449</v>
      </c>
      <c r="V1391">
        <v>206.31850666229261</v>
      </c>
      <c r="W1391">
        <v>57.346671436308611</v>
      </c>
      <c r="X1391">
        <v>214.03632939928391</v>
      </c>
      <c r="Y1391">
        <v>213.30774182610784</v>
      </c>
      <c r="Z1391">
        <v>11.108400041701341</v>
      </c>
      <c r="AA1391" s="12">
        <v>26.27318847284636</v>
      </c>
      <c r="AB1391" s="12">
        <v>7.3231884728463585</v>
      </c>
      <c r="AC1391" s="12">
        <v>-1.119343278168466</v>
      </c>
      <c r="AD1391" s="12">
        <v>-298.13915720699021</v>
      </c>
      <c r="AE1391">
        <v>0.10114169744417945</v>
      </c>
      <c r="AF1391">
        <v>0</v>
      </c>
      <c r="AG1391">
        <v>3.6219016594235951</v>
      </c>
      <c r="AH1391">
        <v>-5.6662574563096886</v>
      </c>
      <c r="AI1391">
        <v>-0.34946175819076192</v>
      </c>
      <c r="AJ1391">
        <v>-1.988290039413418</v>
      </c>
      <c r="AK1391">
        <v>17.640707201393766</v>
      </c>
      <c r="AL1391">
        <v>0</v>
      </c>
      <c r="AM1391">
        <v>0</v>
      </c>
      <c r="AN1391">
        <v>-4.7372385543647528</v>
      </c>
      <c r="AO1391">
        <f t="shared" si="215"/>
        <v>19.596533632665594</v>
      </c>
      <c r="AP1391">
        <f t="shared" si="216"/>
        <v>1.1757920179599355</v>
      </c>
      <c r="AQ1391">
        <f t="shared" si="217"/>
        <v>0</v>
      </c>
      <c r="AR1391">
        <f t="shared" si="218"/>
        <v>1.1697831766688278</v>
      </c>
      <c r="AS1391" s="9">
        <f t="shared" si="219"/>
        <v>4.2420492336756883</v>
      </c>
      <c r="AT1391" s="9">
        <f t="shared" si="220"/>
        <v>2.7189496528658568</v>
      </c>
      <c r="AU1391" s="9">
        <f t="shared" si="221"/>
        <v>13.06116810133825</v>
      </c>
      <c r="AV1391">
        <f t="shared" si="222"/>
        <v>0</v>
      </c>
      <c r="AW1391">
        <f t="shared" si="223"/>
        <v>1.065683641451185</v>
      </c>
      <c r="AX1391">
        <v>19.697195415808913</v>
      </c>
      <c r="AZ1391">
        <f t="shared" si="224"/>
        <v>6.9892351638152377</v>
      </c>
    </row>
    <row r="1392" spans="1:52" x14ac:dyDescent="0.3">
      <c r="A1392">
        <v>347.5</v>
      </c>
      <c r="B1392" s="12">
        <v>3816.3623835044364</v>
      </c>
      <c r="C1392" s="9">
        <v>0</v>
      </c>
      <c r="D1392" s="9">
        <v>0.37707209173104195</v>
      </c>
      <c r="E1392" s="9">
        <v>0.95000619402341757</v>
      </c>
      <c r="F1392" s="9">
        <v>3.245545380853021</v>
      </c>
      <c r="G1392" s="12">
        <v>247.37415386503534</v>
      </c>
      <c r="H1392" s="12">
        <v>370.38699770131444</v>
      </c>
      <c r="I1392" s="12">
        <v>22.223219862078867</v>
      </c>
      <c r="J1392">
        <v>195.51224210152245</v>
      </c>
      <c r="K1392">
        <v>54.583221042682112</v>
      </c>
      <c r="L1392">
        <v>-2.8938809354674467E-3</v>
      </c>
      <c r="M1392">
        <v>0</v>
      </c>
      <c r="N1392">
        <v>7.6780194955091452E-5</v>
      </c>
      <c r="O1392">
        <v>3.8449495202563333E-4</v>
      </c>
      <c r="P1392">
        <v>-3.5293884891588964E-4</v>
      </c>
      <c r="Q1392">
        <v>5.8771958018980341E-3</v>
      </c>
      <c r="R1392">
        <v>-2.6900856056962835E-2</v>
      </c>
      <c r="S1392">
        <v>3.7836132003147923E-5</v>
      </c>
      <c r="T1392">
        <v>214.50115007317828</v>
      </c>
      <c r="U1392">
        <v>57.431234178319755</v>
      </c>
      <c r="V1392">
        <v>209.04439143882985</v>
      </c>
      <c r="W1392">
        <v>57.707482256876631</v>
      </c>
      <c r="X1392">
        <v>212.99142064355317</v>
      </c>
      <c r="Y1392">
        <v>212.35843327809815</v>
      </c>
      <c r="Z1392">
        <v>11.103943354362739</v>
      </c>
      <c r="AA1392" s="12">
        <v>26.257739954026292</v>
      </c>
      <c r="AB1392" s="12">
        <v>7.3077399540262888</v>
      </c>
      <c r="AC1392" s="12">
        <v>-1.1234162885954686</v>
      </c>
      <c r="AD1392" s="12">
        <v>-296.18931824693846</v>
      </c>
      <c r="AE1392">
        <v>0.10155008167154955</v>
      </c>
      <c r="AF1392">
        <v>0</v>
      </c>
      <c r="AG1392">
        <v>3.1933322848789225</v>
      </c>
      <c r="AH1392">
        <v>-6.3013531250309853</v>
      </c>
      <c r="AI1392">
        <v>-0.16570209196341495</v>
      </c>
      <c r="AJ1392">
        <v>-1.975286563388833</v>
      </c>
      <c r="AK1392">
        <v>17.630334543446988</v>
      </c>
      <c r="AL1392">
        <v>0</v>
      </c>
      <c r="AM1392">
        <v>0</v>
      </c>
      <c r="AN1392">
        <v>-4.7544761814657956</v>
      </c>
      <c r="AO1392">
        <f t="shared" si="215"/>
        <v>19.709385745772089</v>
      </c>
      <c r="AP1392">
        <f t="shared" si="216"/>
        <v>1.1825631447463252</v>
      </c>
      <c r="AQ1392">
        <f t="shared" si="217"/>
        <v>0</v>
      </c>
      <c r="AR1392">
        <f t="shared" si="218"/>
        <v>1.176470839607604</v>
      </c>
      <c r="AS1392" s="9">
        <f t="shared" si="219"/>
        <v>3.3310836037112668</v>
      </c>
      <c r="AT1392" s="9">
        <f t="shared" si="220"/>
        <v>2.861099102005138</v>
      </c>
      <c r="AU1392" s="9">
        <f t="shared" si="221"/>
        <v>13.13111417222026</v>
      </c>
      <c r="AV1392">
        <f t="shared" si="222"/>
        <v>0</v>
      </c>
      <c r="AW1392">
        <f t="shared" si="223"/>
        <v>0.83638588610360243</v>
      </c>
      <c r="AX1392">
        <v>19.811449977215389</v>
      </c>
      <c r="AZ1392">
        <f t="shared" si="224"/>
        <v>3.3140418392682989</v>
      </c>
    </row>
    <row r="1393" spans="1:52" x14ac:dyDescent="0.3">
      <c r="A1393">
        <v>347.75</v>
      </c>
      <c r="B1393" s="12">
        <v>3801.5141332771273</v>
      </c>
      <c r="C1393" s="9">
        <v>0</v>
      </c>
      <c r="D1393" s="9">
        <v>0.37479332212597677</v>
      </c>
      <c r="E1393" s="9">
        <v>0.94799065340943023</v>
      </c>
      <c r="F1393" s="9">
        <v>3.2436556420055482</v>
      </c>
      <c r="G1393" s="12">
        <v>247.35305505028205</v>
      </c>
      <c r="H1393" s="12">
        <v>369.61178977285778</v>
      </c>
      <c r="I1393" s="12">
        <v>22.176707386371465</v>
      </c>
      <c r="J1393">
        <v>194.28196141277186</v>
      </c>
      <c r="K1393">
        <v>54.415237720389428</v>
      </c>
      <c r="L1393">
        <v>-2.8920699873713697E-3</v>
      </c>
      <c r="M1393">
        <v>0</v>
      </c>
      <c r="N1393">
        <v>-4.6339051379142638E-5</v>
      </c>
      <c r="O1393">
        <v>3.8417039891915089E-4</v>
      </c>
      <c r="P1393">
        <v>1.4218501271597793E-5</v>
      </c>
      <c r="Q1393">
        <v>5.8771958018980341E-3</v>
      </c>
      <c r="R1393">
        <v>1.0842672946600102E-3</v>
      </c>
      <c r="S1393">
        <v>3.7460464311238502E-5</v>
      </c>
      <c r="T1393">
        <v>193.33091124574025</v>
      </c>
      <c r="U1393">
        <v>54.439535575310799</v>
      </c>
      <c r="V1393">
        <v>206.42340360324656</v>
      </c>
      <c r="W1393">
        <v>57.35551770887696</v>
      </c>
      <c r="X1393">
        <v>211.92361107900001</v>
      </c>
      <c r="Y1393">
        <v>211.29547194518793</v>
      </c>
      <c r="Z1393">
        <v>11.09946817630259</v>
      </c>
      <c r="AA1393" s="12">
        <v>26.242235795457155</v>
      </c>
      <c r="AB1393" s="12">
        <v>7.2922357954571551</v>
      </c>
      <c r="AC1393" s="12">
        <v>-1.127462411147409</v>
      </c>
      <c r="AD1393" s="12">
        <v>-294.23403195361021</v>
      </c>
      <c r="AE1393">
        <v>0.1019565427730651</v>
      </c>
      <c r="AF1393">
        <v>0</v>
      </c>
      <c r="AG1393">
        <v>3.2161767296745918</v>
      </c>
      <c r="AH1393">
        <v>-5.6884319728428636</v>
      </c>
      <c r="AI1393">
        <v>-0.24360341709706859</v>
      </c>
      <c r="AJ1393">
        <v>-1.962246759098627</v>
      </c>
      <c r="AK1393">
        <v>17.619924527091161</v>
      </c>
      <c r="AL1393">
        <v>0</v>
      </c>
      <c r="AM1393">
        <v>0</v>
      </c>
      <c r="AN1393">
        <v>-4.771600014808592</v>
      </c>
      <c r="AO1393">
        <f t="shared" si="215"/>
        <v>19.610838830297538</v>
      </c>
      <c r="AP1393">
        <f t="shared" si="216"/>
        <v>1.1766503298178523</v>
      </c>
      <c r="AQ1393">
        <f t="shared" si="217"/>
        <v>0</v>
      </c>
      <c r="AR1393">
        <f t="shared" si="218"/>
        <v>1.1705399053321313</v>
      </c>
      <c r="AS1393" s="9">
        <f t="shared" si="219"/>
        <v>3.6864273845598108</v>
      </c>
      <c r="AT1393" s="9">
        <f t="shared" si="220"/>
        <v>2.5576225182516223</v>
      </c>
      <c r="AU1393" s="9">
        <f t="shared" si="221"/>
        <v>13.0601928904492</v>
      </c>
      <c r="AV1393">
        <f t="shared" si="222"/>
        <v>0</v>
      </c>
      <c r="AW1393">
        <f t="shared" si="223"/>
        <v>0.9251060962188169</v>
      </c>
      <c r="AX1393">
        <v>19.713210863261402</v>
      </c>
      <c r="AZ1393">
        <f t="shared" si="224"/>
        <v>4.8720683419413717</v>
      </c>
    </row>
    <row r="1394" spans="1:52" x14ac:dyDescent="0.3">
      <c r="A1394">
        <v>348</v>
      </c>
      <c r="B1394" s="12">
        <v>3786.6672993300162</v>
      </c>
      <c r="C1394" s="9">
        <v>0</v>
      </c>
      <c r="D1394" s="9">
        <v>0.37251909968632779</v>
      </c>
      <c r="E1394" s="9">
        <v>0.94596792782719186</v>
      </c>
      <c r="F1394" s="9">
        <v>3.2417640810903992</v>
      </c>
      <c r="G1394" s="12">
        <v>247.32668633986282</v>
      </c>
      <c r="H1394" s="12">
        <v>368.83381839507376</v>
      </c>
      <c r="I1394" s="12">
        <v>22.130029103704427</v>
      </c>
      <c r="J1394">
        <v>195.305474895038</v>
      </c>
      <c r="K1394">
        <v>54.57185972520233</v>
      </c>
      <c r="L1394">
        <v>-2.8914630997824049E-3</v>
      </c>
      <c r="M1394">
        <v>0</v>
      </c>
      <c r="N1394">
        <v>7.7908167678276781E-5</v>
      </c>
      <c r="O1394">
        <v>3.6243348336930764E-4</v>
      </c>
      <c r="P1394">
        <v>-3.2155922880526457E-4</v>
      </c>
      <c r="Q1394">
        <v>5.8771958018980341E-3</v>
      </c>
      <c r="R1394">
        <v>-2.453299392954502E-2</v>
      </c>
      <c r="S1394">
        <v>3.7501146250968922E-5</v>
      </c>
      <c r="T1394">
        <v>214.37018172729282</v>
      </c>
      <c r="U1394">
        <v>57.424956850018361</v>
      </c>
      <c r="V1394">
        <v>209.16623666918295</v>
      </c>
      <c r="W1394">
        <v>57.71864826528514</v>
      </c>
      <c r="X1394">
        <v>210.91906109459961</v>
      </c>
      <c r="Y1394">
        <v>210.37252883278302</v>
      </c>
      <c r="Z1394">
        <v>11.094974588575511</v>
      </c>
      <c r="AA1394" s="12">
        <v>26.226676367901472</v>
      </c>
      <c r="AB1394" s="12">
        <v>7.2766763679014757</v>
      </c>
      <c r="AC1394" s="12">
        <v>-1.1314815718484899</v>
      </c>
      <c r="AD1394" s="12">
        <v>-292.27336614502036</v>
      </c>
      <c r="AE1394">
        <v>0.10236107283751084</v>
      </c>
      <c r="AF1394">
        <v>0</v>
      </c>
      <c r="AG1394">
        <v>2.8403753429135645</v>
      </c>
      <c r="AH1394">
        <v>-6.3174830165369134</v>
      </c>
      <c r="AI1394">
        <v>-6.0314608180003407E-2</v>
      </c>
      <c r="AJ1394">
        <v>-1.9491710788211412</v>
      </c>
      <c r="AK1394">
        <v>17.609477401268773</v>
      </c>
      <c r="AL1394">
        <v>0</v>
      </c>
      <c r="AM1394">
        <v>0</v>
      </c>
      <c r="AN1394">
        <v>-4.7886097413158186</v>
      </c>
      <c r="AO1394">
        <f t="shared" si="215"/>
        <v>19.728696683934096</v>
      </c>
      <c r="AP1394">
        <f t="shared" si="216"/>
        <v>1.1837218010360457</v>
      </c>
      <c r="AQ1394">
        <f t="shared" si="217"/>
        <v>0</v>
      </c>
      <c r="AR1394">
        <f t="shared" si="218"/>
        <v>1.1775258201161014</v>
      </c>
      <c r="AS1394" s="9">
        <f t="shared" si="219"/>
        <v>2.8517592420360605</v>
      </c>
      <c r="AT1394" s="9">
        <f t="shared" si="220"/>
        <v>2.7177829944596912</v>
      </c>
      <c r="AU1394" s="9">
        <f t="shared" si="221"/>
        <v>13.133363302437765</v>
      </c>
      <c r="AV1394">
        <f t="shared" si="222"/>
        <v>0</v>
      </c>
      <c r="AW1394">
        <f t="shared" si="223"/>
        <v>0.71525270660732909</v>
      </c>
      <c r="AX1394">
        <v>19.832506406099654</v>
      </c>
      <c r="AZ1394">
        <f t="shared" si="224"/>
        <v>1.2062921636000681</v>
      </c>
    </row>
    <row r="1395" spans="1:52" x14ac:dyDescent="0.3">
      <c r="A1395">
        <v>348.25</v>
      </c>
      <c r="B1395" s="12">
        <v>3771.8221975243719</v>
      </c>
      <c r="C1395" s="9">
        <v>0</v>
      </c>
      <c r="D1395" s="9">
        <v>0.37024946184457463</v>
      </c>
      <c r="E1395" s="9">
        <v>0.94393806560640769</v>
      </c>
      <c r="F1395" s="9">
        <v>3.2398707353453249</v>
      </c>
      <c r="G1395" s="12">
        <v>247.29506328646414</v>
      </c>
      <c r="H1395" s="12">
        <v>368.05310215631062</v>
      </c>
      <c r="I1395" s="12">
        <v>22.083186129378639</v>
      </c>
      <c r="J1395">
        <v>194.24565619697185</v>
      </c>
      <c r="K1395">
        <v>54.427992320092415</v>
      </c>
      <c r="L1395">
        <v>-2.892944172131894E-3</v>
      </c>
      <c r="M1395">
        <v>0</v>
      </c>
      <c r="N1395">
        <v>-4.5513014405582809E-5</v>
      </c>
      <c r="O1395">
        <v>3.6107712379921075E-4</v>
      </c>
      <c r="P1395">
        <v>6.117974558949427E-5</v>
      </c>
      <c r="Q1395">
        <v>5.8771958018980341E-3</v>
      </c>
      <c r="R1395">
        <v>4.6697693498537604E-3</v>
      </c>
      <c r="S1395">
        <v>3.7158746317629555E-5</v>
      </c>
      <c r="T1395">
        <v>193.49379207716788</v>
      </c>
      <c r="U1395">
        <v>54.47674563582359</v>
      </c>
      <c r="V1395">
        <v>206.55157351915312</v>
      </c>
      <c r="W1395">
        <v>57.367717090579902</v>
      </c>
      <c r="X1395">
        <v>209.89533830016856</v>
      </c>
      <c r="Y1395">
        <v>209.35685912249588</v>
      </c>
      <c r="Z1395">
        <v>11.090462672653823</v>
      </c>
      <c r="AA1395" s="12">
        <v>26.211062043126212</v>
      </c>
      <c r="AB1395" s="12">
        <v>7.2610620431262127</v>
      </c>
      <c r="AC1395" s="12">
        <v>-1.1354736976571198</v>
      </c>
      <c r="AD1395" s="12">
        <v>-290.30738876599924</v>
      </c>
      <c r="AE1395">
        <v>0.10276366398868442</v>
      </c>
      <c r="AF1395">
        <v>0</v>
      </c>
      <c r="AG1395">
        <v>2.840832817662831</v>
      </c>
      <c r="AH1395">
        <v>-5.7113202458624759</v>
      </c>
      <c r="AI1395">
        <v>-0.14026428016713766</v>
      </c>
      <c r="AJ1395">
        <v>-1.9360599756804493</v>
      </c>
      <c r="AK1395">
        <v>17.598993415596745</v>
      </c>
      <c r="AL1395">
        <v>0</v>
      </c>
      <c r="AM1395">
        <v>0</v>
      </c>
      <c r="AN1395">
        <v>-4.8055050518638582</v>
      </c>
      <c r="AO1395">
        <f t="shared" si="215"/>
        <v>19.625718228467555</v>
      </c>
      <c r="AP1395">
        <f t="shared" si="216"/>
        <v>1.1775430937080533</v>
      </c>
      <c r="AQ1395">
        <f t="shared" si="217"/>
        <v>0</v>
      </c>
      <c r="AR1395">
        <f t="shared" si="218"/>
        <v>1.1713309177476754</v>
      </c>
      <c r="AS1395" s="9">
        <f t="shared" si="219"/>
        <v>3.1736307690741983</v>
      </c>
      <c r="AT1395" s="9">
        <f t="shared" si="220"/>
        <v>2.4099440631576599</v>
      </c>
      <c r="AU1395" s="9">
        <f t="shared" si="221"/>
        <v>13.059497726210468</v>
      </c>
      <c r="AV1395">
        <f t="shared" si="222"/>
        <v>0</v>
      </c>
      <c r="AW1395">
        <f t="shared" si="223"/>
        <v>0.79553612887107772</v>
      </c>
      <c r="AX1395">
        <v>19.729803601043969</v>
      </c>
      <c r="AZ1395">
        <f t="shared" si="224"/>
        <v>2.8052856033427531</v>
      </c>
    </row>
    <row r="1396" spans="1:52" x14ac:dyDescent="0.3">
      <c r="A1396">
        <v>348.5</v>
      </c>
      <c r="B1396" s="12">
        <v>3756.9791427848036</v>
      </c>
      <c r="C1396" s="9">
        <v>0</v>
      </c>
      <c r="D1396" s="9">
        <v>0.36798444587576784</v>
      </c>
      <c r="E1396" s="9">
        <v>0.94190111520568287</v>
      </c>
      <c r="F1396" s="9">
        <v>3.2379756420511856</v>
      </c>
      <c r="G1396" s="12">
        <v>247.25820157009417</v>
      </c>
      <c r="H1396" s="12">
        <v>367.26965969449338</v>
      </c>
      <c r="I1396" s="12">
        <v>22.036179581669604</v>
      </c>
      <c r="J1396">
        <v>195.55876383523989</v>
      </c>
      <c r="K1396">
        <v>54.639565408313558</v>
      </c>
      <c r="L1396">
        <v>-2.89265949202787E-3</v>
      </c>
      <c r="M1396">
        <v>0</v>
      </c>
      <c r="N1396">
        <v>7.5315216526723465E-5</v>
      </c>
      <c r="O1396">
        <v>3.3511743163219804E-4</v>
      </c>
      <c r="P1396">
        <v>-3.5866865646828932E-4</v>
      </c>
      <c r="Q1396">
        <v>5.8771958018980341E-3</v>
      </c>
      <c r="R1396">
        <v>-2.7388645487688705E-2</v>
      </c>
      <c r="S1396">
        <v>3.7249024247460582E-5</v>
      </c>
      <c r="T1396">
        <v>214.47599719215944</v>
      </c>
      <c r="U1396">
        <v>57.450004569083717</v>
      </c>
      <c r="V1396">
        <v>209.26400210684781</v>
      </c>
      <c r="W1396">
        <v>57.726556188063682</v>
      </c>
      <c r="X1396">
        <v>208.93655793952394</v>
      </c>
      <c r="Y1396">
        <v>208.48412742601158</v>
      </c>
      <c r="Z1396">
        <v>11.08593251042584</v>
      </c>
      <c r="AA1396" s="12">
        <v>26.195393193889871</v>
      </c>
      <c r="AB1396" s="12">
        <v>7.2453931938898677</v>
      </c>
      <c r="AC1396" s="12">
        <v>-1.1394387164670112</v>
      </c>
      <c r="AD1396" s="12">
        <v>-288.33616783652684</v>
      </c>
      <c r="AE1396">
        <v>0.10316430838557711</v>
      </c>
      <c r="AF1396">
        <v>0</v>
      </c>
      <c r="AG1396">
        <v>2.4231844588109914</v>
      </c>
      <c r="AH1396">
        <v>-6.3407298650313368</v>
      </c>
      <c r="AI1396">
        <v>3.899373404181148E-2</v>
      </c>
      <c r="AJ1396">
        <v>-1.9229139033017979</v>
      </c>
      <c r="AK1396">
        <v>17.588472820357733</v>
      </c>
      <c r="AL1396">
        <v>0</v>
      </c>
      <c r="AM1396">
        <v>0</v>
      </c>
      <c r="AN1396">
        <v>-4.8222856412874471</v>
      </c>
      <c r="AO1396">
        <f t="shared" si="215"/>
        <v>19.735322461928181</v>
      </c>
      <c r="AP1396">
        <f t="shared" si="216"/>
        <v>1.1841193477156908</v>
      </c>
      <c r="AQ1396">
        <f t="shared" si="217"/>
        <v>0</v>
      </c>
      <c r="AR1396">
        <f t="shared" si="218"/>
        <v>1.177823717501788</v>
      </c>
      <c r="AS1396" s="9">
        <f t="shared" si="219"/>
        <v>2.2837084642397976</v>
      </c>
      <c r="AT1396" s="9">
        <f t="shared" si="220"/>
        <v>2.5567919466744842</v>
      </c>
      <c r="AU1396" s="9">
        <f t="shared" si="221"/>
        <v>13.127067173065617</v>
      </c>
      <c r="AV1396">
        <f t="shared" si="222"/>
        <v>0</v>
      </c>
      <c r="AW1396">
        <f t="shared" si="223"/>
        <v>0.57213308305499211</v>
      </c>
      <c r="AX1396">
        <v>19.840810482356197</v>
      </c>
      <c r="AZ1396">
        <f t="shared" si="224"/>
        <v>-0.77987468083622957</v>
      </c>
    </row>
    <row r="1397" spans="1:52" x14ac:dyDescent="0.3">
      <c r="A1397">
        <v>348.75</v>
      </c>
      <c r="B1397" s="12">
        <v>3742.1384490916698</v>
      </c>
      <c r="C1397" s="9">
        <v>0</v>
      </c>
      <c r="D1397" s="9">
        <v>0.36572408889730001</v>
      </c>
      <c r="E1397" s="9">
        <v>0.9398571252108503</v>
      </c>
      <c r="F1397" s="9">
        <v>3.2360788385310464</v>
      </c>
      <c r="G1397" s="12">
        <v>247.21611699649822</v>
      </c>
      <c r="H1397" s="12">
        <v>366.48350969648089</v>
      </c>
      <c r="I1397" s="12">
        <v>21.989010581788854</v>
      </c>
      <c r="J1397">
        <v>194.26930644778196</v>
      </c>
      <c r="K1397">
        <v>54.463090239388578</v>
      </c>
      <c r="L1397">
        <v>-2.8913253332809629E-3</v>
      </c>
      <c r="M1397">
        <v>0</v>
      </c>
      <c r="N1397">
        <v>-4.5587089510278193E-5</v>
      </c>
      <c r="O1397">
        <v>3.3706826492620889E-4</v>
      </c>
      <c r="P1397">
        <v>3.7854126270248517E-5</v>
      </c>
      <c r="Q1397">
        <v>5.8771958018980341E-3</v>
      </c>
      <c r="R1397">
        <v>2.8918177138953509E-3</v>
      </c>
      <c r="S1397">
        <v>3.6866280967066205E-5</v>
      </c>
      <c r="T1397">
        <v>193.64183379115642</v>
      </c>
      <c r="U1397">
        <v>54.509690177332061</v>
      </c>
      <c r="V1397">
        <v>206.6595197218638</v>
      </c>
      <c r="W1397">
        <v>57.377144017548119</v>
      </c>
      <c r="X1397">
        <v>207.96186766971115</v>
      </c>
      <c r="Y1397">
        <v>207.50676459843959</v>
      </c>
      <c r="Z1397">
        <v>11.081384184199017</v>
      </c>
      <c r="AA1397" s="12">
        <v>26.179670193929613</v>
      </c>
      <c r="AB1397" s="12">
        <v>7.2296701939296177</v>
      </c>
      <c r="AC1397" s="12">
        <v>-1.1433765571093764</v>
      </c>
      <c r="AD1397" s="12">
        <v>-286.35977147521743</v>
      </c>
      <c r="AE1397">
        <v>0.10356299822254544</v>
      </c>
      <c r="AF1397">
        <v>0</v>
      </c>
      <c r="AG1397">
        <v>2.4748175436184505</v>
      </c>
      <c r="AH1397">
        <v>-5.733926291312935</v>
      </c>
      <c r="AI1397">
        <v>-4.2362243828789302E-2</v>
      </c>
      <c r="AJ1397">
        <v>-1.9097333159682255</v>
      </c>
      <c r="AK1397">
        <v>17.577915866491509</v>
      </c>
      <c r="AL1397">
        <v>0</v>
      </c>
      <c r="AM1397">
        <v>0</v>
      </c>
      <c r="AN1397">
        <v>-4.8389512083889707</v>
      </c>
      <c r="AO1397">
        <f t="shared" si="215"/>
        <v>19.636114200933445</v>
      </c>
      <c r="AP1397">
        <f t="shared" si="216"/>
        <v>1.1781668520560067</v>
      </c>
      <c r="AQ1397">
        <f t="shared" si="217"/>
        <v>0</v>
      </c>
      <c r="AR1397">
        <f t="shared" si="218"/>
        <v>1.171854403699915</v>
      </c>
      <c r="AS1397" s="9">
        <f t="shared" si="219"/>
        <v>2.6756728436121504</v>
      </c>
      <c r="AT1397" s="9">
        <f t="shared" si="220"/>
        <v>2.2676847866175791</v>
      </c>
      <c r="AU1397" s="9">
        <f t="shared" si="221"/>
        <v>13.055719520720976</v>
      </c>
      <c r="AV1397">
        <f t="shared" si="222"/>
        <v>0</v>
      </c>
      <c r="AW1397">
        <f t="shared" si="223"/>
        <v>0.66994369024597578</v>
      </c>
      <c r="AX1397">
        <v>19.741888396444725</v>
      </c>
      <c r="AZ1397">
        <f t="shared" si="224"/>
        <v>0.84724487657578607</v>
      </c>
    </row>
    <row r="1398" spans="1:52" x14ac:dyDescent="0.3">
      <c r="A1398">
        <v>349</v>
      </c>
      <c r="B1398" s="12">
        <v>3727.3004294735729</v>
      </c>
      <c r="C1398" s="9">
        <v>0</v>
      </c>
      <c r="D1398" s="9">
        <v>0.36346842786867634</v>
      </c>
      <c r="E1398" s="9">
        <v>0.93780614433329157</v>
      </c>
      <c r="F1398" s="9">
        <v>3.2341803621492518</v>
      </c>
      <c r="G1398" s="12">
        <v>247.16882549557161</v>
      </c>
      <c r="H1398" s="12">
        <v>365.69467089741983</v>
      </c>
      <c r="I1398" s="12">
        <v>21.941680253845188</v>
      </c>
      <c r="J1398">
        <v>195.44918802766742</v>
      </c>
      <c r="K1398">
        <v>54.648929406955233</v>
      </c>
      <c r="L1398">
        <v>-2.8905444905941028E-3</v>
      </c>
      <c r="M1398">
        <v>0</v>
      </c>
      <c r="N1398">
        <v>7.5656393914209569E-5</v>
      </c>
      <c r="O1398">
        <v>3.1132112656726533E-4</v>
      </c>
      <c r="P1398">
        <v>-3.4253559664235031E-4</v>
      </c>
      <c r="Q1398">
        <v>5.8771958018980341E-3</v>
      </c>
      <c r="R1398">
        <v>-2.6177921956168099E-2</v>
      </c>
      <c r="S1398">
        <v>3.6931499149804568E-5</v>
      </c>
      <c r="T1398">
        <v>214.38433886833744</v>
      </c>
      <c r="U1398">
        <v>57.449471369599621</v>
      </c>
      <c r="V1398">
        <v>209.37769458620306</v>
      </c>
      <c r="W1398">
        <v>57.736742693009148</v>
      </c>
      <c r="X1398">
        <v>207.05425406077262</v>
      </c>
      <c r="Y1398">
        <v>206.67521488276711</v>
      </c>
      <c r="Z1398">
        <v>11.076817776696881</v>
      </c>
      <c r="AA1398" s="12">
        <v>26.163893417948394</v>
      </c>
      <c r="AB1398" s="12">
        <v>7.2138934179483964</v>
      </c>
      <c r="AC1398" s="12">
        <v>-1.1472871493540895</v>
      </c>
      <c r="AD1398" s="12">
        <v>-284.37826801204409</v>
      </c>
      <c r="AE1398">
        <v>0.10395972572949908</v>
      </c>
      <c r="AF1398">
        <v>0</v>
      </c>
      <c r="AG1398">
        <v>2.0929427367768532</v>
      </c>
      <c r="AH1398">
        <v>-6.3582792707251574</v>
      </c>
      <c r="AI1398">
        <v>0.13512398517179777</v>
      </c>
      <c r="AJ1398">
        <v>-1.8965186693723224</v>
      </c>
      <c r="AK1398">
        <v>17.567322805586308</v>
      </c>
      <c r="AL1398">
        <v>0</v>
      </c>
      <c r="AM1398">
        <v>0</v>
      </c>
      <c r="AN1398">
        <v>-4.8555014559433829</v>
      </c>
      <c r="AO1398">
        <f t="shared" si="215"/>
        <v>19.747664808846661</v>
      </c>
      <c r="AP1398">
        <f t="shared" si="216"/>
        <v>1.1848598885307997</v>
      </c>
      <c r="AQ1398">
        <f t="shared" si="217"/>
        <v>0</v>
      </c>
      <c r="AR1398">
        <f t="shared" si="218"/>
        <v>1.1784628925824812</v>
      </c>
      <c r="AS1398" s="9">
        <f t="shared" si="219"/>
        <v>1.8383067633649117</v>
      </c>
      <c r="AT1398" s="9">
        <f t="shared" si="220"/>
        <v>2.4266047339523142</v>
      </c>
      <c r="AU1398" s="9">
        <f t="shared" si="221"/>
        <v>13.124477076173047</v>
      </c>
      <c r="AV1398">
        <f t="shared" si="222"/>
        <v>0</v>
      </c>
      <c r="AW1398">
        <f t="shared" si="223"/>
        <v>0.46001091309819281</v>
      </c>
      <c r="AX1398">
        <v>19.854860149969465</v>
      </c>
      <c r="AZ1398">
        <f t="shared" si="224"/>
        <v>-2.7024797034359551</v>
      </c>
    </row>
    <row r="1399" spans="1:52" x14ac:dyDescent="0.3">
      <c r="A1399">
        <v>349.25</v>
      </c>
      <c r="B1399" s="12">
        <v>3712.4653959999691</v>
      </c>
      <c r="C1399" s="9">
        <v>0</v>
      </c>
      <c r="D1399" s="9">
        <v>0.36121749959130656</v>
      </c>
      <c r="E1399" s="9">
        <v>0.93574822140825853</v>
      </c>
      <c r="F1399" s="9">
        <v>3.232280250310521</v>
      </c>
      <c r="G1399" s="12">
        <v>247.11634311977198</v>
      </c>
      <c r="H1399" s="12">
        <v>364.90316208009943</v>
      </c>
      <c r="I1399" s="12">
        <v>21.894189724805965</v>
      </c>
      <c r="J1399">
        <v>194.24248280506831</v>
      </c>
      <c r="K1399">
        <v>54.484126690411586</v>
      </c>
      <c r="L1399">
        <v>-2.8909264119202235E-3</v>
      </c>
      <c r="M1399">
        <v>0</v>
      </c>
      <c r="N1399">
        <v>-4.4971090588219177E-5</v>
      </c>
      <c r="O1399">
        <v>3.133823364384058E-4</v>
      </c>
      <c r="P1399">
        <v>6.3509389043759222E-5</v>
      </c>
      <c r="Q1399">
        <v>5.8771958018980341E-3</v>
      </c>
      <c r="R1399">
        <v>4.8554601578118008E-3</v>
      </c>
      <c r="S1399">
        <v>3.656574001884091E-5</v>
      </c>
      <c r="T1399">
        <v>193.8006645399644</v>
      </c>
      <c r="U1399">
        <v>54.546412764193008</v>
      </c>
      <c r="V1399">
        <v>206.78068781563769</v>
      </c>
      <c r="W1399">
        <v>57.388505229788848</v>
      </c>
      <c r="X1399">
        <v>206.13409658841891</v>
      </c>
      <c r="Y1399">
        <v>205.75246664418495</v>
      </c>
      <c r="Z1399">
        <v>11.072233371055702</v>
      </c>
      <c r="AA1399" s="12">
        <v>26.148063241601985</v>
      </c>
      <c r="AB1399" s="12">
        <v>7.1980632416019885</v>
      </c>
      <c r="AC1399" s="12">
        <v>-1.1511704239107847</v>
      </c>
      <c r="AD1399" s="12">
        <v>-282.39172573940499</v>
      </c>
      <c r="AE1399">
        <v>0.10435448317206797</v>
      </c>
      <c r="AF1399">
        <v>0</v>
      </c>
      <c r="AG1399">
        <v>2.1399147014315889</v>
      </c>
      <c r="AH1399">
        <v>-5.7570057720307082</v>
      </c>
      <c r="AI1399">
        <v>5.1411058572637107E-2</v>
      </c>
      <c r="AJ1399">
        <v>-1.8832704189560923</v>
      </c>
      <c r="AK1399">
        <v>17.556693889870122</v>
      </c>
      <c r="AL1399">
        <v>0</v>
      </c>
      <c r="AM1399">
        <v>0</v>
      </c>
      <c r="AN1399">
        <v>-4.8719360907028468</v>
      </c>
      <c r="AO1399">
        <f t="shared" si="215"/>
        <v>19.645540432788025</v>
      </c>
      <c r="AP1399">
        <f t="shared" si="216"/>
        <v>1.1787324259672813</v>
      </c>
      <c r="AQ1399">
        <f t="shared" si="217"/>
        <v>0</v>
      </c>
      <c r="AR1399">
        <f t="shared" si="218"/>
        <v>1.172320133753914</v>
      </c>
      <c r="AS1399" s="9">
        <f t="shared" si="219"/>
        <v>2.2214387959691324</v>
      </c>
      <c r="AT1399" s="9">
        <f t="shared" si="220"/>
        <v>2.138913909619319</v>
      </c>
      <c r="AU1399" s="9">
        <f t="shared" si="221"/>
        <v>13.051200502340377</v>
      </c>
      <c r="AV1399">
        <f t="shared" si="222"/>
        <v>0</v>
      </c>
      <c r="AW1399">
        <f t="shared" si="223"/>
        <v>0.55555274593098647</v>
      </c>
      <c r="AX1399">
        <v>19.752996529734155</v>
      </c>
      <c r="AZ1399">
        <f t="shared" si="224"/>
        <v>-1.0282211714527421</v>
      </c>
    </row>
    <row r="1400" spans="1:52" x14ac:dyDescent="0.3">
      <c r="A1400">
        <v>349.5</v>
      </c>
      <c r="B1400" s="12">
        <v>3697.6336597738327</v>
      </c>
      <c r="C1400" s="9">
        <v>0</v>
      </c>
      <c r="D1400" s="9">
        <v>0.35897134070829539</v>
      </c>
      <c r="E1400" s="9">
        <v>0.93368340539319306</v>
      </c>
      <c r="F1400" s="9">
        <v>3.2303785404590166</v>
      </c>
      <c r="G1400" s="12">
        <v>247.0586860425289</v>
      </c>
      <c r="H1400" s="12">
        <v>364.10900207430501</v>
      </c>
      <c r="I1400" s="12">
        <v>21.846540124458301</v>
      </c>
      <c r="J1400">
        <v>195.58732104835377</v>
      </c>
      <c r="K1400">
        <v>54.701065178834995</v>
      </c>
      <c r="L1400">
        <v>-2.8902999845367293E-3</v>
      </c>
      <c r="M1400">
        <v>0</v>
      </c>
      <c r="N1400">
        <v>7.4060563136069398E-5</v>
      </c>
      <c r="O1400">
        <v>2.8404174033681026E-4</v>
      </c>
      <c r="P1400">
        <v>-3.6176180078106732E-4</v>
      </c>
      <c r="Q1400">
        <v>5.8771958018980341E-3</v>
      </c>
      <c r="R1400">
        <v>-2.7667468082130636E-2</v>
      </c>
      <c r="S1400">
        <v>3.665796260434229E-5</v>
      </c>
      <c r="T1400">
        <v>214.42352908803727</v>
      </c>
      <c r="U1400">
        <v>57.46660115546905</v>
      </c>
      <c r="V1400">
        <v>209.47447875931977</v>
      </c>
      <c r="W1400">
        <v>57.744672251840313</v>
      </c>
      <c r="X1400">
        <v>205.28309314848082</v>
      </c>
      <c r="Y1400">
        <v>204.97738780569452</v>
      </c>
      <c r="Z1400">
        <v>11.0676310508276</v>
      </c>
      <c r="AA1400" s="12">
        <v>26.132180041486098</v>
      </c>
      <c r="AB1400" s="12">
        <v>7.1821800414861006</v>
      </c>
      <c r="AC1400" s="12">
        <v>-1.1550263124273719</v>
      </c>
      <c r="AD1400" s="12">
        <v>-280.4002129215171</v>
      </c>
      <c r="AE1400">
        <v>0.10474726285179514</v>
      </c>
      <c r="AF1400">
        <v>0</v>
      </c>
      <c r="AG1400">
        <v>1.7409195216082558</v>
      </c>
      <c r="AH1400">
        <v>-6.3798418690929655</v>
      </c>
      <c r="AI1400">
        <v>0.22485454768126231</v>
      </c>
      <c r="AJ1400">
        <v>-1.8699890199735978</v>
      </c>
      <c r="AK1400">
        <v>17.546029372202039</v>
      </c>
      <c r="AL1400">
        <v>0</v>
      </c>
      <c r="AM1400">
        <v>0</v>
      </c>
      <c r="AN1400">
        <v>-4.8882548233904615</v>
      </c>
      <c r="AO1400">
        <f t="shared" si="215"/>
        <v>19.751378379986544</v>
      </c>
      <c r="AP1400">
        <f t="shared" si="216"/>
        <v>1.1850827027991926</v>
      </c>
      <c r="AQ1400">
        <f t="shared" si="217"/>
        <v>0</v>
      </c>
      <c r="AR1400">
        <f t="shared" si="218"/>
        <v>1.1785872877932584</v>
      </c>
      <c r="AS1400" s="9">
        <f t="shared" si="219"/>
        <v>1.3633641025038747</v>
      </c>
      <c r="AT1400" s="9">
        <f t="shared" si="220"/>
        <v>2.2926189143913813</v>
      </c>
      <c r="AU1400" s="9">
        <f t="shared" si="221"/>
        <v>13.116058119299041</v>
      </c>
      <c r="AV1400">
        <f t="shared" si="222"/>
        <v>0</v>
      </c>
      <c r="AW1400">
        <f t="shared" si="223"/>
        <v>0.34075285453064946</v>
      </c>
      <c r="AX1400">
        <v>19.860231920870614</v>
      </c>
      <c r="AZ1400">
        <f t="shared" si="224"/>
        <v>-4.4970909536252464</v>
      </c>
    </row>
    <row r="1401" spans="1:52" x14ac:dyDescent="0.3">
      <c r="A1401">
        <v>349.75</v>
      </c>
      <c r="B1401" s="12">
        <v>3682.8055309244546</v>
      </c>
      <c r="C1401" s="9">
        <v>0</v>
      </c>
      <c r="D1401" s="9">
        <v>0.3567299877042423</v>
      </c>
      <c r="E1401" s="9">
        <v>0.9316117453660393</v>
      </c>
      <c r="F1401" s="9">
        <v>3.228475270077428</v>
      </c>
      <c r="G1401" s="12">
        <v>246.99587055665262</v>
      </c>
      <c r="H1401" s="12">
        <v>363.31220975616895</v>
      </c>
      <c r="I1401" s="12">
        <v>21.798732585370136</v>
      </c>
      <c r="J1401">
        <v>194.25282856134518</v>
      </c>
      <c r="K1401">
        <v>54.518087738828569</v>
      </c>
      <c r="L1401">
        <v>-2.889286842045524E-3</v>
      </c>
      <c r="M1401">
        <v>0</v>
      </c>
      <c r="N1401">
        <v>-4.5365772393903384E-5</v>
      </c>
      <c r="O1401">
        <v>2.8911533730342293E-4</v>
      </c>
      <c r="P1401">
        <v>5.4973961312671763E-5</v>
      </c>
      <c r="Q1401">
        <v>5.8771958018980341E-3</v>
      </c>
      <c r="R1401">
        <v>4.2058062386971474E-3</v>
      </c>
      <c r="S1401">
        <v>3.6271093098935867E-5</v>
      </c>
      <c r="T1401">
        <v>193.94847070211136</v>
      </c>
      <c r="U1401">
        <v>54.580705900699513</v>
      </c>
      <c r="V1401">
        <v>206.88746186043838</v>
      </c>
      <c r="W1401">
        <v>57.397923743892989</v>
      </c>
      <c r="X1401">
        <v>204.42247736290315</v>
      </c>
      <c r="Y1401">
        <v>204.10748538905139</v>
      </c>
      <c r="Z1401">
        <v>11.063010899978329</v>
      </c>
      <c r="AA1401" s="12">
        <v>26.116244195123379</v>
      </c>
      <c r="AB1401" s="12">
        <v>7.1662441951233786</v>
      </c>
      <c r="AC1401" s="12">
        <v>-1.1588547474970103</v>
      </c>
      <c r="AD1401" s="12">
        <v>-278.40379825470882</v>
      </c>
      <c r="AE1401">
        <v>0.10513805710630209</v>
      </c>
      <c r="AF1401">
        <v>0</v>
      </c>
      <c r="AG1401">
        <v>1.8219546672652056</v>
      </c>
      <c r="AH1401">
        <v>-5.7799102400521267</v>
      </c>
      <c r="AI1401">
        <v>0.13899882356934939</v>
      </c>
      <c r="AJ1401">
        <v>-1.8566749305606536</v>
      </c>
      <c r="AK1401">
        <v>17.535329506063537</v>
      </c>
      <c r="AL1401">
        <v>0</v>
      </c>
      <c r="AM1401">
        <v>0</v>
      </c>
      <c r="AN1401">
        <v>-4.9044573687297683</v>
      </c>
      <c r="AO1401">
        <f t="shared" si="215"/>
        <v>19.65050263689189</v>
      </c>
      <c r="AP1401">
        <f t="shared" si="216"/>
        <v>1.1790301582135134</v>
      </c>
      <c r="AQ1401">
        <f t="shared" si="217"/>
        <v>0</v>
      </c>
      <c r="AR1401">
        <f t="shared" si="218"/>
        <v>1.1725196525965957</v>
      </c>
      <c r="AS1401" s="9">
        <f t="shared" si="219"/>
        <v>1.7920769470000495</v>
      </c>
      <c r="AT1401" s="9">
        <f t="shared" si="220"/>
        <v>2.0180948036537982</v>
      </c>
      <c r="AU1401" s="9">
        <f t="shared" si="221"/>
        <v>13.043623491719272</v>
      </c>
      <c r="AV1401">
        <f t="shared" si="222"/>
        <v>0</v>
      </c>
      <c r="AW1401">
        <f t="shared" si="223"/>
        <v>0.44762761997526751</v>
      </c>
      <c r="AX1401">
        <v>19.759613565232772</v>
      </c>
      <c r="AZ1401">
        <f t="shared" si="224"/>
        <v>-2.7799764713869877</v>
      </c>
    </row>
    <row r="1402" spans="1:52" x14ac:dyDescent="0.3">
      <c r="A1402">
        <v>350</v>
      </c>
      <c r="B1402" s="12">
        <v>3667.9813186003266</v>
      </c>
      <c r="C1402" s="9">
        <v>0</v>
      </c>
      <c r="D1402" s="9">
        <v>0.35449347690505911</v>
      </c>
      <c r="E1402" s="9">
        <v>0.92953329052356182</v>
      </c>
      <c r="F1402" s="9">
        <v>3.2265704766860503</v>
      </c>
      <c r="G1402" s="12">
        <v>246.92791307274166</v>
      </c>
      <c r="H1402" s="12">
        <v>362.51280404752379</v>
      </c>
      <c r="I1402" s="12">
        <v>21.750768242851425</v>
      </c>
      <c r="J1402">
        <v>195.55362845261732</v>
      </c>
      <c r="K1402">
        <v>54.726297731103216</v>
      </c>
      <c r="L1402">
        <v>-2.8883437689102352E-3</v>
      </c>
      <c r="M1402">
        <v>0</v>
      </c>
      <c r="N1402">
        <v>7.4031096982085309E-5</v>
      </c>
      <c r="O1402">
        <v>2.5860798507918532E-4</v>
      </c>
      <c r="P1402">
        <v>-3.5662923973601697E-4</v>
      </c>
      <c r="Q1402">
        <v>5.8771958018980341E-3</v>
      </c>
      <c r="R1402">
        <v>-2.7292667104293244E-2</v>
      </c>
      <c r="S1402">
        <v>3.6353939903041833E-5</v>
      </c>
      <c r="T1402">
        <v>214.36121833205655</v>
      </c>
      <c r="U1402">
        <v>57.470817883402958</v>
      </c>
      <c r="V1402">
        <v>209.57752904930953</v>
      </c>
      <c r="W1402">
        <v>57.753548124935833</v>
      </c>
      <c r="X1402">
        <v>203.63335577053911</v>
      </c>
      <c r="Y1402">
        <v>203.38753578033246</v>
      </c>
      <c r="Z1402">
        <v>11.058373002884576</v>
      </c>
      <c r="AA1402" s="12">
        <v>26.100256080950469</v>
      </c>
      <c r="AB1402" s="12">
        <v>7.1502560809504701</v>
      </c>
      <c r="AC1402" s="12">
        <v>-1.1626556626536533</v>
      </c>
      <c r="AD1402" s="12">
        <v>-276.40255017228435</v>
      </c>
      <c r="AE1402">
        <v>0.10552685830946729</v>
      </c>
      <c r="AF1402">
        <v>0</v>
      </c>
      <c r="AG1402">
        <v>1.4443029846847986</v>
      </c>
      <c r="AH1402">
        <v>-6.3985176857382857</v>
      </c>
      <c r="AI1402">
        <v>0.30949966344885382</v>
      </c>
      <c r="AJ1402">
        <v>-1.8433286070989647</v>
      </c>
      <c r="AK1402">
        <v>17.524594545549768</v>
      </c>
      <c r="AL1402">
        <v>0</v>
      </c>
      <c r="AM1402">
        <v>0</v>
      </c>
      <c r="AN1402">
        <v>-4.9205434454259009</v>
      </c>
      <c r="AO1402">
        <f t="shared" si="215"/>
        <v>19.755635241007834</v>
      </c>
      <c r="AP1402">
        <f t="shared" si="216"/>
        <v>1.18533811446047</v>
      </c>
      <c r="AQ1402">
        <f t="shared" si="217"/>
        <v>0</v>
      </c>
      <c r="AR1402">
        <f t="shared" si="218"/>
        <v>1.1787443229438417</v>
      </c>
      <c r="AS1402" s="9">
        <f t="shared" si="219"/>
        <v>0.96648972431936131</v>
      </c>
      <c r="AT1402" s="9">
        <f t="shared" si="220"/>
        <v>2.1789053028907892</v>
      </c>
      <c r="AU1402" s="9">
        <f t="shared" si="221"/>
        <v>13.107911004239769</v>
      </c>
      <c r="AV1402">
        <f t="shared" si="222"/>
        <v>0</v>
      </c>
      <c r="AW1402">
        <f t="shared" si="223"/>
        <v>0.24126030929091388</v>
      </c>
      <c r="AX1402">
        <v>19.866146517730197</v>
      </c>
      <c r="AZ1402">
        <f t="shared" si="224"/>
        <v>-6.1899932689770765</v>
      </c>
    </row>
    <row r="1403" spans="1:52" x14ac:dyDescent="0.3">
      <c r="A1403">
        <v>350.25</v>
      </c>
      <c r="B1403" s="12">
        <v>3653.1613309621061</v>
      </c>
      <c r="C1403" s="9">
        <v>0</v>
      </c>
      <c r="D1403" s="9">
        <v>0.35226184447778075</v>
      </c>
      <c r="E1403" s="9">
        <v>0.9274480901796549</v>
      </c>
      <c r="F1403" s="9">
        <v>3.2246641978418467</v>
      </c>
      <c r="G1403" s="12">
        <v>246.85483011758834</v>
      </c>
      <c r="H1403" s="12">
        <v>361.71080391525186</v>
      </c>
      <c r="I1403" s="12">
        <v>21.702648234915113</v>
      </c>
      <c r="J1403">
        <v>194.2366789915331</v>
      </c>
      <c r="K1403">
        <v>54.545743265680812</v>
      </c>
      <c r="L1403">
        <v>-2.8879883790384315E-3</v>
      </c>
      <c r="M1403">
        <v>0</v>
      </c>
      <c r="N1403">
        <v>-4.6081435662643712E-5</v>
      </c>
      <c r="O1403">
        <v>2.6517118564569741E-4</v>
      </c>
      <c r="P1403">
        <v>6.7639246852791389E-5</v>
      </c>
      <c r="Q1403">
        <v>5.8771958018980341E-3</v>
      </c>
      <c r="R1403">
        <v>5.1779266821959944E-3</v>
      </c>
      <c r="S1403">
        <v>3.5972272974988764E-5</v>
      </c>
      <c r="T1403">
        <v>194.10115477619306</v>
      </c>
      <c r="U1403">
        <v>54.617037890894153</v>
      </c>
      <c r="V1403">
        <v>206.99900553115512</v>
      </c>
      <c r="W1403">
        <v>57.408093868194896</v>
      </c>
      <c r="X1403">
        <v>202.83742609161189</v>
      </c>
      <c r="Y1403">
        <v>202.58042328586436</v>
      </c>
      <c r="Z1403">
        <v>11.053717444335609</v>
      </c>
      <c r="AA1403" s="12">
        <v>26.084216078305037</v>
      </c>
      <c r="AB1403" s="12">
        <v>7.1342160783050375</v>
      </c>
      <c r="AC1403" s="12">
        <v>-1.1664289923762459</v>
      </c>
      <c r="AD1403" s="12">
        <v>-274.39653741284377</v>
      </c>
      <c r="AE1403">
        <v>0.10591365887160986</v>
      </c>
      <c r="AF1403">
        <v>0</v>
      </c>
      <c r="AG1403">
        <v>1.5339897061704386</v>
      </c>
      <c r="AH1403">
        <v>-5.8031105023530314</v>
      </c>
      <c r="AI1403">
        <v>0.22092911226453824</v>
      </c>
      <c r="AJ1403">
        <v>-1.8299505080062555</v>
      </c>
      <c r="AK1403">
        <v>17.513824745360878</v>
      </c>
      <c r="AL1403">
        <v>0</v>
      </c>
      <c r="AM1403">
        <v>0</v>
      </c>
      <c r="AN1403">
        <v>-4.9365127761833474</v>
      </c>
      <c r="AO1403">
        <f t="shared" si="215"/>
        <v>19.652836853926757</v>
      </c>
      <c r="AP1403">
        <f t="shared" si="216"/>
        <v>1.1791702112356055</v>
      </c>
      <c r="AQ1403">
        <f t="shared" si="217"/>
        <v>0</v>
      </c>
      <c r="AR1403">
        <f t="shared" si="218"/>
        <v>1.1725626008646419</v>
      </c>
      <c r="AS1403" s="9">
        <f t="shared" si="219"/>
        <v>1.4047472997762387</v>
      </c>
      <c r="AT1403" s="9">
        <f t="shared" si="220"/>
        <v>1.909917920640126</v>
      </c>
      <c r="AU1403" s="9">
        <f t="shared" si="221"/>
        <v>13.034214333775918</v>
      </c>
      <c r="AV1403">
        <f t="shared" si="222"/>
        <v>0</v>
      </c>
      <c r="AW1403">
        <f t="shared" si="223"/>
        <v>0.35043790184807627</v>
      </c>
      <c r="AX1403">
        <v>19.763584278856655</v>
      </c>
      <c r="AZ1403">
        <f t="shared" si="224"/>
        <v>-4.4185822452907644</v>
      </c>
    </row>
    <row r="1404" spans="1:52" x14ac:dyDescent="0.3">
      <c r="A1404">
        <v>350.5</v>
      </c>
      <c r="B1404" s="12">
        <v>3638.3458751756884</v>
      </c>
      <c r="C1404" s="9">
        <v>0</v>
      </c>
      <c r="D1404" s="9">
        <v>0.35003512643039536</v>
      </c>
      <c r="E1404" s="9">
        <v>0.92535619376365597</v>
      </c>
      <c r="F1404" s="9">
        <v>3.2227564711375303</v>
      </c>
      <c r="G1404" s="12">
        <v>246.77663833258472</v>
      </c>
      <c r="H1404" s="12">
        <v>360.90622837063688</v>
      </c>
      <c r="I1404" s="12">
        <v>21.654373702238214</v>
      </c>
      <c r="J1404">
        <v>195.62488459074115</v>
      </c>
      <c r="K1404">
        <v>54.770234940622458</v>
      </c>
      <c r="L1404">
        <v>-2.8870491074905018E-3</v>
      </c>
      <c r="M1404">
        <v>0</v>
      </c>
      <c r="N1404">
        <v>7.3420078720766178E-5</v>
      </c>
      <c r="O1404">
        <v>2.3121440634021773E-4</v>
      </c>
      <c r="P1404">
        <v>-3.6601210758727685E-4</v>
      </c>
      <c r="Q1404">
        <v>5.8771958018980341E-3</v>
      </c>
      <c r="R1404">
        <v>-2.8026702702587787E-2</v>
      </c>
      <c r="S1404">
        <v>3.6068298653658439E-5</v>
      </c>
      <c r="T1404">
        <v>214.35415376989329</v>
      </c>
      <c r="U1404">
        <v>57.482817436092489</v>
      </c>
      <c r="V1404">
        <v>209.66977802185394</v>
      </c>
      <c r="W1404">
        <v>57.761021276964186</v>
      </c>
      <c r="X1404">
        <v>202.11525685404388</v>
      </c>
      <c r="Y1404">
        <v>201.92479546885176</v>
      </c>
      <c r="Z1404">
        <v>11.049044309529888</v>
      </c>
      <c r="AA1404" s="12">
        <v>26.068124567412738</v>
      </c>
      <c r="AB1404" s="12">
        <v>7.118124567412738</v>
      </c>
      <c r="AC1404" s="12">
        <v>-1.1701746720876272</v>
      </c>
      <c r="AD1404" s="12">
        <v>-272.38582858347519</v>
      </c>
      <c r="AE1404">
        <v>0.1062984512396612</v>
      </c>
      <c r="AF1404">
        <v>0</v>
      </c>
      <c r="AG1404">
        <v>1.1549819564767347</v>
      </c>
      <c r="AH1404">
        <v>-6.418969384166191</v>
      </c>
      <c r="AI1404">
        <v>0.38724912765010944</v>
      </c>
      <c r="AJ1404">
        <v>-1.8165410908231965</v>
      </c>
      <c r="AK1404">
        <v>17.503020360793222</v>
      </c>
      <c r="AL1404">
        <v>0</v>
      </c>
      <c r="AM1404">
        <v>0</v>
      </c>
      <c r="AN1404">
        <v>-4.9523650877013035</v>
      </c>
      <c r="AO1404">
        <f t="shared" si="215"/>
        <v>19.753727922470233</v>
      </c>
      <c r="AP1404">
        <f t="shared" si="216"/>
        <v>1.1852236753482139</v>
      </c>
      <c r="AQ1404">
        <f t="shared" si="217"/>
        <v>0</v>
      </c>
      <c r="AR1404">
        <f t="shared" si="218"/>
        <v>1.1785338432139483</v>
      </c>
      <c r="AS1404" s="9">
        <f t="shared" si="219"/>
        <v>0.58031731180515045</v>
      </c>
      <c r="AT1404" s="9">
        <f t="shared" si="220"/>
        <v>2.0704734950072519</v>
      </c>
      <c r="AU1404" s="9">
        <f t="shared" si="221"/>
        <v>13.095588905626283</v>
      </c>
      <c r="AV1404">
        <f t="shared" si="222"/>
        <v>0</v>
      </c>
      <c r="AW1404">
        <f t="shared" si="223"/>
        <v>0.14467663405141482</v>
      </c>
      <c r="AX1404">
        <v>19.865858027675273</v>
      </c>
      <c r="AZ1404">
        <f t="shared" si="224"/>
        <v>-7.7449825530021883</v>
      </c>
    </row>
    <row r="1405" spans="1:52" x14ac:dyDescent="0.3">
      <c r="A1405">
        <v>350.75</v>
      </c>
      <c r="B1405" s="12">
        <v>3623.5352574053886</v>
      </c>
      <c r="C1405" s="9">
        <v>0</v>
      </c>
      <c r="D1405" s="9">
        <v>0.34781335861168061</v>
      </c>
      <c r="E1405" s="9">
        <v>0.9232576508186543</v>
      </c>
      <c r="F1405" s="9">
        <v>3.2208473342006254</v>
      </c>
      <c r="G1405" s="12">
        <v>246.69335447212654</v>
      </c>
      <c r="H1405" s="12">
        <v>360.09909646871319</v>
      </c>
      <c r="I1405" s="12">
        <v>21.605945788122789</v>
      </c>
      <c r="J1405">
        <v>194.2371930438583</v>
      </c>
      <c r="K1405">
        <v>54.579585821289811</v>
      </c>
      <c r="L1405">
        <v>-2.8860971193712072E-3</v>
      </c>
      <c r="M1405">
        <v>0</v>
      </c>
      <c r="N1405">
        <v>-4.5649204488190767E-5</v>
      </c>
      <c r="O1405">
        <v>2.4111990280827424E-4</v>
      </c>
      <c r="P1405">
        <v>6.7191583690657427E-5</v>
      </c>
      <c r="Q1405">
        <v>5.8771958018980341E-3</v>
      </c>
      <c r="R1405">
        <v>5.1463839955819572E-3</v>
      </c>
      <c r="S1405">
        <v>3.5676175968399617E-5</v>
      </c>
      <c r="T1405">
        <v>194.24636139321481</v>
      </c>
      <c r="U1405">
        <v>54.652227985193576</v>
      </c>
      <c r="V1405">
        <v>207.10119978885893</v>
      </c>
      <c r="W1405">
        <v>57.417040636820445</v>
      </c>
      <c r="X1405">
        <v>201.38858256510332</v>
      </c>
      <c r="Y1405">
        <v>201.18251097531265</v>
      </c>
      <c r="Z1405">
        <v>11.04435368407637</v>
      </c>
      <c r="AA1405" s="12">
        <v>26.051981929374257</v>
      </c>
      <c r="AB1405" s="12">
        <v>7.1019819293742588</v>
      </c>
      <c r="AC1405" s="12">
        <v>-1.1738926381580181</v>
      </c>
      <c r="AD1405" s="12">
        <v>-270.37049262474397</v>
      </c>
      <c r="AE1405">
        <v>0.10668122789733725</v>
      </c>
      <c r="AF1405">
        <v>0</v>
      </c>
      <c r="AG1405">
        <v>1.2697259787449646</v>
      </c>
      <c r="AH1405">
        <v>-5.8262358940879801</v>
      </c>
      <c r="AI1405">
        <v>0.29593444067731411</v>
      </c>
      <c r="AJ1405">
        <v>-1.8031008153144179</v>
      </c>
      <c r="AK1405">
        <v>17.492181647730693</v>
      </c>
      <c r="AL1405">
        <v>0</v>
      </c>
      <c r="AM1405">
        <v>0</v>
      </c>
      <c r="AN1405">
        <v>-4.9681001106884386</v>
      </c>
      <c r="AO1405">
        <f t="shared" si="215"/>
        <v>19.6506344442003</v>
      </c>
      <c r="AP1405">
        <f t="shared" si="216"/>
        <v>1.1790380666520179</v>
      </c>
      <c r="AQ1405">
        <f t="shared" si="217"/>
        <v>0</v>
      </c>
      <c r="AR1405">
        <f t="shared" si="218"/>
        <v>1.1723351793750894</v>
      </c>
      <c r="AS1405" s="9">
        <f t="shared" si="219"/>
        <v>1.0510530373937856</v>
      </c>
      <c r="AT1405" s="9">
        <f t="shared" si="220"/>
        <v>1.8117980214234519</v>
      </c>
      <c r="AU1405" s="9">
        <f t="shared" si="221"/>
        <v>13.021713415094494</v>
      </c>
      <c r="AV1405">
        <f t="shared" si="222"/>
        <v>0</v>
      </c>
      <c r="AW1405">
        <f t="shared" si="223"/>
        <v>0.26186246510088923</v>
      </c>
      <c r="AX1405">
        <v>19.762987967251458</v>
      </c>
      <c r="AZ1405">
        <f t="shared" si="224"/>
        <v>-5.9186888135462823</v>
      </c>
    </row>
    <row r="1406" spans="1:52" x14ac:dyDescent="0.3">
      <c r="A1406">
        <v>351</v>
      </c>
      <c r="B1406" s="12">
        <v>3608.7297828071842</v>
      </c>
      <c r="C1406" s="9">
        <v>0</v>
      </c>
      <c r="D1406" s="9">
        <v>0.34559657671104255</v>
      </c>
      <c r="E1406" s="9">
        <v>0.92115251099979456</v>
      </c>
      <c r="F1406" s="9">
        <v>3.2189368246925372</v>
      </c>
      <c r="G1406" s="12">
        <v>246.60499540201695</v>
      </c>
      <c r="H1406" s="12">
        <v>359.28942730761327</v>
      </c>
      <c r="I1406" s="12">
        <v>21.557365638456798</v>
      </c>
      <c r="J1406">
        <v>195.6317166257069</v>
      </c>
      <c r="K1406">
        <v>54.804917078313508</v>
      </c>
      <c r="L1406">
        <v>-2.884960422685687E-3</v>
      </c>
      <c r="M1406">
        <v>0</v>
      </c>
      <c r="N1406">
        <v>7.2806218117229838E-5</v>
      </c>
      <c r="O1406">
        <v>2.0449130086974422E-4</v>
      </c>
      <c r="P1406">
        <v>-3.664824277754153E-4</v>
      </c>
      <c r="Q1406">
        <v>5.8771958018980341E-3</v>
      </c>
      <c r="R1406">
        <v>-2.807647441950302E-2</v>
      </c>
      <c r="S1406">
        <v>3.5771432721548664E-5</v>
      </c>
      <c r="T1406">
        <v>214.30311150540913</v>
      </c>
      <c r="U1406">
        <v>57.489482843462156</v>
      </c>
      <c r="V1406">
        <v>209.76190437285106</v>
      </c>
      <c r="W1406">
        <v>57.768566811996152</v>
      </c>
      <c r="X1406">
        <v>200.73798547593734</v>
      </c>
      <c r="Y1406">
        <v>200.59351578596335</v>
      </c>
      <c r="Z1406">
        <v>11.039645653992503</v>
      </c>
      <c r="AA1406" s="12">
        <v>26.035788546152265</v>
      </c>
      <c r="AB1406" s="12">
        <v>7.0857885461522656</v>
      </c>
      <c r="AC1406" s="12">
        <v>-1.1775828279036651</v>
      </c>
      <c r="AD1406" s="12">
        <v>-268.3505982658566</v>
      </c>
      <c r="AE1406">
        <v>0.10706198136532374</v>
      </c>
      <c r="AF1406">
        <v>0</v>
      </c>
      <c r="AG1406">
        <v>0.904548533313423</v>
      </c>
      <c r="AH1406">
        <v>-6.4382300214980299</v>
      </c>
      <c r="AI1406">
        <v>0.45841942934438579</v>
      </c>
      <c r="AJ1406">
        <v>-1.7896301398349981</v>
      </c>
      <c r="AK1406">
        <v>17.481308862635945</v>
      </c>
      <c r="AL1406">
        <v>0</v>
      </c>
      <c r="AM1406">
        <v>0</v>
      </c>
      <c r="AN1406">
        <v>-4.9837175798571502</v>
      </c>
      <c r="AO1406">
        <f t="shared" si="215"/>
        <v>19.749159495287195</v>
      </c>
      <c r="AP1406">
        <f t="shared" si="216"/>
        <v>1.1849495697172316</v>
      </c>
      <c r="AQ1406">
        <f t="shared" si="217"/>
        <v>0</v>
      </c>
      <c r="AR1406">
        <f t="shared" si="218"/>
        <v>1.1781649493469888</v>
      </c>
      <c r="AS1406" s="9">
        <f t="shared" si="219"/>
        <v>0.24867922699558204</v>
      </c>
      <c r="AT1406" s="9">
        <f t="shared" si="220"/>
        <v>1.9768080846700284</v>
      </c>
      <c r="AU1406" s="9">
        <f t="shared" si="221"/>
        <v>13.081423367529123</v>
      </c>
      <c r="AV1406">
        <f t="shared" si="222"/>
        <v>0</v>
      </c>
      <c r="AW1406">
        <f t="shared" si="223"/>
        <v>6.1915529899457561E-2</v>
      </c>
      <c r="AX1406">
        <v>19.862887670515263</v>
      </c>
      <c r="AZ1406">
        <f t="shared" si="224"/>
        <v>-9.1683885868877155</v>
      </c>
    </row>
    <row r="1407" spans="1:52" x14ac:dyDescent="0.3">
      <c r="A1407">
        <v>351.25</v>
      </c>
      <c r="B1407" s="12">
        <v>3593.9297555220805</v>
      </c>
      <c r="C1407" s="9">
        <v>0</v>
      </c>
      <c r="D1407" s="9">
        <v>0.34338481625837164</v>
      </c>
      <c r="E1407" s="9">
        <v>0.91904082407258991</v>
      </c>
      <c r="F1407" s="9">
        <v>3.2170249803076167</v>
      </c>
      <c r="G1407" s="12">
        <v>246.51157809786974</v>
      </c>
      <c r="H1407" s="12">
        <v>358.47724002791921</v>
      </c>
      <c r="I1407" s="12">
        <v>21.508634401675153</v>
      </c>
      <c r="J1407">
        <v>194.22708121440638</v>
      </c>
      <c r="K1407">
        <v>54.611795611779371</v>
      </c>
      <c r="L1407">
        <v>-2.884154273893243E-3</v>
      </c>
      <c r="M1407">
        <v>0</v>
      </c>
      <c r="N1407">
        <v>-4.1933332719575185E-5</v>
      </c>
      <c r="O1407">
        <v>2.1755524809735012E-4</v>
      </c>
      <c r="P1407">
        <v>7.4000046145363406E-5</v>
      </c>
      <c r="Q1407">
        <v>5.8771958018980341E-3</v>
      </c>
      <c r="R1407">
        <v>5.6704154510060414E-3</v>
      </c>
      <c r="S1407">
        <v>3.5378513611975174E-5</v>
      </c>
      <c r="T1407">
        <v>194.39217737894597</v>
      </c>
      <c r="U1407">
        <v>54.688305134360917</v>
      </c>
      <c r="V1407">
        <v>207.20266777210156</v>
      </c>
      <c r="W1407">
        <v>57.425976692279392</v>
      </c>
      <c r="X1407">
        <v>200.08475177170462</v>
      </c>
      <c r="Y1407">
        <v>199.92204757306703</v>
      </c>
      <c r="Z1407">
        <v>11.034920305701606</v>
      </c>
      <c r="AA1407" s="12">
        <v>26.019544800558386</v>
      </c>
      <c r="AB1407" s="12">
        <v>7.0695448005583836</v>
      </c>
      <c r="AC1407" s="12">
        <v>-1.1812451795871619</v>
      </c>
      <c r="AD1407" s="12">
        <v>-266.32621442859102</v>
      </c>
      <c r="AE1407">
        <v>0.10744070420144514</v>
      </c>
      <c r="AF1407">
        <v>0</v>
      </c>
      <c r="AG1407">
        <v>1.0352766107932916</v>
      </c>
      <c r="AH1407">
        <v>-5.8495260789642769</v>
      </c>
      <c r="AI1407">
        <v>0.36403100995172649</v>
      </c>
      <c r="AJ1407">
        <v>-1.7761295240242738</v>
      </c>
      <c r="AK1407">
        <v>17.470402262541644</v>
      </c>
      <c r="AL1407">
        <v>0</v>
      </c>
      <c r="AM1407">
        <v>0</v>
      </c>
      <c r="AN1407">
        <v>-4.9992172339249281</v>
      </c>
      <c r="AO1407">
        <f t="shared" si="215"/>
        <v>19.644511761416148</v>
      </c>
      <c r="AP1407">
        <f t="shared" si="216"/>
        <v>1.1786707056849688</v>
      </c>
      <c r="AQ1407">
        <f t="shared" si="217"/>
        <v>0</v>
      </c>
      <c r="AR1407">
        <f t="shared" si="218"/>
        <v>1.1718742518237759</v>
      </c>
      <c r="AS1407" s="9">
        <f t="shared" si="219"/>
        <v>0.73888130838313637</v>
      </c>
      <c r="AT1407" s="9">
        <f t="shared" si="220"/>
        <v>1.7257877944529687</v>
      </c>
      <c r="AU1407" s="9">
        <f t="shared" si="221"/>
        <v>13.006537303898703</v>
      </c>
      <c r="AV1407">
        <f t="shared" si="222"/>
        <v>0</v>
      </c>
      <c r="AW1407">
        <f t="shared" si="223"/>
        <v>0.18384080531070929</v>
      </c>
      <c r="AX1407">
        <v>19.758442942687811</v>
      </c>
      <c r="AZ1407">
        <f t="shared" si="224"/>
        <v>-7.2806201990345301</v>
      </c>
    </row>
    <row r="1408" spans="1:52" x14ac:dyDescent="0.3">
      <c r="A1408">
        <v>351.5</v>
      </c>
      <c r="B1408" s="12">
        <v>3579.1354786695661</v>
      </c>
      <c r="C1408" s="9">
        <v>0</v>
      </c>
      <c r="D1408" s="9">
        <v>0.34117811262389552</v>
      </c>
      <c r="E1408" s="9">
        <v>0.91692263991122125</v>
      </c>
      <c r="F1408" s="9">
        <v>3.2151118387722217</v>
      </c>
      <c r="G1408" s="12">
        <v>246.413119643512</v>
      </c>
      <c r="H1408" s="12">
        <v>357.66255381200813</v>
      </c>
      <c r="I1408" s="12">
        <v>21.459753228720491</v>
      </c>
      <c r="J1408">
        <v>195.67427086189232</v>
      </c>
      <c r="K1408">
        <v>54.846750779602985</v>
      </c>
      <c r="L1408">
        <v>-2.8829412494039389E-3</v>
      </c>
      <c r="M1408">
        <v>0</v>
      </c>
      <c r="N1408">
        <v>7.0726372687047009E-5</v>
      </c>
      <c r="O1408">
        <v>1.7669954844475123E-4</v>
      </c>
      <c r="P1408">
        <v>-3.7173696372764777E-4</v>
      </c>
      <c r="Q1408">
        <v>5.8771958018980341E-3</v>
      </c>
      <c r="R1408">
        <v>-2.8490724277236045E-2</v>
      </c>
      <c r="S1408">
        <v>3.5480775867956896E-5</v>
      </c>
      <c r="T1408">
        <v>214.26807478363529</v>
      </c>
      <c r="U1408">
        <v>57.498744418879539</v>
      </c>
      <c r="V1408">
        <v>209.84670855411397</v>
      </c>
      <c r="W1408">
        <v>57.775199008578795</v>
      </c>
      <c r="X1408">
        <v>199.5097202089699</v>
      </c>
      <c r="Y1408">
        <v>199.40514069666858</v>
      </c>
      <c r="Z1408">
        <v>11.030177726033846</v>
      </c>
      <c r="AA1408" s="12">
        <v>26.003251076240158</v>
      </c>
      <c r="AB1408" s="12">
        <v>7.0532510762401595</v>
      </c>
      <c r="AC1408" s="12">
        <v>-1.1848796324212623</v>
      </c>
      <c r="AD1408" s="12">
        <v>-264.29741009108739</v>
      </c>
      <c r="AE1408">
        <v>0.1078173890008356</v>
      </c>
      <c r="AF1408">
        <v>0</v>
      </c>
      <c r="AG1408">
        <v>0.67630968087848731</v>
      </c>
      <c r="AH1408">
        <v>-6.458092649185744</v>
      </c>
      <c r="AI1408">
        <v>0.52207839287226965</v>
      </c>
      <c r="AJ1408">
        <v>-1.7625994278974622</v>
      </c>
      <c r="AK1408">
        <v>17.45946210504172</v>
      </c>
      <c r="AL1408">
        <v>0</v>
      </c>
      <c r="AM1408">
        <v>0</v>
      </c>
      <c r="AN1408">
        <v>-5.0145988156304906</v>
      </c>
      <c r="AO1408">
        <f t="shared" si="215"/>
        <v>19.74551679069803</v>
      </c>
      <c r="AP1408">
        <f t="shared" si="216"/>
        <v>1.1847310074418818</v>
      </c>
      <c r="AQ1408">
        <f t="shared" si="217"/>
        <v>0</v>
      </c>
      <c r="AR1408">
        <f t="shared" si="218"/>
        <v>1.1778516697018087</v>
      </c>
      <c r="AS1408" s="9">
        <f t="shared" si="219"/>
        <v>-5.2559969188372344E-2</v>
      </c>
      <c r="AT1408" s="9">
        <f t="shared" si="220"/>
        <v>1.8924758531902022</v>
      </c>
      <c r="AU1408" s="9">
        <f t="shared" si="221"/>
        <v>13.067793569627083</v>
      </c>
      <c r="AV1408">
        <f t="shared" si="222"/>
        <v>0</v>
      </c>
      <c r="AW1408">
        <f t="shared" si="223"/>
        <v>1.3068481722062333E-2</v>
      </c>
      <c r="AX1408">
        <v>19.860842075154167</v>
      </c>
      <c r="AZ1408">
        <f t="shared" si="224"/>
        <v>-10.441567857445392</v>
      </c>
    </row>
    <row r="1409" spans="1:52" x14ac:dyDescent="0.3">
      <c r="A1409">
        <v>351.75</v>
      </c>
      <c r="B1409" s="12">
        <v>3564.3472543411758</v>
      </c>
      <c r="C1409" s="9">
        <v>0</v>
      </c>
      <c r="D1409" s="9">
        <v>0.33897650101805515</v>
      </c>
      <c r="E1409" s="9">
        <v>0.91479800849684012</v>
      </c>
      <c r="F1409" s="9">
        <v>3.2131974378437764</v>
      </c>
      <c r="G1409" s="12">
        <v>246.30963722938645</v>
      </c>
      <c r="H1409" s="12">
        <v>356.84538788340001</v>
      </c>
      <c r="I1409" s="12">
        <v>21.410723273004002</v>
      </c>
      <c r="J1409">
        <v>194.22260727368013</v>
      </c>
      <c r="K1409">
        <v>54.646887703996015</v>
      </c>
      <c r="L1409">
        <v>-2.8818718880675564E-3</v>
      </c>
      <c r="M1409">
        <v>0</v>
      </c>
      <c r="N1409">
        <v>-4.0404274943249552E-5</v>
      </c>
      <c r="O1409">
        <v>1.9445732293676618E-4</v>
      </c>
      <c r="P1409">
        <v>7.675920820251598E-5</v>
      </c>
      <c r="Q1409">
        <v>5.8771958018980341E-3</v>
      </c>
      <c r="R1409">
        <v>5.884024586756775E-3</v>
      </c>
      <c r="S1409">
        <v>3.5081887787978445E-5</v>
      </c>
      <c r="T1409">
        <v>194.53288210601119</v>
      </c>
      <c r="U1409">
        <v>54.723922653108048</v>
      </c>
      <c r="V1409">
        <v>207.29757992387599</v>
      </c>
      <c r="W1409">
        <v>57.434091166221151</v>
      </c>
      <c r="X1409">
        <v>198.93318447460157</v>
      </c>
      <c r="Y1409">
        <v>198.80711286794258</v>
      </c>
      <c r="Z1409">
        <v>11.025418002226507</v>
      </c>
      <c r="AA1409" s="12">
        <v>25.986907757668003</v>
      </c>
      <c r="AB1409" s="12">
        <v>7.0369077576680006</v>
      </c>
      <c r="AC1409" s="12">
        <v>-1.1884861265676516</v>
      </c>
      <c r="AD1409" s="12">
        <v>-262.26425434421077</v>
      </c>
      <c r="AE1409">
        <v>0.10819202839612174</v>
      </c>
      <c r="AF1409">
        <v>0</v>
      </c>
      <c r="AG1409">
        <v>0.828697431206454</v>
      </c>
      <c r="AH1409">
        <v>-5.8728070103984615</v>
      </c>
      <c r="AI1409">
        <v>0.42452335279667042</v>
      </c>
      <c r="AJ1409">
        <v>-1.7490403122215419</v>
      </c>
      <c r="AK1409">
        <v>17.44848864828262</v>
      </c>
      <c r="AL1409">
        <v>0</v>
      </c>
      <c r="AM1409">
        <v>0</v>
      </c>
      <c r="AN1409">
        <v>-5.0298620717285853</v>
      </c>
      <c r="AO1409">
        <f t="shared" si="215"/>
        <v>19.633565733271901</v>
      </c>
      <c r="AP1409">
        <f t="shared" si="216"/>
        <v>1.178013943996314</v>
      </c>
      <c r="AQ1409">
        <f t="shared" si="217"/>
        <v>0</v>
      </c>
      <c r="AR1409">
        <f t="shared" si="218"/>
        <v>1.1711260368547549</v>
      </c>
      <c r="AS1409" s="9">
        <f t="shared" si="219"/>
        <v>0.46553866536682253</v>
      </c>
      <c r="AT1409" s="9">
        <f t="shared" si="220"/>
        <v>1.650912209685</v>
      </c>
      <c r="AU1409" s="9">
        <f t="shared" si="221"/>
        <v>12.988096145010809</v>
      </c>
      <c r="AV1409">
        <f t="shared" si="222"/>
        <v>0</v>
      </c>
      <c r="AW1409">
        <f t="shared" si="223"/>
        <v>0.11567092510996448</v>
      </c>
      <c r="AX1409">
        <v>19.749039365803942</v>
      </c>
      <c r="AZ1409">
        <f t="shared" si="224"/>
        <v>-8.4904670559334079</v>
      </c>
    </row>
    <row r="1410" spans="1:52" x14ac:dyDescent="0.3">
      <c r="A1410">
        <v>352</v>
      </c>
      <c r="B1410" s="12">
        <v>3549.5653835941084</v>
      </c>
      <c r="C1410" s="9">
        <v>0</v>
      </c>
      <c r="D1410" s="9">
        <v>0.33678001649136874</v>
      </c>
      <c r="E1410" s="9">
        <v>0.91266697991587642</v>
      </c>
      <c r="F1410" s="9">
        <v>3.2112818153098299</v>
      </c>
      <c r="G1410" s="12">
        <v>246.20114815095425</v>
      </c>
      <c r="H1410" s="12">
        <v>356.02576150610633</v>
      </c>
      <c r="I1410" s="12">
        <v>21.361545690366381</v>
      </c>
      <c r="J1410">
        <v>195.69717180966742</v>
      </c>
      <c r="K1410">
        <v>54.886654633166927</v>
      </c>
      <c r="L1410">
        <v>-2.8805163460329992E-3</v>
      </c>
      <c r="M1410">
        <v>0</v>
      </c>
      <c r="N1410">
        <v>6.9494733893870638E-5</v>
      </c>
      <c r="O1410">
        <v>1.4884740100774683E-4</v>
      </c>
      <c r="P1410">
        <v>-3.7430377459404801E-4</v>
      </c>
      <c r="Q1410">
        <v>5.8771958018980341E-3</v>
      </c>
      <c r="R1410">
        <v>-2.8696957901030381E-2</v>
      </c>
      <c r="S1410">
        <v>3.518681288118482E-5</v>
      </c>
      <c r="T1410">
        <v>214.21443081860517</v>
      </c>
      <c r="U1410">
        <v>57.506000815485663</v>
      </c>
      <c r="V1410">
        <v>209.928083974803</v>
      </c>
      <c r="W1410">
        <v>57.781456963012431</v>
      </c>
      <c r="X1410">
        <v>198.43674308857317</v>
      </c>
      <c r="Y1410">
        <v>198.36478239266299</v>
      </c>
      <c r="Z1410">
        <v>11.020641221917487</v>
      </c>
      <c r="AA1410" s="12">
        <v>25.970515230122125</v>
      </c>
      <c r="AB1410" s="12">
        <v>7.0205152301221254</v>
      </c>
      <c r="AC1410" s="12">
        <v>-1.1920646031355902</v>
      </c>
      <c r="AD1410" s="12">
        <v>-260.22681598762068</v>
      </c>
      <c r="AE1410">
        <v>0.10856461505758763</v>
      </c>
      <c r="AF1410">
        <v>0</v>
      </c>
      <c r="AG1410">
        <v>0.48083004718907291</v>
      </c>
      <c r="AH1410">
        <v>-6.477513278772566</v>
      </c>
      <c r="AI1410">
        <v>0.57816507910700066</v>
      </c>
      <c r="AJ1410">
        <v>-1.7354526358214426</v>
      </c>
      <c r="AK1410">
        <v>17.437482150954498</v>
      </c>
      <c r="AL1410">
        <v>0</v>
      </c>
      <c r="AM1410">
        <v>0</v>
      </c>
      <c r="AN1410">
        <v>-5.0450067529842473</v>
      </c>
      <c r="AO1410">
        <f t="shared" si="215"/>
        <v>19.761890192814384</v>
      </c>
      <c r="AP1410">
        <f t="shared" si="216"/>
        <v>1.185713411568863</v>
      </c>
      <c r="AQ1410">
        <f t="shared" si="217"/>
        <v>0</v>
      </c>
      <c r="AR1410">
        <f t="shared" si="218"/>
        <v>1.1787326994434819</v>
      </c>
      <c r="AS1410" s="9">
        <f t="shared" si="219"/>
        <v>-0.31074635676080603</v>
      </c>
      <c r="AT1410" s="9">
        <f t="shared" si="220"/>
        <v>1.8196628212819217</v>
      </c>
      <c r="AU1410" s="9">
        <f t="shared" si="221"/>
        <v>13.067322100916225</v>
      </c>
      <c r="AV1410">
        <f t="shared" si="222"/>
        <v>0</v>
      </c>
      <c r="AW1410">
        <f t="shared" si="223"/>
        <v>7.7155786807288101E-2</v>
      </c>
      <c r="AX1410">
        <v>19.878924416565503</v>
      </c>
      <c r="AZ1410">
        <f t="shared" si="224"/>
        <v>-11.563301582140014</v>
      </c>
    </row>
    <row r="1411" spans="1:52" x14ac:dyDescent="0.3">
      <c r="A1411">
        <v>352.25</v>
      </c>
      <c r="B1411" s="12">
        <v>3534.7901664449873</v>
      </c>
      <c r="C1411" s="9">
        <v>0</v>
      </c>
      <c r="D1411" s="9">
        <v>0.33458869393432145</v>
      </c>
      <c r="E1411" s="9">
        <v>0.91052960435833374</v>
      </c>
      <c r="F1411" s="9">
        <v>3.2093650089871155</v>
      </c>
      <c r="G1411" s="12">
        <v>246.08766980709689</v>
      </c>
      <c r="H1411" s="12">
        <v>355.20369398397452</v>
      </c>
      <c r="I1411" s="12">
        <v>21.312221639038469</v>
      </c>
      <c r="J1411">
        <v>194.21470792258384</v>
      </c>
      <c r="K1411">
        <v>54.682347727065917</v>
      </c>
      <c r="L1411">
        <v>-2.8793989058615421E-3</v>
      </c>
      <c r="M1411">
        <v>0</v>
      </c>
      <c r="N1411">
        <v>-4.0154601656825762E-5</v>
      </c>
      <c r="O1411">
        <v>1.7229984321066825E-4</v>
      </c>
      <c r="P1411">
        <v>8.144629050236078E-5</v>
      </c>
      <c r="Q1411">
        <v>5.8771958018980341E-3</v>
      </c>
      <c r="R1411">
        <v>6.2451381466527098E-3</v>
      </c>
      <c r="S1411">
        <v>3.4784905062911122E-5</v>
      </c>
      <c r="T1411">
        <v>194.67177527957901</v>
      </c>
      <c r="U1411">
        <v>54.759829830707645</v>
      </c>
      <c r="V1411">
        <v>207.38897137635297</v>
      </c>
      <c r="W1411">
        <v>57.441812829527009</v>
      </c>
      <c r="X1411">
        <v>197.93905478824146</v>
      </c>
      <c r="Y1411">
        <v>197.84305067478761</v>
      </c>
      <c r="Z1411">
        <v>11.015847473150744</v>
      </c>
      <c r="AA1411" s="12">
        <v>25.954073879679491</v>
      </c>
      <c r="AB1411" s="12">
        <v>7.0040738796794946</v>
      </c>
      <c r="AC1411" s="12">
        <v>-1.1956150041881795</v>
      </c>
      <c r="AD1411" s="12">
        <v>-258.18516449262796</v>
      </c>
      <c r="AE1411">
        <v>0.10893514169335772</v>
      </c>
      <c r="AF1411">
        <v>0</v>
      </c>
      <c r="AG1411">
        <v>0.65214001501546881</v>
      </c>
      <c r="AH1411">
        <v>-5.8961755828027975</v>
      </c>
      <c r="AI1411">
        <v>0.47729603507826823</v>
      </c>
      <c r="AJ1411">
        <v>-1.7218368620013362</v>
      </c>
      <c r="AK1411">
        <v>17.426442872282486</v>
      </c>
      <c r="AL1411">
        <v>0</v>
      </c>
      <c r="AM1411">
        <v>0</v>
      </c>
      <c r="AN1411">
        <v>-5.0600326141993195</v>
      </c>
      <c r="AO1411">
        <f t="shared" ref="AO1411:AO1441" si="225">AX1411*COS(AE1411)</f>
        <v>19.617877982684977</v>
      </c>
      <c r="AP1411">
        <f t="shared" ref="AP1411:AP1441" si="226">AO1411*f_tip</f>
        <v>1.1770726789610986</v>
      </c>
      <c r="AQ1411">
        <f t="shared" ref="AQ1411:AQ1441" si="227">IF(uhel_zkoseni_lamely=0,0,IF(uhel_zkoseni_lamely&gt;0,AP1411*SIN(AE1411),-AP1411*SIN(AE1411)))</f>
        <v>0</v>
      </c>
      <c r="AR1411">
        <f t="shared" ref="AR1411:AR1441" si="228">AP1411*COS(AE1411)</f>
        <v>1.1700955014810539</v>
      </c>
      <c r="AS1411" s="9">
        <f t="shared" ref="AS1411:AS1441" si="229">(-AR1411*sirka_lamely+AG1411*(sirka_lamely-0.5*AB1411)-(AL1411+AN1411)*sirka_lamely*0.5+AH1411*(sirka_lamely-AB1411)*0.5)/(sirka_lamely-AB1411)</f>
        <v>0.23363335309634883</v>
      </c>
      <c r="AT1411" s="9">
        <f t="shared" ref="AT1411:AT1441" si="230">-AG1411-AH1411+AR1411+AS1411+AL1411+AN1411</f>
        <v>1.5877318081654117</v>
      </c>
      <c r="AU1411" s="9">
        <f t="shared" ref="AU1411:AU1441" si="231">AP1411*Z1411</f>
        <v>12.966453096248395</v>
      </c>
      <c r="AV1411">
        <f t="shared" ref="AV1411:AV1441" si="232">AK1411-AJ1411+AI1411-AM1411-AQ1411+IF(AC1411&gt;0,-(ABS(AS1411)+ABS(AT1411))*f_side,(ABS(AS1411)+ABS(AT1411))*f_side)-AX1411</f>
        <v>0</v>
      </c>
      <c r="AW1411">
        <f t="shared" ref="AW1411:AW1441" si="233">(ABS(AS1411)*AB1411*(sirka_lamely-AB1411)/sirka_lamely)/(delka_rotoru*tloustka_lamely^2/6)</f>
        <v>5.7967806134536108E-2</v>
      </c>
      <c r="AX1411">
        <v>19.734857679037798</v>
      </c>
      <c r="AZ1411">
        <f t="shared" ref="AZ1411:AZ1442" si="234">Y1411-V1411</f>
        <v>-9.5459207015653647</v>
      </c>
    </row>
    <row r="1412" spans="1:52" x14ac:dyDescent="0.3">
      <c r="A1412">
        <v>352.5</v>
      </c>
      <c r="B1412" s="12">
        <v>3520.0219018637031</v>
      </c>
      <c r="C1412" s="9">
        <v>0</v>
      </c>
      <c r="D1412" s="9">
        <v>0.33240256807725599</v>
      </c>
      <c r="E1412" s="9">
        <v>0.90838593211609187</v>
      </c>
      <c r="F1412" s="9">
        <v>3.2074470567206035</v>
      </c>
      <c r="G1412" s="12">
        <v>245.9692196985192</v>
      </c>
      <c r="H1412" s="12">
        <v>354.37920466003533</v>
      </c>
      <c r="I1412" s="12">
        <v>21.262752279602122</v>
      </c>
      <c r="J1412">
        <v>195.72940365713271</v>
      </c>
      <c r="K1412">
        <v>54.929335451263739</v>
      </c>
      <c r="L1412">
        <v>-2.8779373020115483E-3</v>
      </c>
      <c r="M1412">
        <v>0</v>
      </c>
      <c r="N1412">
        <v>6.872535616027917E-5</v>
      </c>
      <c r="O1412">
        <v>1.2001421060222939E-4</v>
      </c>
      <c r="P1412">
        <v>-3.7805465077008285E-4</v>
      </c>
      <c r="Q1412">
        <v>5.8771958018980341E-3</v>
      </c>
      <c r="R1412">
        <v>-2.8991844856322963E-2</v>
      </c>
      <c r="S1412">
        <v>3.4894535483180924E-5</v>
      </c>
      <c r="T1412">
        <v>214.16034259738365</v>
      </c>
      <c r="U1412">
        <v>57.513655334387977</v>
      </c>
      <c r="V1412">
        <v>210.00342543215942</v>
      </c>
      <c r="W1412">
        <v>57.786987380401911</v>
      </c>
      <c r="X1412">
        <v>197.52288382706246</v>
      </c>
      <c r="Y1412">
        <v>197.47751878568502</v>
      </c>
      <c r="Z1412">
        <v>11.011036844370205</v>
      </c>
      <c r="AA1412" s="12">
        <v>25.937584093200705</v>
      </c>
      <c r="AB1412" s="12">
        <v>6.9875840932007067</v>
      </c>
      <c r="AC1412" s="12">
        <v>-1.1991372727371294</v>
      </c>
      <c r="AD1412" s="12">
        <v>-256.13936885616039</v>
      </c>
      <c r="AE1412">
        <v>0.1093036010495545</v>
      </c>
      <c r="AF1412">
        <v>0</v>
      </c>
      <c r="AG1412">
        <v>0.31330233767180071</v>
      </c>
      <c r="AH1412">
        <v>-6.4970353652621071</v>
      </c>
      <c r="AI1412">
        <v>0.62629533232371981</v>
      </c>
      <c r="AJ1412">
        <v>-1.708193450901734</v>
      </c>
      <c r="AK1412">
        <v>17.41537107201788</v>
      </c>
      <c r="AL1412">
        <v>0</v>
      </c>
      <c r="AM1412">
        <v>0</v>
      </c>
      <c r="AN1412">
        <v>-5.0749394141903057</v>
      </c>
      <c r="AO1412">
        <f t="shared" si="225"/>
        <v>19.768448895599697</v>
      </c>
      <c r="AP1412">
        <f t="shared" si="226"/>
        <v>1.1861069337359817</v>
      </c>
      <c r="AQ1412">
        <f t="shared" si="227"/>
        <v>0</v>
      </c>
      <c r="AR1412">
        <f t="shared" si="228"/>
        <v>1.1790286110068666</v>
      </c>
      <c r="AS1412" s="9">
        <f t="shared" si="229"/>
        <v>-0.52985977188655098</v>
      </c>
      <c r="AT1412" s="9">
        <f t="shared" si="230"/>
        <v>1.7579624525203155</v>
      </c>
      <c r="AU1412" s="9">
        <f t="shared" si="231"/>
        <v>13.060267148729864</v>
      </c>
      <c r="AV1412">
        <f t="shared" si="232"/>
        <v>0</v>
      </c>
      <c r="AW1412">
        <f t="shared" si="233"/>
        <v>0.13137056229612334</v>
      </c>
      <c r="AX1412">
        <v>19.88712918870775</v>
      </c>
      <c r="AZ1412">
        <f t="shared" si="234"/>
        <v>-12.525906646474397</v>
      </c>
    </row>
    <row r="1413" spans="1:52" x14ac:dyDescent="0.3">
      <c r="A1413">
        <v>352.75</v>
      </c>
      <c r="B1413" s="12">
        <v>3505.2608877673256</v>
      </c>
      <c r="C1413" s="9">
        <v>0</v>
      </c>
      <c r="D1413" s="9">
        <v>0.33022167349026871</v>
      </c>
      <c r="E1413" s="9">
        <v>0.90623601358120598</v>
      </c>
      <c r="F1413" s="9">
        <v>3.2055279963825543</v>
      </c>
      <c r="G1413" s="12">
        <v>245.84581542615209</v>
      </c>
      <c r="H1413" s="12">
        <v>353.55231291584846</v>
      </c>
      <c r="I1413" s="12">
        <v>21.213138774950906</v>
      </c>
      <c r="J1413">
        <v>194.20820946632119</v>
      </c>
      <c r="K1413">
        <v>54.719456064995313</v>
      </c>
      <c r="L1413">
        <v>-2.8766678924353629E-3</v>
      </c>
      <c r="M1413">
        <v>0</v>
      </c>
      <c r="N1413">
        <v>-3.9825929769017242E-5</v>
      </c>
      <c r="O1413">
        <v>1.5137444413814983E-4</v>
      </c>
      <c r="P1413">
        <v>8.5074488470125885E-5</v>
      </c>
      <c r="Q1413">
        <v>5.8771958018980341E-3</v>
      </c>
      <c r="R1413">
        <v>6.5247307194021484E-3</v>
      </c>
      <c r="S1413">
        <v>3.4488353040603322E-5</v>
      </c>
      <c r="T1413">
        <v>194.8066655326098</v>
      </c>
      <c r="U1413">
        <v>54.795554730141021</v>
      </c>
      <c r="V1413">
        <v>207.47476863778033</v>
      </c>
      <c r="W1413">
        <v>57.448856546174284</v>
      </c>
      <c r="X1413">
        <v>197.10451360447163</v>
      </c>
      <c r="Y1413">
        <v>197.03263283980291</v>
      </c>
      <c r="Z1413">
        <v>11.006209424420792</v>
      </c>
      <c r="AA1413" s="12">
        <v>25.92104625831697</v>
      </c>
      <c r="AB1413" s="12">
        <v>6.9710462583169699</v>
      </c>
      <c r="AC1413" s="12">
        <v>-1.2026313527450199</v>
      </c>
      <c r="AD1413" s="12">
        <v>-254.0894981502955</v>
      </c>
      <c r="AE1413">
        <v>0.10966998591049282</v>
      </c>
      <c r="AF1413">
        <v>0</v>
      </c>
      <c r="AG1413">
        <v>0.50475675313003976</v>
      </c>
      <c r="AH1413">
        <v>-5.9195631112539688</v>
      </c>
      <c r="AI1413">
        <v>0.52210678989887072</v>
      </c>
      <c r="AJ1413">
        <v>-1.694522863164321</v>
      </c>
      <c r="AK1413">
        <v>17.404267010429372</v>
      </c>
      <c r="AL1413">
        <v>0</v>
      </c>
      <c r="AM1413">
        <v>0</v>
      </c>
      <c r="AN1413">
        <v>-5.089726915797943</v>
      </c>
      <c r="AO1413">
        <f t="shared" si="225"/>
        <v>19.597102854164945</v>
      </c>
      <c r="AP1413">
        <f t="shared" si="226"/>
        <v>1.1758261712498965</v>
      </c>
      <c r="AQ1413">
        <f t="shared" si="227"/>
        <v>0</v>
      </c>
      <c r="AR1413">
        <f t="shared" si="228"/>
        <v>1.1687621276923204</v>
      </c>
      <c r="AS1413" s="9">
        <f t="shared" si="229"/>
        <v>4.1844541479851768E-2</v>
      </c>
      <c r="AT1413" s="9">
        <f t="shared" si="230"/>
        <v>1.5356861114981575</v>
      </c>
      <c r="AU1413" s="9">
        <f t="shared" si="231"/>
        <v>12.941389087491228</v>
      </c>
      <c r="AV1413">
        <f t="shared" si="232"/>
        <v>0</v>
      </c>
      <c r="AW1413">
        <f t="shared" si="233"/>
        <v>1.0367081332651648E-2</v>
      </c>
      <c r="AX1413">
        <v>19.715548502671243</v>
      </c>
      <c r="AZ1413">
        <f t="shared" si="234"/>
        <v>-10.442135797977414</v>
      </c>
    </row>
    <row r="1414" spans="1:52" x14ac:dyDescent="0.3">
      <c r="A1414">
        <v>353</v>
      </c>
      <c r="B1414" s="12">
        <v>3490.5074210141483</v>
      </c>
      <c r="C1414" s="9">
        <v>0</v>
      </c>
      <c r="D1414" s="9">
        <v>0.32804604458311321</v>
      </c>
      <c r="E1414" s="9">
        <v>0.90407989924420418</v>
      </c>
      <c r="F1414" s="9">
        <v>3.2036078658715663</v>
      </c>
      <c r="G1414" s="12">
        <v>245.71747468955598</v>
      </c>
      <c r="H1414" s="12">
        <v>352.72303817084776</v>
      </c>
      <c r="I1414" s="12">
        <v>21.163382290250865</v>
      </c>
      <c r="J1414">
        <v>195.7567988346407</v>
      </c>
      <c r="K1414">
        <v>54.972465569990106</v>
      </c>
      <c r="L1414">
        <v>-2.8750824237878236E-3</v>
      </c>
      <c r="M1414">
        <v>0</v>
      </c>
      <c r="N1414">
        <v>6.7977825193519747E-5</v>
      </c>
      <c r="O1414">
        <v>8.9798443376957297E-5</v>
      </c>
      <c r="P1414">
        <v>-3.8112327224944345E-4</v>
      </c>
      <c r="Q1414">
        <v>5.8771958018980341E-3</v>
      </c>
      <c r="R1414">
        <v>-2.9232244370543628E-2</v>
      </c>
      <c r="S1414">
        <v>3.4601570343376886E-5</v>
      </c>
      <c r="T1414">
        <v>214.09612960774678</v>
      </c>
      <c r="U1414">
        <v>57.520409437775868</v>
      </c>
      <c r="V1414">
        <v>210.07369622505129</v>
      </c>
      <c r="W1414">
        <v>57.791926107484926</v>
      </c>
      <c r="X1414">
        <v>196.76843167476036</v>
      </c>
      <c r="Y1414">
        <v>196.74379994982041</v>
      </c>
      <c r="Z1414">
        <v>11.001365302547775</v>
      </c>
      <c r="AA1414" s="12">
        <v>25.904460763416957</v>
      </c>
      <c r="AB1414" s="12">
        <v>6.9544607634169591</v>
      </c>
      <c r="AC1414" s="12">
        <v>-1.2060971891287224</v>
      </c>
      <c r="AD1414" s="12">
        <v>-252.03562178998186</v>
      </c>
      <c r="AE1414">
        <v>0.1100342890988244</v>
      </c>
      <c r="AF1414">
        <v>0</v>
      </c>
      <c r="AG1414">
        <v>0.17588402233990588</v>
      </c>
      <c r="AH1414">
        <v>-6.5163620500078903</v>
      </c>
      <c r="AI1414">
        <v>0.66649481376154407</v>
      </c>
      <c r="AJ1414">
        <v>-1.6808255617173893</v>
      </c>
      <c r="AK1414">
        <v>17.39313094829425</v>
      </c>
      <c r="AL1414">
        <v>0</v>
      </c>
      <c r="AM1414">
        <v>0</v>
      </c>
      <c r="AN1414">
        <v>-5.1043948859016819</v>
      </c>
      <c r="AO1414">
        <f t="shared" si="225"/>
        <v>19.765080371408207</v>
      </c>
      <c r="AP1414">
        <f t="shared" si="226"/>
        <v>1.1859048222844923</v>
      </c>
      <c r="AQ1414">
        <f t="shared" si="227"/>
        <v>0</v>
      </c>
      <c r="AR1414">
        <f t="shared" si="228"/>
        <v>1.1787328650312259</v>
      </c>
      <c r="AS1414" s="9">
        <f t="shared" si="229"/>
        <v>-0.70708234067049469</v>
      </c>
      <c r="AT1414" s="9">
        <f t="shared" si="230"/>
        <v>1.7077336661270337</v>
      </c>
      <c r="AU1414" s="9">
        <f t="shared" si="231"/>
        <v>13.046572164004699</v>
      </c>
      <c r="AV1414">
        <f t="shared" si="232"/>
        <v>0</v>
      </c>
      <c r="AW1414">
        <f t="shared" si="233"/>
        <v>0.17505064966124773</v>
      </c>
      <c r="AX1414">
        <v>19.885340284181034</v>
      </c>
      <c r="AZ1414">
        <f t="shared" si="234"/>
        <v>-13.32989627523088</v>
      </c>
    </row>
    <row r="1415" spans="1:52" x14ac:dyDescent="0.3">
      <c r="A1415">
        <v>353.25</v>
      </c>
      <c r="B1415" s="12">
        <v>3475.7617973978186</v>
      </c>
      <c r="C1415" s="9">
        <v>0</v>
      </c>
      <c r="D1415" s="9">
        <v>0.32587571560512152</v>
      </c>
      <c r="E1415" s="9">
        <v>0.90191763969238614</v>
      </c>
      <c r="F1415" s="9">
        <v>3.2016867031116343</v>
      </c>
      <c r="G1415" s="12">
        <v>245.58421528532503</v>
      </c>
      <c r="H1415" s="12">
        <v>351.89139988168699</v>
      </c>
      <c r="I1415" s="12">
        <v>21.113483992901219</v>
      </c>
      <c r="J1415">
        <v>194.20058765444097</v>
      </c>
      <c r="K1415">
        <v>54.757532493591725</v>
      </c>
      <c r="L1415">
        <v>-2.8737147291672898E-3</v>
      </c>
      <c r="M1415">
        <v>0</v>
      </c>
      <c r="N1415">
        <v>-3.9490960292304425E-5</v>
      </c>
      <c r="O1415">
        <v>1.3221042018323544E-4</v>
      </c>
      <c r="P1415">
        <v>8.9138755601031274E-5</v>
      </c>
      <c r="Q1415">
        <v>5.8771958018980341E-3</v>
      </c>
      <c r="R1415">
        <v>6.8373558613696612E-3</v>
      </c>
      <c r="S1415">
        <v>3.4191868015623888E-5</v>
      </c>
      <c r="T1415">
        <v>194.93847743593915</v>
      </c>
      <c r="U1415">
        <v>54.831294358501736</v>
      </c>
      <c r="V1415">
        <v>207.55565465226994</v>
      </c>
      <c r="W1415">
        <v>57.455321748244444</v>
      </c>
      <c r="X1415">
        <v>196.42769331383471</v>
      </c>
      <c r="Y1415">
        <v>196.37449760516989</v>
      </c>
      <c r="Z1415">
        <v>10.996504568392922</v>
      </c>
      <c r="AA1415" s="12">
        <v>25.887827997633739</v>
      </c>
      <c r="AB1415" s="12">
        <v>6.9378279976337396</v>
      </c>
      <c r="AC1415" s="12">
        <v>-1.2095347277553978</v>
      </c>
      <c r="AD1415" s="12">
        <v>-249.97780890835631</v>
      </c>
      <c r="AE1415">
        <v>0.11039650347573837</v>
      </c>
      <c r="AF1415">
        <v>0</v>
      </c>
      <c r="AG1415">
        <v>0.38628189993576156</v>
      </c>
      <c r="AH1415">
        <v>-5.9429950127502247</v>
      </c>
      <c r="AI1415">
        <v>0.55905785235500216</v>
      </c>
      <c r="AJ1415">
        <v>-1.6671020076098286</v>
      </c>
      <c r="AK1415">
        <v>17.381963146889621</v>
      </c>
      <c r="AL1415">
        <v>0</v>
      </c>
      <c r="AM1415">
        <v>0</v>
      </c>
      <c r="AN1415">
        <v>-5.1189430954027477</v>
      </c>
      <c r="AO1415">
        <f t="shared" si="225"/>
        <v>19.584513183242176</v>
      </c>
      <c r="AP1415">
        <f t="shared" si="226"/>
        <v>1.1750707909945306</v>
      </c>
      <c r="AQ1415">
        <f t="shared" si="227"/>
        <v>0</v>
      </c>
      <c r="AR1415">
        <f t="shared" si="228"/>
        <v>1.1679175385622265</v>
      </c>
      <c r="AS1415" s="9">
        <f t="shared" si="229"/>
        <v>-0.11177270067045171</v>
      </c>
      <c r="AT1415" s="9">
        <f t="shared" si="230"/>
        <v>1.4939148553034896</v>
      </c>
      <c r="AU1415" s="9">
        <f t="shared" si="231"/>
        <v>12.92167132135644</v>
      </c>
      <c r="AV1415">
        <f t="shared" si="232"/>
        <v>0</v>
      </c>
      <c r="AW1415">
        <f t="shared" si="233"/>
        <v>2.7650370473049374E-2</v>
      </c>
      <c r="AX1415">
        <v>19.704464260212887</v>
      </c>
      <c r="AZ1415">
        <f t="shared" si="234"/>
        <v>-11.181157047100044</v>
      </c>
    </row>
    <row r="1416" spans="1:52" x14ac:dyDescent="0.3">
      <c r="A1416">
        <v>353.5</v>
      </c>
      <c r="B1416" s="12">
        <v>3461.0243116415413</v>
      </c>
      <c r="C1416" s="9">
        <v>0</v>
      </c>
      <c r="D1416" s="9">
        <v>0.32371072064511736</v>
      </c>
      <c r="E1416" s="9">
        <v>0.89974928560811818</v>
      </c>
      <c r="F1416" s="9">
        <v>3.199764546051187</v>
      </c>
      <c r="G1416" s="12">
        <v>245.44605510549161</v>
      </c>
      <c r="H1416" s="12">
        <v>351.0574175415839</v>
      </c>
      <c r="I1416" s="12">
        <v>21.063445052495034</v>
      </c>
      <c r="J1416">
        <v>195.78652095983117</v>
      </c>
      <c r="K1416">
        <v>55.017200197295551</v>
      </c>
      <c r="L1416">
        <v>-2.8720133803638729E-3</v>
      </c>
      <c r="M1416">
        <v>0</v>
      </c>
      <c r="N1416">
        <v>6.72294668514225E-5</v>
      </c>
      <c r="O1416">
        <v>5.5002627164656179E-5</v>
      </c>
      <c r="P1416">
        <v>-3.8444509363794199E-4</v>
      </c>
      <c r="Q1416">
        <v>5.8771958018980341E-3</v>
      </c>
      <c r="R1416">
        <v>-2.9489835980132988E-2</v>
      </c>
      <c r="S1416">
        <v>3.4309152160378596E-5</v>
      </c>
      <c r="T1416">
        <v>214.02634337578507</v>
      </c>
      <c r="U1416">
        <v>57.526855866074698</v>
      </c>
      <c r="V1416">
        <v>210.13798101869787</v>
      </c>
      <c r="W1416">
        <v>57.796151562063926</v>
      </c>
      <c r="X1416">
        <v>196.16907846859587</v>
      </c>
      <c r="Y1416">
        <v>196.16011537672458</v>
      </c>
      <c r="Z1416">
        <v>10.99162731199716</v>
      </c>
      <c r="AA1416" s="12">
        <v>25.871148350831682</v>
      </c>
      <c r="AB1416" s="12">
        <v>6.9211483508316824</v>
      </c>
      <c r="AC1416" s="12">
        <v>-1.2129439154457886</v>
      </c>
      <c r="AD1416" s="12">
        <v>-247.91612884052068</v>
      </c>
      <c r="AE1416">
        <v>0.11075662194110469</v>
      </c>
      <c r="AF1416">
        <v>0</v>
      </c>
      <c r="AG1416">
        <v>6.6193431772127928E-2</v>
      </c>
      <c r="AH1416">
        <v>-6.5356271947082245</v>
      </c>
      <c r="AI1416">
        <v>0.69889328209866475</v>
      </c>
      <c r="AJ1416">
        <v>-1.6533526632374327</v>
      </c>
      <c r="AK1416">
        <v>17.370763867983605</v>
      </c>
      <c r="AL1416">
        <v>0</v>
      </c>
      <c r="AM1416">
        <v>0</v>
      </c>
      <c r="AN1416">
        <v>-5.1333713192380754</v>
      </c>
      <c r="AO1416">
        <f t="shared" si="225"/>
        <v>19.752073367601</v>
      </c>
      <c r="AP1416">
        <f t="shared" si="226"/>
        <v>1.1851244020560598</v>
      </c>
      <c r="AQ1416">
        <f t="shared" si="227"/>
        <v>0</v>
      </c>
      <c r="AR1416">
        <f t="shared" si="228"/>
        <v>1.1778628518643475</v>
      </c>
      <c r="AS1416" s="9">
        <f t="shared" si="229"/>
        <v>-0.84595784534990426</v>
      </c>
      <c r="AT1416" s="9">
        <f t="shared" si="230"/>
        <v>1.6679674502124646</v>
      </c>
      <c r="AU1416" s="9">
        <f t="shared" si="231"/>
        <v>13.026445745753691</v>
      </c>
      <c r="AV1416">
        <f t="shared" si="232"/>
        <v>0</v>
      </c>
      <c r="AW1416">
        <f t="shared" si="233"/>
        <v>0.20911289060581423</v>
      </c>
      <c r="AX1416">
        <v>19.873845331053445</v>
      </c>
      <c r="AZ1416">
        <f t="shared" si="234"/>
        <v>-13.977865641973295</v>
      </c>
    </row>
    <row r="1417" spans="1:52" x14ac:dyDescent="0.3">
      <c r="A1417">
        <v>353.75</v>
      </c>
      <c r="B1417" s="12">
        <v>3446.2952573924063</v>
      </c>
      <c r="C1417" s="9">
        <v>0</v>
      </c>
      <c r="D1417" s="9">
        <v>0.32155109363134987</v>
      </c>
      <c r="E1417" s="9">
        <v>0.89757488776713334</v>
      </c>
      <c r="F1417" s="9">
        <v>3.1978414326621434</v>
      </c>
      <c r="G1417" s="12">
        <v>245.30301213593236</v>
      </c>
      <c r="H1417" s="12">
        <v>350.22111067966665</v>
      </c>
      <c r="I1417" s="12">
        <v>21.01326664078</v>
      </c>
      <c r="J1417">
        <v>194.19281264640185</v>
      </c>
      <c r="K1417">
        <v>54.796841813116203</v>
      </c>
      <c r="L1417">
        <v>-2.8705291979880042E-3</v>
      </c>
      <c r="M1417">
        <v>0</v>
      </c>
      <c r="N1417">
        <v>-3.9173258945167465E-5</v>
      </c>
      <c r="O1417">
        <v>1.1531832933560593E-4</v>
      </c>
      <c r="P1417">
        <v>9.3084628363923928E-5</v>
      </c>
      <c r="Q1417">
        <v>5.8771958018980341E-3</v>
      </c>
      <c r="R1417">
        <v>7.140422751423155E-3</v>
      </c>
      <c r="S1417">
        <v>3.3895628248182372E-5</v>
      </c>
      <c r="T1417">
        <v>195.06639958593755</v>
      </c>
      <c r="U1417">
        <v>54.866882645310284</v>
      </c>
      <c r="V1417">
        <v>207.63088231864035</v>
      </c>
      <c r="W1417">
        <v>57.461108342250839</v>
      </c>
      <c r="X1417">
        <v>195.90156472301013</v>
      </c>
      <c r="Y1417">
        <v>195.86229769271074</v>
      </c>
      <c r="Z1417">
        <v>10.986733623795644</v>
      </c>
      <c r="AA1417" s="12">
        <v>25.854422213593335</v>
      </c>
      <c r="AB1417" s="12">
        <v>6.9044222135933335</v>
      </c>
      <c r="AC1417" s="12">
        <v>-1.2163246999724111</v>
      </c>
      <c r="AD1417" s="12">
        <v>-245.85065075248986</v>
      </c>
      <c r="AE1417">
        <v>0.11111463743366445</v>
      </c>
      <c r="AF1417">
        <v>0</v>
      </c>
      <c r="AG1417">
        <v>0.29494864488144823</v>
      </c>
      <c r="AH1417">
        <v>-5.9664439514781353</v>
      </c>
      <c r="AI1417">
        <v>0.58842923129648039</v>
      </c>
      <c r="AJ1417">
        <v>-1.6395779898683551</v>
      </c>
      <c r="AK1417">
        <v>17.35953337382653</v>
      </c>
      <c r="AL1417">
        <v>0</v>
      </c>
      <c r="AM1417">
        <v>0</v>
      </c>
      <c r="AN1417">
        <v>-5.1476793363726596</v>
      </c>
      <c r="AO1417">
        <f t="shared" si="225"/>
        <v>19.567558734102416</v>
      </c>
      <c r="AP1417">
        <f t="shared" si="226"/>
        <v>1.1740535240461449</v>
      </c>
      <c r="AQ1417">
        <f t="shared" si="227"/>
        <v>0</v>
      </c>
      <c r="AR1417">
        <f t="shared" si="228"/>
        <v>1.1668132739437569</v>
      </c>
      <c r="AS1417" s="9">
        <f t="shared" si="229"/>
        <v>-0.22854256770476533</v>
      </c>
      <c r="AT1417" s="9">
        <f t="shared" si="230"/>
        <v>1.4620866764630192</v>
      </c>
      <c r="AU1417" s="9">
        <f t="shared" si="231"/>
        <v>12.899013328773547</v>
      </c>
      <c r="AV1417">
        <f t="shared" si="232"/>
        <v>0</v>
      </c>
      <c r="AW1417">
        <f t="shared" si="233"/>
        <v>5.6449672410710992E-2</v>
      </c>
      <c r="AX1417">
        <v>19.688978349641431</v>
      </c>
      <c r="AZ1417">
        <f t="shared" si="234"/>
        <v>-11.768584625929606</v>
      </c>
    </row>
    <row r="1418" spans="1:52" x14ac:dyDescent="0.3">
      <c r="A1418">
        <v>354</v>
      </c>
      <c r="B1418" s="12">
        <v>3431.5749272157914</v>
      </c>
      <c r="C1418" s="9">
        <v>0</v>
      </c>
      <c r="D1418" s="9">
        <v>0.31939686833142916</v>
      </c>
      <c r="E1418" s="9">
        <v>0.89539449703682095</v>
      </c>
      <c r="F1418" s="9">
        <v>3.1959174009389493</v>
      </c>
      <c r="G1418" s="12">
        <v>245.1551044547746</v>
      </c>
      <c r="H1418" s="12">
        <v>349.38249886031571</v>
      </c>
      <c r="I1418" s="12">
        <v>20.962949931618944</v>
      </c>
      <c r="J1418">
        <v>195.81599334467651</v>
      </c>
      <c r="K1418">
        <v>55.063131180727169</v>
      </c>
      <c r="L1418">
        <v>-2.8686824018348323E-3</v>
      </c>
      <c r="M1418">
        <v>0</v>
      </c>
      <c r="N1418">
        <v>6.650410160558469E-5</v>
      </c>
      <c r="O1418">
        <v>-2.8070423664456599E-5</v>
      </c>
      <c r="P1418">
        <v>-3.8768660826630087E-4</v>
      </c>
      <c r="Q1418">
        <v>5.8771958018980341E-3</v>
      </c>
      <c r="R1418">
        <v>-2.9738988534972418E-2</v>
      </c>
      <c r="S1418">
        <v>3.401687440198175E-5</v>
      </c>
      <c r="T1418">
        <v>213.94894317516167</v>
      </c>
      <c r="U1418">
        <v>57.532702788015342</v>
      </c>
      <c r="V1418">
        <v>210.19633122434814</v>
      </c>
      <c r="W1418">
        <v>57.799674203299162</v>
      </c>
      <c r="X1418">
        <v>195.7147754473952</v>
      </c>
      <c r="Y1418">
        <v>195.71705661878605</v>
      </c>
      <c r="Z1418">
        <v>10.981823594618582</v>
      </c>
      <c r="AA1418" s="12">
        <v>25.837649977206315</v>
      </c>
      <c r="AB1418" s="12">
        <v>6.8876499772063147</v>
      </c>
      <c r="AC1418" s="12">
        <v>-1.2196770300634301</v>
      </c>
      <c r="AD1418" s="12">
        <v>-243.78144417663395</v>
      </c>
      <c r="AE1418">
        <v>0.11147054293118575</v>
      </c>
      <c r="AF1418">
        <v>0</v>
      </c>
      <c r="AG1418">
        <v>-1.7428836197563188E-2</v>
      </c>
      <c r="AH1418">
        <v>-6.5547644841346431</v>
      </c>
      <c r="AI1418">
        <v>0.72396373027810479</v>
      </c>
      <c r="AJ1418">
        <v>-1.6257784512139721</v>
      </c>
      <c r="AK1418">
        <v>17.34827192714214</v>
      </c>
      <c r="AL1418">
        <v>0</v>
      </c>
      <c r="AM1418">
        <v>0</v>
      </c>
      <c r="AN1418">
        <v>-5.1618669298159485</v>
      </c>
      <c r="AO1418">
        <f t="shared" si="225"/>
        <v>19.730003639599026</v>
      </c>
      <c r="AP1418">
        <f t="shared" si="226"/>
        <v>1.1838002183759415</v>
      </c>
      <c r="AQ1418">
        <f t="shared" si="227"/>
        <v>0</v>
      </c>
      <c r="AR1418">
        <f t="shared" si="228"/>
        <v>1.1764530683861105</v>
      </c>
      <c r="AS1418" s="9">
        <f t="shared" si="229"/>
        <v>-0.94896581586847517</v>
      </c>
      <c r="AT1418" s="9">
        <f t="shared" si="230"/>
        <v>1.6378136430338932</v>
      </c>
      <c r="AU1418" s="9">
        <f t="shared" si="231"/>
        <v>13.000285169475545</v>
      </c>
      <c r="AV1418">
        <f t="shared" si="232"/>
        <v>0</v>
      </c>
      <c r="AW1418">
        <f t="shared" si="233"/>
        <v>0.23420840073138324</v>
      </c>
      <c r="AX1418">
        <v>19.853220876168358</v>
      </c>
      <c r="AZ1418">
        <f t="shared" si="234"/>
        <v>-14.479274605562097</v>
      </c>
    </row>
    <row r="1419" spans="1:52" x14ac:dyDescent="0.3">
      <c r="A1419">
        <v>354.25</v>
      </c>
      <c r="B1419" s="12">
        <v>3416.8636125898865</v>
      </c>
      <c r="C1419" s="9">
        <v>0</v>
      </c>
      <c r="D1419" s="9">
        <v>0.31724807835226937</v>
      </c>
      <c r="E1419" s="9">
        <v>0.89320816437453043</v>
      </c>
      <c r="F1419" s="9">
        <v>3.1939924888976261</v>
      </c>
      <c r="G1419" s="12">
        <v>245.00235023080458</v>
      </c>
      <c r="H1419" s="12">
        <v>348.54160168251167</v>
      </c>
      <c r="I1419" s="12">
        <v>20.912496100950701</v>
      </c>
      <c r="J1419">
        <v>194.18075062862309</v>
      </c>
      <c r="K1419">
        <v>54.836688754059765</v>
      </c>
      <c r="L1419">
        <v>-2.8671516720709307E-3</v>
      </c>
      <c r="M1419">
        <v>0</v>
      </c>
      <c r="N1419">
        <v>-3.8886585531720169E-5</v>
      </c>
      <c r="O1419">
        <v>1.0143596381090463E-4</v>
      </c>
      <c r="P1419">
        <v>9.892453447976694E-5</v>
      </c>
      <c r="Q1419">
        <v>5.8771958018980341E-3</v>
      </c>
      <c r="R1419">
        <v>7.5882280648055713E-3</v>
      </c>
      <c r="S1419">
        <v>3.3598988706088422E-5</v>
      </c>
      <c r="T1419">
        <v>195.18998392684176</v>
      </c>
      <c r="U1419">
        <v>54.902246173767594</v>
      </c>
      <c r="V1419">
        <v>207.70042828554662</v>
      </c>
      <c r="W1419">
        <v>57.466216857211407</v>
      </c>
      <c r="X1419">
        <v>195.51471470074299</v>
      </c>
      <c r="Y1419">
        <v>195.4852324023864</v>
      </c>
      <c r="Z1419">
        <v>10.976897315689209</v>
      </c>
      <c r="AA1419" s="12">
        <v>25.820832033650234</v>
      </c>
      <c r="AB1419" s="12">
        <v>6.8708320336502338</v>
      </c>
      <c r="AC1419" s="12">
        <v>-1.2230008553982035</v>
      </c>
      <c r="AD1419" s="12">
        <v>-241.70857830245217</v>
      </c>
      <c r="AE1419">
        <v>0.11182433145064374</v>
      </c>
      <c r="AF1419">
        <v>0</v>
      </c>
      <c r="AG1419">
        <v>0.22913607696149757</v>
      </c>
      <c r="AH1419">
        <v>-5.9898933928103277</v>
      </c>
      <c r="AI1419">
        <v>0.61075979415801107</v>
      </c>
      <c r="AJ1419">
        <v>-1.6119545086990539</v>
      </c>
      <c r="AK1419">
        <v>17.336979791118793</v>
      </c>
      <c r="AL1419">
        <v>0</v>
      </c>
      <c r="AM1419">
        <v>0</v>
      </c>
      <c r="AN1419">
        <v>-5.1759338866029916</v>
      </c>
      <c r="AO1419">
        <f t="shared" si="225"/>
        <v>19.541872541113989</v>
      </c>
      <c r="AP1419">
        <f t="shared" si="226"/>
        <v>1.1725123524668393</v>
      </c>
      <c r="AQ1419">
        <f t="shared" si="227"/>
        <v>0</v>
      </c>
      <c r="AR1419">
        <f t="shared" si="228"/>
        <v>1.1651890420164366</v>
      </c>
      <c r="AS1419" s="9">
        <f t="shared" si="229"/>
        <v>-0.31041249288779849</v>
      </c>
      <c r="AT1419" s="9">
        <f t="shared" si="230"/>
        <v>1.4395999783744768</v>
      </c>
      <c r="AU1419" s="9">
        <f t="shared" si="231"/>
        <v>12.870547694405689</v>
      </c>
      <c r="AV1419">
        <f t="shared" si="232"/>
        <v>0</v>
      </c>
      <c r="AW1419">
        <f t="shared" si="233"/>
        <v>7.6549784652421904E-2</v>
      </c>
      <c r="AX1419">
        <v>19.664694842251592</v>
      </c>
      <c r="AZ1419">
        <f t="shared" si="234"/>
        <v>-12.21519588316022</v>
      </c>
    </row>
    <row r="1420" spans="1:52" x14ac:dyDescent="0.3">
      <c r="A1420">
        <v>354.5</v>
      </c>
      <c r="B1420" s="12">
        <v>3402.1616039002797</v>
      </c>
      <c r="C1420" s="9">
        <v>0</v>
      </c>
      <c r="D1420" s="9">
        <v>0.31510475714004049</v>
      </c>
      <c r="E1420" s="9">
        <v>0.89101594082585789</v>
      </c>
      <c r="F1420" s="9">
        <v>3.1920667345748122</v>
      </c>
      <c r="G1420" s="12">
        <v>244.84476772187648</v>
      </c>
      <c r="H1420" s="12">
        <v>347.69843877917612</v>
      </c>
      <c r="I1420" s="12">
        <v>20.861906326750567</v>
      </c>
      <c r="J1420">
        <v>195.85461564044778</v>
      </c>
      <c r="K1420">
        <v>55.112115504194321</v>
      </c>
      <c r="L1420">
        <v>-2.8652345699281493E-3</v>
      </c>
      <c r="M1420">
        <v>0</v>
      </c>
      <c r="N1420">
        <v>6.5767103605315593E-5</v>
      </c>
      <c r="O1420">
        <v>-5.9732553490004057E-5</v>
      </c>
      <c r="P1420">
        <v>-3.9202000934774136E-4</v>
      </c>
      <c r="Q1420">
        <v>5.8771958018980341E-3</v>
      </c>
      <c r="R1420">
        <v>-3.0069561858286395E-2</v>
      </c>
      <c r="S1420">
        <v>3.372625226960984E-5</v>
      </c>
      <c r="T1420">
        <v>213.87290717278739</v>
      </c>
      <c r="U1420">
        <v>57.539031158265288</v>
      </c>
      <c r="V1420">
        <v>210.24839186715738</v>
      </c>
      <c r="W1420">
        <v>57.802448748870631</v>
      </c>
      <c r="X1420">
        <v>195.39045090100581</v>
      </c>
      <c r="Y1420">
        <v>195.40051030688841</v>
      </c>
      <c r="Z1420">
        <v>10.97195487862291</v>
      </c>
      <c r="AA1420" s="12">
        <v>25.803968775583524</v>
      </c>
      <c r="AB1420" s="12">
        <v>6.8539687755835219</v>
      </c>
      <c r="AC1420" s="12">
        <v>-1.2262961266112857</v>
      </c>
      <c r="AD1420" s="12">
        <v>-239.63212258716484</v>
      </c>
      <c r="AE1420">
        <v>0.11217599604837458</v>
      </c>
      <c r="AF1420">
        <v>0</v>
      </c>
      <c r="AG1420">
        <v>-7.9534265771552953E-2</v>
      </c>
      <c r="AH1420">
        <v>-6.5740454548473206</v>
      </c>
      <c r="AI1420">
        <v>0.7423940780134487</v>
      </c>
      <c r="AJ1420">
        <v>-1.5981066255338026</v>
      </c>
      <c r="AK1420">
        <v>17.325657229400644</v>
      </c>
      <c r="AL1420">
        <v>0</v>
      </c>
      <c r="AM1420">
        <v>0</v>
      </c>
      <c r="AN1420">
        <v>-5.1898799978113814</v>
      </c>
      <c r="AO1420">
        <f t="shared" si="225"/>
        <v>19.699854342194072</v>
      </c>
      <c r="AP1420">
        <f t="shared" si="226"/>
        <v>1.1819912605316443</v>
      </c>
      <c r="AQ1420">
        <f t="shared" si="227"/>
        <v>0</v>
      </c>
      <c r="AR1420">
        <f t="shared" si="228"/>
        <v>1.1745622892315539</v>
      </c>
      <c r="AS1420" s="9">
        <f t="shared" si="229"/>
        <v>-1.0226351738761561</v>
      </c>
      <c r="AT1420" s="9">
        <f t="shared" si="230"/>
        <v>1.61562683816289</v>
      </c>
      <c r="AU1420" s="9">
        <f t="shared" si="231"/>
        <v>12.968754777479818</v>
      </c>
      <c r="AV1420">
        <f t="shared" si="232"/>
        <v>0</v>
      </c>
      <c r="AW1420">
        <f t="shared" si="233"/>
        <v>0.25198440459789351</v>
      </c>
      <c r="AX1420">
        <v>19.824453653670236</v>
      </c>
      <c r="AZ1420">
        <f t="shared" si="234"/>
        <v>-14.847881560268974</v>
      </c>
    </row>
    <row r="1421" spans="1:52" x14ac:dyDescent="0.3">
      <c r="A1421">
        <v>354.75</v>
      </c>
      <c r="B1421" s="12">
        <v>3387.4691904346569</v>
      </c>
      <c r="C1421" s="9">
        <v>0</v>
      </c>
      <c r="D1421" s="9">
        <v>0.31296693798012587</v>
      </c>
      <c r="E1421" s="9">
        <v>0.88881787752294839</v>
      </c>
      <c r="F1421" s="9">
        <v>3.1901401760268051</v>
      </c>
      <c r="G1421" s="12">
        <v>244.68237527332337</v>
      </c>
      <c r="H1421" s="12">
        <v>346.85302981651859</v>
      </c>
      <c r="I1421" s="12">
        <v>20.811181788991117</v>
      </c>
      <c r="J1421">
        <v>194.17450743483113</v>
      </c>
      <c r="K1421">
        <v>54.879336194345626</v>
      </c>
      <c r="L1421">
        <v>-2.8634905493470906E-3</v>
      </c>
      <c r="M1421">
        <v>0</v>
      </c>
      <c r="N1421">
        <v>-3.9092120629290165E-5</v>
      </c>
      <c r="O1421">
        <v>9.0396203039887685E-5</v>
      </c>
      <c r="P1421">
        <v>1.0174546123815524E-4</v>
      </c>
      <c r="Q1421">
        <v>5.8771958018980341E-3</v>
      </c>
      <c r="R1421">
        <v>7.8038329839279427E-3</v>
      </c>
      <c r="S1421">
        <v>3.3303555478394791E-5</v>
      </c>
      <c r="T1421">
        <v>195.30958569051941</v>
      </c>
      <c r="U1421">
        <v>54.937268255355491</v>
      </c>
      <c r="V1421">
        <v>207.76393256856167</v>
      </c>
      <c r="W1421">
        <v>57.470600932556408</v>
      </c>
      <c r="X1421">
        <v>195.24377558884433</v>
      </c>
      <c r="Y1421">
        <v>195.22105405286666</v>
      </c>
      <c r="Z1421">
        <v>10.966996375425545</v>
      </c>
      <c r="AA1421" s="12">
        <v>25.787060596330374</v>
      </c>
      <c r="AB1421" s="12">
        <v>6.8370605963303719</v>
      </c>
      <c r="AC1421" s="12">
        <v>-1.2295627952886823</v>
      </c>
      <c r="AD1421" s="12">
        <v>-237.55214619208991</v>
      </c>
      <c r="AE1421">
        <v>0.11252552982026476</v>
      </c>
      <c r="AF1421">
        <v>0</v>
      </c>
      <c r="AG1421">
        <v>0.18276627906786438</v>
      </c>
      <c r="AH1421">
        <v>-6.013351328692865</v>
      </c>
      <c r="AI1421">
        <v>0.62714392578475042</v>
      </c>
      <c r="AJ1421">
        <v>-1.5842352629550478</v>
      </c>
      <c r="AK1421">
        <v>17.314304506078852</v>
      </c>
      <c r="AL1421">
        <v>0</v>
      </c>
      <c r="AM1421">
        <v>0</v>
      </c>
      <c r="AN1421">
        <v>-5.2037050585454043</v>
      </c>
      <c r="AO1421">
        <f t="shared" si="225"/>
        <v>19.508918522222626</v>
      </c>
      <c r="AP1421">
        <f t="shared" si="226"/>
        <v>1.1705351113333575</v>
      </c>
      <c r="AQ1421">
        <f t="shared" si="227"/>
        <v>0</v>
      </c>
      <c r="AR1421">
        <f t="shared" si="228"/>
        <v>1.1631322727241418</v>
      </c>
      <c r="AS1421" s="9">
        <f t="shared" si="229"/>
        <v>-0.36585059167050826</v>
      </c>
      <c r="AT1421" s="9">
        <f t="shared" si="230"/>
        <v>1.4241616721332298</v>
      </c>
      <c r="AU1421" s="9">
        <f t="shared" si="231"/>
        <v>12.837254323301268</v>
      </c>
      <c r="AV1421">
        <f t="shared" si="232"/>
        <v>0</v>
      </c>
      <c r="AW1421">
        <f t="shared" si="233"/>
        <v>9.007413401091556E-2</v>
      </c>
      <c r="AX1421">
        <v>19.633084430646871</v>
      </c>
      <c r="AZ1421">
        <f t="shared" si="234"/>
        <v>-12.542878515695008</v>
      </c>
    </row>
    <row r="1422" spans="1:52" x14ac:dyDescent="0.3">
      <c r="A1422">
        <v>355</v>
      </c>
      <c r="B1422" s="12">
        <v>3372.7866603776088</v>
      </c>
      <c r="C1422" s="9">
        <v>0</v>
      </c>
      <c r="D1422" s="9">
        <v>0.31083465399708943</v>
      </c>
      <c r="E1422" s="9">
        <v>0.88661402568278802</v>
      </c>
      <c r="F1422" s="9">
        <v>3.1882128513285952</v>
      </c>
      <c r="G1422" s="12">
        <v>244.51519131636923</v>
      </c>
      <c r="H1422" s="12">
        <v>346.00539449338004</v>
      </c>
      <c r="I1422" s="12">
        <v>20.760323669602801</v>
      </c>
      <c r="J1422">
        <v>195.87959607746117</v>
      </c>
      <c r="K1422">
        <v>55.160207488697552</v>
      </c>
      <c r="L1422">
        <v>-2.8614534942885098E-3</v>
      </c>
      <c r="M1422">
        <v>0</v>
      </c>
      <c r="N1422">
        <v>6.5322728566350136E-5</v>
      </c>
      <c r="O1422">
        <v>-7.3391706643889537E-5</v>
      </c>
      <c r="P1422">
        <v>-3.9460361084902776E-4</v>
      </c>
      <c r="Q1422">
        <v>5.8771958018980341E-3</v>
      </c>
      <c r="R1422">
        <v>-3.0263530667556323E-2</v>
      </c>
      <c r="S1422">
        <v>3.3433632194351288E-5</v>
      </c>
      <c r="T1422">
        <v>213.77602077419758</v>
      </c>
      <c r="U1422">
        <v>57.542991402785049</v>
      </c>
      <c r="V1422">
        <v>210.29529612300084</v>
      </c>
      <c r="W1422">
        <v>57.804632363691951</v>
      </c>
      <c r="X1422">
        <v>195.17057989029377</v>
      </c>
      <c r="Y1422">
        <v>195.18535149188361</v>
      </c>
      <c r="Z1422">
        <v>10.962021898492159</v>
      </c>
      <c r="AA1422" s="12">
        <v>25.770107889867599</v>
      </c>
      <c r="AB1422" s="12">
        <v>6.8201078898676002</v>
      </c>
      <c r="AC1422" s="12">
        <v>-1.2328008139727575</v>
      </c>
      <c r="AD1422" s="12">
        <v>-235.46871867777875</v>
      </c>
      <c r="AE1422">
        <v>0.11287292590189768</v>
      </c>
      <c r="AF1422">
        <v>0</v>
      </c>
      <c r="AG1422">
        <v>-0.12088917230360689</v>
      </c>
      <c r="AH1422">
        <v>-6.5927832878765225</v>
      </c>
      <c r="AI1422">
        <v>0.75549723155586157</v>
      </c>
      <c r="AJ1422">
        <v>-1.5703408848621068</v>
      </c>
      <c r="AK1422">
        <v>17.302921885682775</v>
      </c>
      <c r="AL1422">
        <v>0</v>
      </c>
      <c r="AM1422">
        <v>0</v>
      </c>
      <c r="AN1422">
        <v>-5.2174088679568067</v>
      </c>
      <c r="AO1422">
        <f t="shared" si="225"/>
        <v>19.662947707435226</v>
      </c>
      <c r="AP1422">
        <f t="shared" si="226"/>
        <v>1.1797768624461136</v>
      </c>
      <c r="AQ1422">
        <f t="shared" si="227"/>
        <v>0</v>
      </c>
      <c r="AR1422">
        <f t="shared" si="228"/>
        <v>1.1722694839979548</v>
      </c>
      <c r="AS1422" s="9">
        <f t="shared" si="229"/>
        <v>-1.06795664172571</v>
      </c>
      <c r="AT1422" s="9">
        <f t="shared" si="230"/>
        <v>1.6005764344955677</v>
      </c>
      <c r="AU1422" s="9">
        <f t="shared" si="231"/>
        <v>12.932739801468669</v>
      </c>
      <c r="AV1422">
        <f t="shared" si="232"/>
        <v>0</v>
      </c>
      <c r="AW1422">
        <f t="shared" si="233"/>
        <v>0.26271723376626643</v>
      </c>
      <c r="AX1422">
        <v>19.788871986674017</v>
      </c>
      <c r="AZ1422">
        <f t="shared" si="234"/>
        <v>-15.10994463111723</v>
      </c>
    </row>
    <row r="1423" spans="1:52" x14ac:dyDescent="0.3">
      <c r="A1423">
        <v>355.25</v>
      </c>
      <c r="B1423" s="12">
        <v>3358.1143008055019</v>
      </c>
      <c r="C1423" s="9">
        <v>0</v>
      </c>
      <c r="D1423" s="9">
        <v>0.3087079381546497</v>
      </c>
      <c r="E1423" s="9">
        <v>0.88440443660549772</v>
      </c>
      <c r="F1423" s="9">
        <v>3.1862847985729141</v>
      </c>
      <c r="G1423" s="12">
        <v>244.34323436654333</v>
      </c>
      <c r="H1423" s="12">
        <v>345.15555254057602</v>
      </c>
      <c r="I1423" s="12">
        <v>20.709333152434564</v>
      </c>
      <c r="J1423">
        <v>194.1672099902313</v>
      </c>
      <c r="K1423">
        <v>54.922876384152119</v>
      </c>
      <c r="L1423">
        <v>-2.8596135495329014E-3</v>
      </c>
      <c r="M1423">
        <v>0</v>
      </c>
      <c r="N1423">
        <v>-3.8739653310980323E-5</v>
      </c>
      <c r="O1423">
        <v>8.2334732859683056E-5</v>
      </c>
      <c r="P1423">
        <v>1.0495065201267042E-4</v>
      </c>
      <c r="Q1423">
        <v>5.8771958018980341E-3</v>
      </c>
      <c r="R1423">
        <v>8.0482390567029622E-3</v>
      </c>
      <c r="S1423">
        <v>3.3008325012941446E-5</v>
      </c>
      <c r="T1423">
        <v>195.42743002649632</v>
      </c>
      <c r="U1423">
        <v>54.972536487822538</v>
      </c>
      <c r="V1423">
        <v>207.82245419883182</v>
      </c>
      <c r="W1423">
        <v>57.474409428475326</v>
      </c>
      <c r="X1423">
        <v>195.06282565885894</v>
      </c>
      <c r="Y1423">
        <v>195.04453266584181</v>
      </c>
      <c r="Z1423">
        <v>10.957031540605211</v>
      </c>
      <c r="AA1423" s="12">
        <v>25.753111050811523</v>
      </c>
      <c r="AB1423" s="12">
        <v>6.8031110508115207</v>
      </c>
      <c r="AC1423" s="12">
        <v>-1.2360101361581024</v>
      </c>
      <c r="AD1423" s="12">
        <v>-233.38190931827407</v>
      </c>
      <c r="AE1423">
        <v>0.1132181774687262</v>
      </c>
      <c r="AF1423">
        <v>0</v>
      </c>
      <c r="AG1423">
        <v>0.15232432131301643</v>
      </c>
      <c r="AH1423">
        <v>-6.0368836338244058</v>
      </c>
      <c r="AI1423">
        <v>0.63889607664950043</v>
      </c>
      <c r="AJ1423">
        <v>-1.55642395324357</v>
      </c>
      <c r="AK1423">
        <v>17.291509633171156</v>
      </c>
      <c r="AL1423">
        <v>0</v>
      </c>
      <c r="AM1423">
        <v>0</v>
      </c>
      <c r="AN1423">
        <v>-5.2309912292273095</v>
      </c>
      <c r="AO1423">
        <f t="shared" si="225"/>
        <v>19.470229668605814</v>
      </c>
      <c r="AP1423">
        <f t="shared" si="226"/>
        <v>1.1682137801163488</v>
      </c>
      <c r="AQ1423">
        <f t="shared" si="227"/>
        <v>0</v>
      </c>
      <c r="AR1423">
        <f t="shared" si="228"/>
        <v>1.1607344847061847</v>
      </c>
      <c r="AS1423" s="9">
        <f t="shared" si="229"/>
        <v>-0.39988181183616917</v>
      </c>
      <c r="AT1423" s="9">
        <f t="shared" si="230"/>
        <v>1.4144207561540956</v>
      </c>
      <c r="AU1423" s="9">
        <f t="shared" si="231"/>
        <v>12.800155234904475</v>
      </c>
      <c r="AV1423">
        <f t="shared" si="232"/>
        <v>0</v>
      </c>
      <c r="AW1423">
        <f t="shared" si="233"/>
        <v>9.8287973385675867E-2</v>
      </c>
      <c r="AX1423">
        <v>19.595687817143641</v>
      </c>
      <c r="AZ1423">
        <f t="shared" si="234"/>
        <v>-12.777921532990007</v>
      </c>
    </row>
    <row r="1424" spans="1:52" x14ac:dyDescent="0.3">
      <c r="A1424">
        <v>355.5</v>
      </c>
      <c r="B1424" s="12">
        <v>3343.4523976814735</v>
      </c>
      <c r="C1424" s="9">
        <v>0</v>
      </c>
      <c r="D1424" s="9">
        <v>0.30658682325565667</v>
      </c>
      <c r="E1424" s="9">
        <v>0.88218916167263017</v>
      </c>
      <c r="F1424" s="9">
        <v>3.1843560558692632</v>
      </c>
      <c r="G1424" s="12">
        <v>244.1665230220959</v>
      </c>
      <c r="H1424" s="12">
        <v>344.30352372024237</v>
      </c>
      <c r="I1424" s="12">
        <v>20.658211423214542</v>
      </c>
      <c r="J1424">
        <v>195.90678318006488</v>
      </c>
      <c r="K1424">
        <v>55.209787634685995</v>
      </c>
      <c r="L1424">
        <v>-2.8574708141882966E-3</v>
      </c>
      <c r="M1424">
        <v>0</v>
      </c>
      <c r="N1424">
        <v>6.4639589830197653E-5</v>
      </c>
      <c r="O1424">
        <v>-8.1225430114040015E-5</v>
      </c>
      <c r="P1424">
        <v>-3.9742298480386772E-4</v>
      </c>
      <c r="Q1424">
        <v>5.8771958018980341E-3</v>
      </c>
      <c r="R1424">
        <v>-3.0473158989167887E-2</v>
      </c>
      <c r="S1424">
        <v>3.3141654778530115E-5</v>
      </c>
      <c r="T1424">
        <v>213.66969929267347</v>
      </c>
      <c r="U1424">
        <v>57.546168414447266</v>
      </c>
      <c r="V1424">
        <v>210.33431973631241</v>
      </c>
      <c r="W1424">
        <v>57.805855822265983</v>
      </c>
      <c r="X1424">
        <v>195.02846297596741</v>
      </c>
      <c r="Y1424">
        <v>195.04604953084913</v>
      </c>
      <c r="Z1424">
        <v>10.952025394934408</v>
      </c>
      <c r="AA1424" s="12">
        <v>25.736070474404844</v>
      </c>
      <c r="AB1424" s="12">
        <v>6.7860704744048475</v>
      </c>
      <c r="AC1424" s="12">
        <v>-1.2391907162930187</v>
      </c>
      <c r="AD1424" s="12">
        <v>-231.2917873923154</v>
      </c>
      <c r="AE1424">
        <v>0.11356127773624869</v>
      </c>
      <c r="AF1424">
        <v>0</v>
      </c>
      <c r="AG1424">
        <v>-0.14900857010247581</v>
      </c>
      <c r="AH1424">
        <v>-6.611322660779229</v>
      </c>
      <c r="AI1424">
        <v>0.76441351027316384</v>
      </c>
      <c r="AJ1424">
        <v>-1.5424849301193517</v>
      </c>
      <c r="AK1424">
        <v>17.280068013923312</v>
      </c>
      <c r="AL1424">
        <v>0</v>
      </c>
      <c r="AM1424">
        <v>0</v>
      </c>
      <c r="AN1424">
        <v>-5.2444519495748922</v>
      </c>
      <c r="AO1424">
        <f t="shared" si="225"/>
        <v>19.620898900064052</v>
      </c>
      <c r="AP1424">
        <f t="shared" si="226"/>
        <v>1.177253934003843</v>
      </c>
      <c r="AQ1424">
        <f t="shared" si="227"/>
        <v>0</v>
      </c>
      <c r="AR1424">
        <f t="shared" si="228"/>
        <v>1.1696710586438814</v>
      </c>
      <c r="AS1424" s="9">
        <f t="shared" si="229"/>
        <v>-1.0954238268528587</v>
      </c>
      <c r="AT1424" s="9">
        <f t="shared" si="230"/>
        <v>1.590126513097835</v>
      </c>
      <c r="AU1424" s="9">
        <f t="shared" si="231"/>
        <v>12.893314981496525</v>
      </c>
      <c r="AV1424">
        <f t="shared" si="232"/>
        <v>0</v>
      </c>
      <c r="AW1424">
        <f t="shared" si="233"/>
        <v>0.26901707619658688</v>
      </c>
      <c r="AX1424">
        <v>19.74809947471287</v>
      </c>
      <c r="AZ1424">
        <f t="shared" si="234"/>
        <v>-15.288270205463277</v>
      </c>
    </row>
    <row r="1425" spans="1:52" x14ac:dyDescent="0.3">
      <c r="A1425">
        <v>355.75</v>
      </c>
      <c r="B1425" s="12">
        <v>3328.8012358505125</v>
      </c>
      <c r="C1425" s="9">
        <v>0</v>
      </c>
      <c r="D1425" s="9">
        <v>0.30447134194208358</v>
      </c>
      <c r="E1425" s="9">
        <v>0.87996825234546461</v>
      </c>
      <c r="F1425" s="9">
        <v>3.1824266613429555</v>
      </c>
      <c r="G1425" s="12">
        <v>243.98507596241635</v>
      </c>
      <c r="H1425" s="12">
        <v>343.44932782517867</v>
      </c>
      <c r="I1425" s="12">
        <v>20.606959669510722</v>
      </c>
      <c r="J1425">
        <v>194.16068684812942</v>
      </c>
      <c r="K1425">
        <v>54.967702671485199</v>
      </c>
      <c r="L1425">
        <v>-2.8555076904416437E-3</v>
      </c>
      <c r="M1425">
        <v>0</v>
      </c>
      <c r="N1425">
        <v>-3.7778843299402426E-5</v>
      </c>
      <c r="O1425">
        <v>7.6627960535028737E-5</v>
      </c>
      <c r="P1425">
        <v>1.0770789002400314E-4</v>
      </c>
      <c r="Q1425">
        <v>5.8771958018980341E-3</v>
      </c>
      <c r="R1425">
        <v>8.2575721377875968E-3</v>
      </c>
      <c r="S1425">
        <v>3.2713607030873277E-5</v>
      </c>
      <c r="T1425">
        <v>195.54075721005523</v>
      </c>
      <c r="U1425">
        <v>55.007625301547705</v>
      </c>
      <c r="V1425">
        <v>207.87372783598127</v>
      </c>
      <c r="W1425">
        <v>57.477331286854621</v>
      </c>
      <c r="X1425">
        <v>194.94412975870662</v>
      </c>
      <c r="Y1425">
        <v>194.92875262939967</v>
      </c>
      <c r="Z1425">
        <v>10.947003555033795</v>
      </c>
      <c r="AA1425" s="12">
        <v>25.718986556503573</v>
      </c>
      <c r="AB1425" s="12">
        <v>6.7689865565035738</v>
      </c>
      <c r="AC1425" s="12">
        <v>-1.2423425097806173</v>
      </c>
      <c r="AD1425" s="12">
        <v>-229.19842239939484</v>
      </c>
      <c r="AE1425">
        <v>0.11390221996016425</v>
      </c>
      <c r="AF1425">
        <v>0</v>
      </c>
      <c r="AG1425">
        <v>0.13257786323712872</v>
      </c>
      <c r="AH1425">
        <v>-6.0604025744656544</v>
      </c>
      <c r="AI1425">
        <v>0.64724876032908019</v>
      </c>
      <c r="AJ1425">
        <v>-1.5285242789815645</v>
      </c>
      <c r="AK1425">
        <v>17.268597293730348</v>
      </c>
      <c r="AL1425">
        <v>0</v>
      </c>
      <c r="AM1425">
        <v>0</v>
      </c>
      <c r="AN1425">
        <v>-5.2577908402584352</v>
      </c>
      <c r="AO1425">
        <f t="shared" si="225"/>
        <v>19.427350321122063</v>
      </c>
      <c r="AP1425">
        <f t="shared" si="226"/>
        <v>1.1656410192673237</v>
      </c>
      <c r="AQ1425">
        <f t="shared" si="227"/>
        <v>0</v>
      </c>
      <c r="AR1425">
        <f t="shared" si="228"/>
        <v>1.1580878430276744</v>
      </c>
      <c r="AS1425" s="9">
        <f t="shared" si="229"/>
        <v>-0.41969436162255586</v>
      </c>
      <c r="AT1425" s="9">
        <f t="shared" si="230"/>
        <v>1.4084273523752096</v>
      </c>
      <c r="AU1425" s="9">
        <f t="shared" si="231"/>
        <v>12.760276381812609</v>
      </c>
      <c r="AV1425">
        <f t="shared" si="232"/>
        <v>0</v>
      </c>
      <c r="AW1425">
        <f t="shared" si="233"/>
        <v>0.10298046605641306</v>
      </c>
      <c r="AX1425">
        <v>19.554057635880856</v>
      </c>
      <c r="AZ1425">
        <f t="shared" si="234"/>
        <v>-12.944975206581603</v>
      </c>
    </row>
    <row r="1426" spans="1:52" x14ac:dyDescent="0.3">
      <c r="A1426">
        <v>356</v>
      </c>
      <c r="B1426" s="12">
        <v>3314.1610990346212</v>
      </c>
      <c r="C1426" s="9">
        <v>0</v>
      </c>
      <c r="D1426" s="9">
        <v>0.3023615266950187</v>
      </c>
      <c r="E1426" s="9">
        <v>0.87774176016330485</v>
      </c>
      <c r="F1426" s="9">
        <v>3.1804966531341479</v>
      </c>
      <c r="G1426" s="12">
        <v>243.79891194645302</v>
      </c>
      <c r="H1426" s="12">
        <v>342.59298467819417</v>
      </c>
      <c r="I1426" s="12">
        <v>20.555579080691651</v>
      </c>
      <c r="J1426">
        <v>195.9323466188938</v>
      </c>
      <c r="K1426">
        <v>55.260182232985642</v>
      </c>
      <c r="L1426">
        <v>-2.8532533299347935E-3</v>
      </c>
      <c r="M1426">
        <v>0</v>
      </c>
      <c r="N1426">
        <v>6.3712390533549228E-5</v>
      </c>
      <c r="O1426">
        <v>-8.5940892302868754E-5</v>
      </c>
      <c r="P1426">
        <v>-4.0000848663781271E-4</v>
      </c>
      <c r="Q1426">
        <v>5.8771958018980341E-3</v>
      </c>
      <c r="R1426">
        <v>-3.0662391584517331E-2</v>
      </c>
      <c r="S1426">
        <v>3.2849736903467673E-5</v>
      </c>
      <c r="T1426">
        <v>213.55002484439683</v>
      </c>
      <c r="U1426">
        <v>57.548059960620947</v>
      </c>
      <c r="V1426">
        <v>210.36534836311645</v>
      </c>
      <c r="W1426">
        <v>57.806106328321277</v>
      </c>
      <c r="X1426">
        <v>194.93819709148056</v>
      </c>
      <c r="Y1426">
        <v>194.95732365837193</v>
      </c>
      <c r="Z1426">
        <v>10.941966114841632</v>
      </c>
      <c r="AA1426" s="12">
        <v>25.701859693563883</v>
      </c>
      <c r="AB1426" s="12">
        <v>6.7518596935638833</v>
      </c>
      <c r="AC1426" s="12">
        <v>-1.2454654729742982</v>
      </c>
      <c r="AD1426" s="12">
        <v>-227.10188345855863</v>
      </c>
      <c r="AE1426">
        <v>0.11424099743653771</v>
      </c>
      <c r="AF1426">
        <v>0</v>
      </c>
      <c r="AG1426">
        <v>-0.16780895308792632</v>
      </c>
      <c r="AH1426">
        <v>-6.629536858598212</v>
      </c>
      <c r="AI1426">
        <v>0.77040123523722603</v>
      </c>
      <c r="AJ1426">
        <v>-1.5145424607851279</v>
      </c>
      <c r="AK1426">
        <v>17.257097738786353</v>
      </c>
      <c r="AL1426">
        <v>0</v>
      </c>
      <c r="AM1426">
        <v>0</v>
      </c>
      <c r="AN1426">
        <v>-5.2710077165585947</v>
      </c>
      <c r="AO1426">
        <f t="shared" si="225"/>
        <v>19.575196736609239</v>
      </c>
      <c r="AP1426">
        <f t="shared" si="226"/>
        <v>1.1745118041965543</v>
      </c>
      <c r="AQ1426">
        <f t="shared" si="227"/>
        <v>0</v>
      </c>
      <c r="AR1426">
        <f t="shared" si="228"/>
        <v>1.1668558561124338</v>
      </c>
      <c r="AS1426" s="9">
        <f t="shared" si="229"/>
        <v>-1.1104246228714738</v>
      </c>
      <c r="AT1426" s="9">
        <f t="shared" si="230"/>
        <v>1.5827693283685047</v>
      </c>
      <c r="AU1426" s="9">
        <f t="shared" si="231"/>
        <v>12.851468363000206</v>
      </c>
      <c r="AV1426">
        <f t="shared" si="232"/>
        <v>0</v>
      </c>
      <c r="AW1426">
        <f t="shared" si="233"/>
        <v>0.27222621246767237</v>
      </c>
      <c r="AX1426">
        <v>19.703633071883104</v>
      </c>
      <c r="AZ1426">
        <f t="shared" si="234"/>
        <v>-15.40802470474452</v>
      </c>
    </row>
    <row r="1427" spans="1:52" x14ac:dyDescent="0.3">
      <c r="A1427">
        <v>356.25</v>
      </c>
      <c r="B1427" s="12">
        <v>3299.5322698280897</v>
      </c>
      <c r="C1427" s="9">
        <v>0</v>
      </c>
      <c r="D1427" s="9">
        <v>0.3002574098346687</v>
      </c>
      <c r="E1427" s="9">
        <v>0.87550973674176946</v>
      </c>
      <c r="F1427" s="9">
        <v>3.1785660693968802</v>
      </c>
      <c r="G1427" s="12">
        <v>243.60804981113591</v>
      </c>
      <c r="H1427" s="12">
        <v>341.73451413144977</v>
      </c>
      <c r="I1427" s="12">
        <v>20.504070847886986</v>
      </c>
      <c r="J1427">
        <v>194.15400816073222</v>
      </c>
      <c r="K1427">
        <v>55.013551954069897</v>
      </c>
      <c r="L1427">
        <v>-2.851181969541268E-3</v>
      </c>
      <c r="M1427">
        <v>0</v>
      </c>
      <c r="N1427">
        <v>-3.5591265130255233E-5</v>
      </c>
      <c r="O1427">
        <v>7.1996486219373079E-5</v>
      </c>
      <c r="P1427">
        <v>1.104486445019999E-4</v>
      </c>
      <c r="Q1427">
        <v>5.8771958018980341E-3</v>
      </c>
      <c r="R1427">
        <v>8.4648795412709393E-3</v>
      </c>
      <c r="S1427">
        <v>3.2419290884495286E-5</v>
      </c>
      <c r="T1427">
        <v>195.64970741086398</v>
      </c>
      <c r="U1427">
        <v>55.042600893948077</v>
      </c>
      <c r="V1427">
        <v>207.91740697636914</v>
      </c>
      <c r="W1427">
        <v>57.479322380446433</v>
      </c>
      <c r="X1427">
        <v>194.85257224711762</v>
      </c>
      <c r="Y1427">
        <v>194.83939912530457</v>
      </c>
      <c r="Z1427">
        <v>10.936913168677263</v>
      </c>
      <c r="AA1427" s="12">
        <v>25.684690282628992</v>
      </c>
      <c r="AB1427" s="12">
        <v>6.7346902826289954</v>
      </c>
      <c r="AC1427" s="12">
        <v>-1.248559563185047</v>
      </c>
      <c r="AD1427" s="12">
        <v>-225.00224005990512</v>
      </c>
      <c r="AE1427">
        <v>0.11457760350196722</v>
      </c>
      <c r="AF1427">
        <v>0</v>
      </c>
      <c r="AG1427">
        <v>0.1176153191093344</v>
      </c>
      <c r="AH1427">
        <v>-6.0839094402798688</v>
      </c>
      <c r="AI1427">
        <v>0.65390039255322852</v>
      </c>
      <c r="AJ1427">
        <v>-1.5005399389595075</v>
      </c>
      <c r="AK1427">
        <v>17.245569615679564</v>
      </c>
      <c r="AL1427">
        <v>0</v>
      </c>
      <c r="AM1427">
        <v>0</v>
      </c>
      <c r="AN1427">
        <v>-5.2841023978086801</v>
      </c>
      <c r="AO1427">
        <f t="shared" si="225"/>
        <v>19.382334771654524</v>
      </c>
      <c r="AP1427">
        <f t="shared" si="226"/>
        <v>1.1629400862992714</v>
      </c>
      <c r="AQ1427">
        <f t="shared" si="227"/>
        <v>0</v>
      </c>
      <c r="AR1427">
        <f t="shared" si="228"/>
        <v>1.155314879215114</v>
      </c>
      <c r="AS1427" s="9">
        <f t="shared" si="229"/>
        <v>-0.43341118527619699</v>
      </c>
      <c r="AT1427" s="9">
        <f t="shared" si="230"/>
        <v>1.4040954173007716</v>
      </c>
      <c r="AU1427" s="9">
        <f t="shared" si="231"/>
        <v>12.718974744229174</v>
      </c>
      <c r="AV1427">
        <f t="shared" si="232"/>
        <v>0</v>
      </c>
      <c r="AW1427">
        <f t="shared" si="233"/>
        <v>0.10615859612389576</v>
      </c>
      <c r="AX1427">
        <v>19.510260343346921</v>
      </c>
      <c r="AZ1427">
        <f t="shared" si="234"/>
        <v>-13.078007851064569</v>
      </c>
    </row>
    <row r="1428" spans="1:52" x14ac:dyDescent="0.3">
      <c r="A1428">
        <v>356.5</v>
      </c>
      <c r="B1428" s="12">
        <v>3284.9150296928592</v>
      </c>
      <c r="C1428" s="9">
        <v>0</v>
      </c>
      <c r="D1428" s="9">
        <v>0.2981590235203645</v>
      </c>
      <c r="E1428" s="9">
        <v>0.87327223377109187</v>
      </c>
      <c r="F1428" s="9">
        <v>3.1766349482981013</v>
      </c>
      <c r="G1428" s="12">
        <v>243.41250846980108</v>
      </c>
      <c r="H1428" s="12">
        <v>340.87393606580457</v>
      </c>
      <c r="I1428" s="12">
        <v>20.452436163948274</v>
      </c>
      <c r="J1428">
        <v>195.95820771089976</v>
      </c>
      <c r="K1428">
        <v>55.311663687143891</v>
      </c>
      <c r="L1428">
        <v>-2.8488183218380292E-3</v>
      </c>
      <c r="M1428">
        <v>0</v>
      </c>
      <c r="N1428">
        <v>6.2219106629063714E-5</v>
      </c>
      <c r="O1428">
        <v>-8.9294414568756768E-5</v>
      </c>
      <c r="P1428">
        <v>-4.0259638077748259E-4</v>
      </c>
      <c r="Q1428">
        <v>5.8771958018980341E-3</v>
      </c>
      <c r="R1428">
        <v>-3.0849309581012022E-2</v>
      </c>
      <c r="S1428">
        <v>3.255821760779239E-5</v>
      </c>
      <c r="T1428">
        <v>213.41683612007972</v>
      </c>
      <c r="U1428">
        <v>57.548668663264777</v>
      </c>
      <c r="V1428">
        <v>210.38739977315697</v>
      </c>
      <c r="W1428">
        <v>57.805253574348853</v>
      </c>
      <c r="X1428">
        <v>194.87316047210018</v>
      </c>
      <c r="Y1428">
        <v>194.89321491003875</v>
      </c>
      <c r="Z1428">
        <v>10.93184481124157</v>
      </c>
      <c r="AA1428" s="12">
        <v>25.667478721316094</v>
      </c>
      <c r="AB1428" s="12">
        <v>6.7174787213160911</v>
      </c>
      <c r="AC1428" s="12">
        <v>-1.2516247386738155</v>
      </c>
      <c r="AD1428" s="12">
        <v>-222.89956150096137</v>
      </c>
      <c r="AE1428">
        <v>0.11491203153374663</v>
      </c>
      <c r="AF1428">
        <v>0</v>
      </c>
      <c r="AG1428">
        <v>-0.18221954345647312</v>
      </c>
      <c r="AH1428">
        <v>-6.6474145267383742</v>
      </c>
      <c r="AI1428">
        <v>0.77470924315591105</v>
      </c>
      <c r="AJ1428">
        <v>-1.4865171756499116</v>
      </c>
      <c r="AK1428">
        <v>17.234013191383614</v>
      </c>
      <c r="AL1428">
        <v>0</v>
      </c>
      <c r="AM1428">
        <v>0</v>
      </c>
      <c r="AN1428">
        <v>-5.2970747073624098</v>
      </c>
      <c r="AO1428">
        <f t="shared" si="225"/>
        <v>19.527387572826331</v>
      </c>
      <c r="AP1428">
        <f t="shared" si="226"/>
        <v>1.1716432543695798</v>
      </c>
      <c r="AQ1428">
        <f t="shared" si="227"/>
        <v>0</v>
      </c>
      <c r="AR1428">
        <f t="shared" si="228"/>
        <v>1.1639161201369261</v>
      </c>
      <c r="AS1428" s="9">
        <f t="shared" si="229"/>
        <v>-1.1197053413725935</v>
      </c>
      <c r="AT1428" s="9">
        <f t="shared" si="230"/>
        <v>1.5767701415967705</v>
      </c>
      <c r="AU1428" s="9">
        <f t="shared" si="231"/>
        <v>12.808222230906278</v>
      </c>
      <c r="AV1428">
        <f t="shared" si="232"/>
        <v>0</v>
      </c>
      <c r="AW1428">
        <f t="shared" si="233"/>
        <v>0.27401101359882823</v>
      </c>
      <c r="AX1428">
        <v>19.657028139167597</v>
      </c>
      <c r="AZ1428">
        <f t="shared" si="234"/>
        <v>-15.494184863118221</v>
      </c>
    </row>
    <row r="1429" spans="1:52" x14ac:dyDescent="0.3">
      <c r="A1429">
        <v>356.75</v>
      </c>
      <c r="B1429" s="12">
        <v>3270.3096589539914</v>
      </c>
      <c r="C1429" s="9">
        <v>0</v>
      </c>
      <c r="D1429" s="9">
        <v>0.29606639975058163</v>
      </c>
      <c r="E1429" s="9">
        <v>0.87102930301442139</v>
      </c>
      <c r="F1429" s="9">
        <v>3.1747033280167121</v>
      </c>
      <c r="G1429" s="12">
        <v>243.21230691061845</v>
      </c>
      <c r="H1429" s="12">
        <v>340.01127039016205</v>
      </c>
      <c r="I1429" s="12">
        <v>20.400676223409725</v>
      </c>
      <c r="J1429">
        <v>194.14737369098219</v>
      </c>
      <c r="K1429">
        <v>55.060452764711385</v>
      </c>
      <c r="L1429">
        <v>-2.8466354684106025E-3</v>
      </c>
      <c r="M1429">
        <v>0</v>
      </c>
      <c r="N1429">
        <v>-3.50096189492238E-5</v>
      </c>
      <c r="O1429">
        <v>6.9008888131274606E-5</v>
      </c>
      <c r="P1429">
        <v>1.1309110417043362E-4</v>
      </c>
      <c r="Q1429">
        <v>5.8771958018980341E-3</v>
      </c>
      <c r="R1429">
        <v>8.6638483960462323E-3</v>
      </c>
      <c r="S1429">
        <v>3.2125434265699371E-5</v>
      </c>
      <c r="T1429">
        <v>195.75373287954847</v>
      </c>
      <c r="U1429">
        <v>55.077406636071601</v>
      </c>
      <c r="V1429">
        <v>207.95261887353342</v>
      </c>
      <c r="W1429">
        <v>57.480265953041567</v>
      </c>
      <c r="X1429">
        <v>194.79574896962981</v>
      </c>
      <c r="Y1429">
        <v>194.78400397993974</v>
      </c>
      <c r="Z1429">
        <v>10.926761137613861</v>
      </c>
      <c r="AA1429" s="12">
        <v>25.650225407803237</v>
      </c>
      <c r="AB1429" s="12">
        <v>6.7002254078032415</v>
      </c>
      <c r="AC1429" s="12">
        <v>-1.2546609586544262</v>
      </c>
      <c r="AD1429" s="12">
        <v>-220.79391694774216</v>
      </c>
      <c r="AE1429">
        <v>0.11524427495003087</v>
      </c>
      <c r="AF1429">
        <v>0</v>
      </c>
      <c r="AG1429">
        <v>0.10860651289465729</v>
      </c>
      <c r="AH1429">
        <v>-6.1073840925851997</v>
      </c>
      <c r="AI1429">
        <v>0.65843074467968432</v>
      </c>
      <c r="AJ1429">
        <v>-1.4724746321244928</v>
      </c>
      <c r="AK1429">
        <v>17.222428733248709</v>
      </c>
      <c r="AL1429">
        <v>0</v>
      </c>
      <c r="AM1429">
        <v>0</v>
      </c>
      <c r="AN1429">
        <v>-5.3099244726062018</v>
      </c>
      <c r="AO1429">
        <f t="shared" si="225"/>
        <v>19.334699711223809</v>
      </c>
      <c r="AP1429">
        <f t="shared" si="226"/>
        <v>1.1600819826734285</v>
      </c>
      <c r="AQ1429">
        <f t="shared" si="227"/>
        <v>0</v>
      </c>
      <c r="AR1429">
        <f t="shared" si="228"/>
        <v>1.1523868397842463</v>
      </c>
      <c r="AS1429" s="9">
        <f t="shared" si="229"/>
        <v>-0.43946552134506439</v>
      </c>
      <c r="AT1429" s="9">
        <f t="shared" si="230"/>
        <v>1.4017744255235227</v>
      </c>
      <c r="AU1429" s="9">
        <f t="shared" si="231"/>
        <v>12.675938724722055</v>
      </c>
      <c r="AV1429">
        <f t="shared" si="232"/>
        <v>0</v>
      </c>
      <c r="AW1429">
        <f t="shared" si="233"/>
        <v>0.10744675095838303</v>
      </c>
      <c r="AX1429">
        <v>19.463808506865</v>
      </c>
      <c r="AZ1429">
        <f t="shared" si="234"/>
        <v>-13.168614893593684</v>
      </c>
    </row>
    <row r="1430" spans="1:52" x14ac:dyDescent="0.3">
      <c r="A1430">
        <v>357</v>
      </c>
      <c r="B1430" s="12">
        <v>3255.7164367951909</v>
      </c>
      <c r="C1430" s="9">
        <v>0</v>
      </c>
      <c r="D1430" s="9">
        <v>0.29397957036295841</v>
      </c>
      <c r="E1430" s="9">
        <v>0.86878099630611172</v>
      </c>
      <c r="F1430" s="9">
        <v>3.1727712467425846</v>
      </c>
      <c r="G1430" s="12">
        <v>243.00746419502121</v>
      </c>
      <c r="H1430" s="12">
        <v>339.14653704081218</v>
      </c>
      <c r="I1430" s="12">
        <v>20.348792222448733</v>
      </c>
      <c r="J1430">
        <v>195.98380329434636</v>
      </c>
      <c r="K1430">
        <v>55.364127507237072</v>
      </c>
      <c r="L1430">
        <v>-2.8441636234642765E-3</v>
      </c>
      <c r="M1430">
        <v>0</v>
      </c>
      <c r="N1430">
        <v>6.1374822021439482E-5</v>
      </c>
      <c r="O1430">
        <v>-9.1490556444625843E-5</v>
      </c>
      <c r="P1430">
        <v>-4.0511956124558821E-4</v>
      </c>
      <c r="Q1430">
        <v>5.8771958018980341E-3</v>
      </c>
      <c r="R1430">
        <v>-3.1028734698463831E-2</v>
      </c>
      <c r="S1430">
        <v>3.2267035273507871E-5</v>
      </c>
      <c r="T1430">
        <v>213.26673423300772</v>
      </c>
      <c r="U1430">
        <v>57.547582166068707</v>
      </c>
      <c r="V1430">
        <v>210.39965825365226</v>
      </c>
      <c r="W1430">
        <v>57.803190048720012</v>
      </c>
      <c r="X1430">
        <v>194.83229097437189</v>
      </c>
      <c r="Y1430">
        <v>194.85273408371259</v>
      </c>
      <c r="Z1430">
        <v>10.921662243251969</v>
      </c>
      <c r="AA1430" s="12">
        <v>25.632930740816246</v>
      </c>
      <c r="AB1430" s="12">
        <v>6.6829307408162437</v>
      </c>
      <c r="AC1430" s="12">
        <v>-1.2576681832944783</v>
      </c>
      <c r="AD1430" s="12">
        <v>-218.68537580580238</v>
      </c>
      <c r="AE1430">
        <v>0.11557432720999095</v>
      </c>
      <c r="AF1430">
        <v>0</v>
      </c>
      <c r="AG1430">
        <v>-0.19238692703965077</v>
      </c>
      <c r="AH1430">
        <v>-6.664843023555532</v>
      </c>
      <c r="AI1430">
        <v>0.77734620849698355</v>
      </c>
      <c r="AJ1430">
        <v>-1.4584127712488963</v>
      </c>
      <c r="AK1430">
        <v>17.210816508992849</v>
      </c>
      <c r="AL1430">
        <v>0</v>
      </c>
      <c r="AM1430">
        <v>0</v>
      </c>
      <c r="AN1430">
        <v>-5.3226515249630095</v>
      </c>
      <c r="AO1430">
        <f t="shared" si="225"/>
        <v>19.477488869476236</v>
      </c>
      <c r="AP1430">
        <f t="shared" si="226"/>
        <v>1.168649332168574</v>
      </c>
      <c r="AQ1430">
        <f t="shared" si="227"/>
        <v>0</v>
      </c>
      <c r="AR1430">
        <f t="shared" si="228"/>
        <v>1.1608529433071635</v>
      </c>
      <c r="AS1430" s="9">
        <f t="shared" si="229"/>
        <v>-1.1234390775255725</v>
      </c>
      <c r="AT1430" s="9">
        <f t="shared" si="230"/>
        <v>1.571992291413765</v>
      </c>
      <c r="AU1430" s="9">
        <f t="shared" si="231"/>
        <v>12.763593286747144</v>
      </c>
      <c r="AV1430">
        <f t="shared" si="232"/>
        <v>0</v>
      </c>
      <c r="AW1430">
        <f t="shared" si="233"/>
        <v>0.27442089609783543</v>
      </c>
      <c r="AX1430">
        <v>19.60830137087509</v>
      </c>
      <c r="AZ1430">
        <f t="shared" si="234"/>
        <v>-15.546924169939672</v>
      </c>
    </row>
    <row r="1431" spans="1:52" x14ac:dyDescent="0.3">
      <c r="A1431">
        <v>357.25</v>
      </c>
      <c r="B1431" s="12">
        <v>3241.1356412544742</v>
      </c>
      <c r="C1431" s="9">
        <v>0</v>
      </c>
      <c r="D1431" s="9">
        <v>0.29189856703432393</v>
      </c>
      <c r="E1431" s="9">
        <v>0.8665273655500273</v>
      </c>
      <c r="F1431" s="9">
        <v>3.1708387426756079</v>
      </c>
      <c r="G1431" s="12">
        <v>242.79799945613911</v>
      </c>
      <c r="H1431" s="12">
        <v>338.27975598077973</v>
      </c>
      <c r="I1431" s="12">
        <v>20.296785358846783</v>
      </c>
      <c r="J1431">
        <v>194.14081172024271</v>
      </c>
      <c r="K1431">
        <v>55.108383548440713</v>
      </c>
      <c r="L1431">
        <v>-2.8418703850178542E-3</v>
      </c>
      <c r="M1431">
        <v>0</v>
      </c>
      <c r="N1431">
        <v>-3.4837778291316396E-5</v>
      </c>
      <c r="O1431">
        <v>6.7173755565034802E-5</v>
      </c>
      <c r="P1431">
        <v>1.1563076526970733E-4</v>
      </c>
      <c r="Q1431">
        <v>5.8771958018980341E-3</v>
      </c>
      <c r="R1431">
        <v>8.85409847723043E-3</v>
      </c>
      <c r="S1431">
        <v>3.1832069552591696E-5</v>
      </c>
      <c r="T1431">
        <v>195.85284169084667</v>
      </c>
      <c r="U1431">
        <v>55.112105921195564</v>
      </c>
      <c r="V1431">
        <v>207.97858056327607</v>
      </c>
      <c r="W1431">
        <v>57.480057964082221</v>
      </c>
      <c r="X1431">
        <v>194.76156238989233</v>
      </c>
      <c r="Y1431">
        <v>194.75076202003186</v>
      </c>
      <c r="Z1431">
        <v>10.916548223988864</v>
      </c>
      <c r="AA1431" s="12">
        <v>25.615595119615595</v>
      </c>
      <c r="AB1431" s="12">
        <v>6.6655951196155945</v>
      </c>
      <c r="AC1431" s="12">
        <v>-1.2606463737109546</v>
      </c>
      <c r="AD1431" s="12">
        <v>-216.57400706737286</v>
      </c>
      <c r="AE1431">
        <v>0.11590218181398471</v>
      </c>
      <c r="AF1431">
        <v>0</v>
      </c>
      <c r="AG1431">
        <v>0.10344181585286613</v>
      </c>
      <c r="AH1431">
        <v>-6.1308235415283763</v>
      </c>
      <c r="AI1431">
        <v>0.6613909271622106</v>
      </c>
      <c r="AJ1431">
        <v>-1.4443320531323098</v>
      </c>
      <c r="AK1431">
        <v>17.199176786693023</v>
      </c>
      <c r="AL1431">
        <v>0</v>
      </c>
      <c r="AM1431">
        <v>0</v>
      </c>
      <c r="AN1431">
        <v>-5.3352556998737271</v>
      </c>
      <c r="AO1431">
        <f t="shared" si="225"/>
        <v>19.285127393804551</v>
      </c>
      <c r="AP1431">
        <f t="shared" si="226"/>
        <v>1.157107643628273</v>
      </c>
      <c r="AQ1431">
        <f t="shared" si="227"/>
        <v>0</v>
      </c>
      <c r="AR1431">
        <f t="shared" si="228"/>
        <v>1.1493444437616964</v>
      </c>
      <c r="AS1431" s="9">
        <f t="shared" si="229"/>
        <v>-0.44075315542647131</v>
      </c>
      <c r="AT1431" s="9">
        <f t="shared" si="230"/>
        <v>1.4007173141370073</v>
      </c>
      <c r="AU1431" s="9">
        <f t="shared" si="231"/>
        <v>12.631621392014162</v>
      </c>
      <c r="AV1431">
        <f t="shared" si="232"/>
        <v>0</v>
      </c>
      <c r="AW1431">
        <f t="shared" si="233"/>
        <v>0.10756158291919857</v>
      </c>
      <c r="AX1431">
        <v>19.41538799516135</v>
      </c>
      <c r="AZ1431">
        <f t="shared" si="234"/>
        <v>-13.227818543244211</v>
      </c>
    </row>
    <row r="1432" spans="1:52" x14ac:dyDescent="0.3">
      <c r="A1432">
        <v>357.5</v>
      </c>
      <c r="B1432" s="12">
        <v>3226.5675492199102</v>
      </c>
      <c r="C1432" s="9">
        <v>0</v>
      </c>
      <c r="D1432" s="9">
        <v>0.2898234212807429</v>
      </c>
      <c r="E1432" s="9">
        <v>0.86426846271784052</v>
      </c>
      <c r="F1432" s="9">
        <v>3.1689058540247061</v>
      </c>
      <c r="G1432" s="12">
        <v>242.58393189723404</v>
      </c>
      <c r="H1432" s="12">
        <v>337.41094719916941</v>
      </c>
      <c r="I1432" s="12">
        <v>20.244656831950167</v>
      </c>
      <c r="J1432">
        <v>196.00916512988837</v>
      </c>
      <c r="K1432">
        <v>55.417548863612296</v>
      </c>
      <c r="L1432">
        <v>-2.8392914411274257E-3</v>
      </c>
      <c r="M1432">
        <v>0</v>
      </c>
      <c r="N1432">
        <v>6.0734954423401021E-5</v>
      </c>
      <c r="O1432">
        <v>-9.2967208698944512E-5</v>
      </c>
      <c r="P1432">
        <v>-4.0758328518287476E-4</v>
      </c>
      <c r="Q1432">
        <v>5.8771958018980341E-3</v>
      </c>
      <c r="R1432">
        <v>-3.1201039238726011E-2</v>
      </c>
      <c r="S1432">
        <v>3.197622485752181E-5</v>
      </c>
      <c r="T1432">
        <v>213.09402901924685</v>
      </c>
      <c r="U1432">
        <v>57.544132065193025</v>
      </c>
      <c r="V1432">
        <v>210.40081821163673</v>
      </c>
      <c r="W1432">
        <v>57.799741995143336</v>
      </c>
      <c r="X1432">
        <v>194.80721432530947</v>
      </c>
      <c r="Y1432">
        <v>194.82770920463034</v>
      </c>
      <c r="Z1432">
        <v>10.911419176031727</v>
      </c>
      <c r="AA1432" s="12">
        <v>25.598218943983383</v>
      </c>
      <c r="AB1432" s="12">
        <v>6.6482189439833856</v>
      </c>
      <c r="AC1432" s="12">
        <v>-1.2635954919741619</v>
      </c>
      <c r="AD1432" s="12">
        <v>-214.45988009573671</v>
      </c>
      <c r="AE1432">
        <v>0.11622783230371714</v>
      </c>
      <c r="AF1432">
        <v>0</v>
      </c>
      <c r="AG1432">
        <v>-0.19977080271843781</v>
      </c>
      <c r="AH1432">
        <v>-6.681636406960858</v>
      </c>
      <c r="AI1432">
        <v>0.77865545035031969</v>
      </c>
      <c r="AJ1432">
        <v>-1.4302329403584684</v>
      </c>
      <c r="AK1432">
        <v>17.187509834776446</v>
      </c>
      <c r="AL1432">
        <v>0</v>
      </c>
      <c r="AM1432">
        <v>0</v>
      </c>
      <c r="AN1432">
        <v>-5.3477368368138674</v>
      </c>
      <c r="AO1432">
        <f t="shared" si="225"/>
        <v>19.425925787218933</v>
      </c>
      <c r="AP1432">
        <f t="shared" si="226"/>
        <v>1.165555547233136</v>
      </c>
      <c r="AQ1432">
        <f t="shared" si="227"/>
        <v>0</v>
      </c>
      <c r="AR1432">
        <f t="shared" si="228"/>
        <v>1.1576917139543199</v>
      </c>
      <c r="AS1432" s="9">
        <f t="shared" si="229"/>
        <v>-1.1235309475578998</v>
      </c>
      <c r="AT1432" s="9">
        <f t="shared" si="230"/>
        <v>1.5678311392618483</v>
      </c>
      <c r="AU1432" s="9">
        <f t="shared" si="231"/>
        <v>12.717865148809793</v>
      </c>
      <c r="AV1432">
        <f t="shared" si="232"/>
        <v>0</v>
      </c>
      <c r="AW1432">
        <f t="shared" si="233"/>
        <v>0.27392760258681265</v>
      </c>
      <c r="AX1432">
        <v>19.557879950694421</v>
      </c>
      <c r="AZ1432">
        <f t="shared" si="234"/>
        <v>-15.573109007006394</v>
      </c>
    </row>
    <row r="1433" spans="1:52" x14ac:dyDescent="0.3">
      <c r="A1433">
        <v>357.75</v>
      </c>
      <c r="B1433" s="12">
        <v>3212.012436425433</v>
      </c>
      <c r="C1433" s="9">
        <v>0</v>
      </c>
      <c r="D1433" s="9">
        <v>0.28775416445754687</v>
      </c>
      <c r="E1433" s="9">
        <v>0.86200433984732849</v>
      </c>
      <c r="F1433" s="9">
        <v>3.1669726190068772</v>
      </c>
      <c r="G1433" s="12">
        <v>242.36528079013874</v>
      </c>
      <c r="H1433" s="12">
        <v>336.54013071051094</v>
      </c>
      <c r="I1433" s="12">
        <v>20.192407842630658</v>
      </c>
      <c r="J1433">
        <v>194.13435092788509</v>
      </c>
      <c r="K1433">
        <v>55.157319432255633</v>
      </c>
      <c r="L1433">
        <v>-2.8368880161781496E-3</v>
      </c>
      <c r="M1433">
        <v>0</v>
      </c>
      <c r="N1433">
        <v>-3.5197893889010956E-5</v>
      </c>
      <c r="O1433">
        <v>6.5974786937680739E-5</v>
      </c>
      <c r="P1433">
        <v>1.1806320882831747E-4</v>
      </c>
      <c r="Q1433">
        <v>5.8771958018980341E-3</v>
      </c>
      <c r="R1433">
        <v>9.0352605472266683E-3</v>
      </c>
      <c r="S1433">
        <v>3.1539229089456549E-5</v>
      </c>
      <c r="T1433">
        <v>195.94722275664597</v>
      </c>
      <c r="U1433">
        <v>55.146851814258753</v>
      </c>
      <c r="V1433">
        <v>207.99411761811805</v>
      </c>
      <c r="W1433">
        <v>57.478540757451981</v>
      </c>
      <c r="X1433">
        <v>194.73945896390464</v>
      </c>
      <c r="Y1433">
        <v>194.72934720996221</v>
      </c>
      <c r="Z1433">
        <v>10.906275195961591</v>
      </c>
      <c r="AA1433" s="12">
        <v>25.580802614210217</v>
      </c>
      <c r="AB1433" s="12">
        <v>6.6308026142102188</v>
      </c>
      <c r="AC1433" s="12">
        <v>-1.2665155011048888</v>
      </c>
      <c r="AD1433" s="12">
        <v>-212.34306397236517</v>
      </c>
      <c r="AE1433">
        <v>0.11655127226238471</v>
      </c>
      <c r="AF1433">
        <v>0</v>
      </c>
      <c r="AG1433">
        <v>0.10030879867795013</v>
      </c>
      <c r="AH1433">
        <v>-6.1542304567099384</v>
      </c>
      <c r="AI1433">
        <v>0.66323852040779208</v>
      </c>
      <c r="AJ1433">
        <v>-1.4161158936317035</v>
      </c>
      <c r="AK1433">
        <v>17.175815922011772</v>
      </c>
      <c r="AL1433">
        <v>0</v>
      </c>
      <c r="AM1433">
        <v>0</v>
      </c>
      <c r="AN1433">
        <v>-5.3600947792815354</v>
      </c>
      <c r="AO1433">
        <f t="shared" si="225"/>
        <v>19.234189185048738</v>
      </c>
      <c r="AP1433">
        <f t="shared" si="226"/>
        <v>1.1540513511029242</v>
      </c>
      <c r="AQ1433">
        <f t="shared" si="227"/>
        <v>0</v>
      </c>
      <c r="AR1433">
        <f t="shared" si="228"/>
        <v>1.1462217886778163</v>
      </c>
      <c r="AS1433" s="9">
        <f t="shared" si="229"/>
        <v>-0.43974645077456187</v>
      </c>
      <c r="AT1433" s="9">
        <f t="shared" si="230"/>
        <v>1.4003022166537065</v>
      </c>
      <c r="AU1433" s="9">
        <f t="shared" si="231"/>
        <v>12.586401625399784</v>
      </c>
      <c r="AV1433">
        <f t="shared" si="232"/>
        <v>0</v>
      </c>
      <c r="AW1433">
        <f t="shared" si="233"/>
        <v>0.10711171450474767</v>
      </c>
      <c r="AX1433">
        <v>19.365573256096965</v>
      </c>
      <c r="AZ1433">
        <f t="shared" si="234"/>
        <v>-13.26477040815584</v>
      </c>
    </row>
    <row r="1434" spans="1:52" x14ac:dyDescent="0.3">
      <c r="A1434">
        <v>358</v>
      </c>
      <c r="B1434" s="12">
        <v>3197.470577446787</v>
      </c>
      <c r="C1434" s="9">
        <v>0</v>
      </c>
      <c r="D1434" s="9">
        <v>0.28569082775939064</v>
      </c>
      <c r="E1434" s="9">
        <v>0.85973504904067743</v>
      </c>
      <c r="F1434" s="9">
        <v>3.1650390758462152</v>
      </c>
      <c r="G1434" s="12">
        <v>242.14206547369884</v>
      </c>
      <c r="H1434" s="12">
        <v>335.66732655410669</v>
      </c>
      <c r="I1434" s="12">
        <v>20.140039593246403</v>
      </c>
      <c r="J1434">
        <v>196.03419909642716</v>
      </c>
      <c r="K1434">
        <v>55.471881164804472</v>
      </c>
      <c r="L1434">
        <v>-2.8342043288607068E-3</v>
      </c>
      <c r="M1434">
        <v>0</v>
      </c>
      <c r="N1434">
        <v>6.0355089860718104E-5</v>
      </c>
      <c r="O1434">
        <v>-9.4055705470049193E-5</v>
      </c>
      <c r="P1434">
        <v>-4.0997794146181374E-4</v>
      </c>
      <c r="Q1434">
        <v>5.8771958018980341E-3</v>
      </c>
      <c r="R1434">
        <v>-3.1365459687942979E-2</v>
      </c>
      <c r="S1434">
        <v>3.1685801748544114E-5</v>
      </c>
      <c r="T1434">
        <v>212.88523557701242</v>
      </c>
      <c r="U1434">
        <v>57.536732134629688</v>
      </c>
      <c r="V1434">
        <v>210.38880151775814</v>
      </c>
      <c r="W1434">
        <v>57.794631425429941</v>
      </c>
      <c r="X1434">
        <v>194.79046491578669</v>
      </c>
      <c r="Y1434">
        <v>194.81083333881392</v>
      </c>
      <c r="Z1434">
        <v>10.901116380730182</v>
      </c>
      <c r="AA1434" s="12">
        <v>25.563346531082136</v>
      </c>
      <c r="AB1434" s="12">
        <v>6.6133465310821338</v>
      </c>
      <c r="AC1434" s="12">
        <v>-1.2694063650740182</v>
      </c>
      <c r="AD1434" s="12">
        <v>-210.2236278116076</v>
      </c>
      <c r="AE1434">
        <v>0.11687249531485944</v>
      </c>
      <c r="AF1434">
        <v>0</v>
      </c>
      <c r="AG1434">
        <v>-0.20563112822817384</v>
      </c>
      <c r="AH1434">
        <v>-6.6973610824352248</v>
      </c>
      <c r="AI1434">
        <v>0.77889840894721096</v>
      </c>
      <c r="AJ1434">
        <v>-1.4019813738756113</v>
      </c>
      <c r="AK1434">
        <v>17.164095317500298</v>
      </c>
      <c r="AL1434">
        <v>0</v>
      </c>
      <c r="AM1434">
        <v>0</v>
      </c>
      <c r="AN1434">
        <v>-5.3723293747957834</v>
      </c>
      <c r="AO1434">
        <f t="shared" si="225"/>
        <v>19.373014976391001</v>
      </c>
      <c r="AP1434">
        <f t="shared" si="226"/>
        <v>1.1623808985834601</v>
      </c>
      <c r="AQ1434">
        <f t="shared" si="227"/>
        <v>0</v>
      </c>
      <c r="AR1434">
        <f t="shared" si="228"/>
        <v>1.1544513456290459</v>
      </c>
      <c r="AS1434" s="9">
        <f t="shared" si="229"/>
        <v>-1.1214723212600233</v>
      </c>
      <c r="AT1434" s="9">
        <f t="shared" si="230"/>
        <v>1.5636418602366371</v>
      </c>
      <c r="AU1434" s="9">
        <f t="shared" si="231"/>
        <v>12.671249454196024</v>
      </c>
      <c r="AV1434">
        <f t="shared" si="232"/>
        <v>0</v>
      </c>
      <c r="AW1434">
        <f t="shared" si="233"/>
        <v>0.27289896975379185</v>
      </c>
      <c r="AX1434">
        <v>19.50608195121292</v>
      </c>
      <c r="AZ1434">
        <f t="shared" si="234"/>
        <v>-15.577968178944218</v>
      </c>
    </row>
    <row r="1435" spans="1:52" x14ac:dyDescent="0.3">
      <c r="A1435">
        <v>358.25</v>
      </c>
      <c r="B1435" s="12">
        <v>3182.942245697549</v>
      </c>
      <c r="C1435" s="9">
        <v>0</v>
      </c>
      <c r="D1435" s="9">
        <v>0.28363344222030734</v>
      </c>
      <c r="E1435" s="9">
        <v>0.85746064246278808</v>
      </c>
      <c r="F1435" s="9">
        <v>3.163105262772949</v>
      </c>
      <c r="G1435" s="12">
        <v>241.91430535221826</v>
      </c>
      <c r="H1435" s="12">
        <v>334.79255479338002</v>
      </c>
      <c r="I1435" s="12">
        <v>20.087553287602802</v>
      </c>
      <c r="J1435">
        <v>194.12819226132027</v>
      </c>
      <c r="K1435">
        <v>55.207255890003694</v>
      </c>
      <c r="L1435">
        <v>-2.831689651967402E-3</v>
      </c>
      <c r="M1435">
        <v>0</v>
      </c>
      <c r="N1435">
        <v>-3.4648776732666559E-5</v>
      </c>
      <c r="O1435">
        <v>6.50962203858929E-5</v>
      </c>
      <c r="P1435">
        <v>1.2031780093269722E-4</v>
      </c>
      <c r="Q1435">
        <v>5.8771958018980341E-3</v>
      </c>
      <c r="R1435">
        <v>9.2019059803983613E-3</v>
      </c>
      <c r="S1435">
        <v>3.1246971787874541E-5</v>
      </c>
      <c r="T1435">
        <v>196.03822063207949</v>
      </c>
      <c r="U1435">
        <v>55.182136853567101</v>
      </c>
      <c r="V1435">
        <v>207.99737668265527</v>
      </c>
      <c r="W1435">
        <v>57.475464065357187</v>
      </c>
      <c r="X1435">
        <v>194.72357748800664</v>
      </c>
      <c r="Y1435">
        <v>194.7140216351423</v>
      </c>
      <c r="Z1435">
        <v>10.895942827658605</v>
      </c>
      <c r="AA1435" s="12">
        <v>25.545851095867597</v>
      </c>
      <c r="AB1435" s="12">
        <v>6.5958510958676015</v>
      </c>
      <c r="AC1435" s="12">
        <v>-1.2722680488007838</v>
      </c>
      <c r="AD1435" s="12">
        <v>-208.10164061039171</v>
      </c>
      <c r="AE1435">
        <v>0.11719149512783011</v>
      </c>
      <c r="AF1435">
        <v>0</v>
      </c>
      <c r="AG1435">
        <v>9.8176807497567645E-2</v>
      </c>
      <c r="AH1435">
        <v>-6.1776439812615704</v>
      </c>
      <c r="AI1435">
        <v>0.6641677523756484</v>
      </c>
      <c r="AJ1435">
        <v>-1.3878298412307026</v>
      </c>
      <c r="AK1435">
        <v>17.152348290667234</v>
      </c>
      <c r="AL1435">
        <v>0</v>
      </c>
      <c r="AM1435">
        <v>0</v>
      </c>
      <c r="AN1435">
        <v>-5.3844404748892369</v>
      </c>
      <c r="AO1435">
        <f t="shared" si="225"/>
        <v>19.182149212514688</v>
      </c>
      <c r="AP1435">
        <f t="shared" si="226"/>
        <v>1.1509289527508813</v>
      </c>
      <c r="AQ1435">
        <f t="shared" si="227"/>
        <v>0</v>
      </c>
      <c r="AR1435">
        <f t="shared" si="228"/>
        <v>1.1430346530813107</v>
      </c>
      <c r="AS1435" s="9">
        <f t="shared" si="229"/>
        <v>-0.43785832348348108</v>
      </c>
      <c r="AT1435" s="9">
        <f t="shared" si="230"/>
        <v>1.4002030284725953</v>
      </c>
      <c r="AU1435" s="9">
        <f t="shared" si="231"/>
        <v>12.540456067870593</v>
      </c>
      <c r="AV1435">
        <f t="shared" si="232"/>
        <v>0</v>
      </c>
      <c r="AW1435">
        <f t="shared" si="233"/>
        <v>0.10644382250793795</v>
      </c>
      <c r="AX1435">
        <v>19.314629565390948</v>
      </c>
      <c r="AZ1435">
        <f t="shared" si="234"/>
        <v>-13.28335504751297</v>
      </c>
    </row>
    <row r="1436" spans="1:52" x14ac:dyDescent="0.3">
      <c r="A1436">
        <v>358.5</v>
      </c>
      <c r="B1436" s="12">
        <v>3168.4277134252229</v>
      </c>
      <c r="C1436" s="9">
        <v>0</v>
      </c>
      <c r="D1436" s="9">
        <v>0.28158203871376764</v>
      </c>
      <c r="E1436" s="9">
        <v>0.85518117233957247</v>
      </c>
      <c r="F1436" s="9">
        <v>3.1611712180224618</v>
      </c>
      <c r="G1436" s="12">
        <v>241.68201989390786</v>
      </c>
      <c r="H1436" s="12">
        <v>333.91583551522018</v>
      </c>
      <c r="I1436" s="12">
        <v>20.034950130913213</v>
      </c>
      <c r="J1436">
        <v>196.05863551078886</v>
      </c>
      <c r="K1436">
        <v>55.527027648919272</v>
      </c>
      <c r="L1436">
        <v>-2.8289093364100484E-3</v>
      </c>
      <c r="M1436">
        <v>0</v>
      </c>
      <c r="N1436">
        <v>5.9606183004886783E-5</v>
      </c>
      <c r="O1436">
        <v>-9.4920592347254586E-5</v>
      </c>
      <c r="P1436">
        <v>-4.1227395002352795E-4</v>
      </c>
      <c r="Q1436">
        <v>5.8771958018980341E-3</v>
      </c>
      <c r="R1436">
        <v>-3.1519710297013802E-2</v>
      </c>
      <c r="S1436">
        <v>3.1395757499691838E-5</v>
      </c>
      <c r="T1436">
        <v>212.58133429930334</v>
      </c>
      <c r="U1436">
        <v>57.518286465315782</v>
      </c>
      <c r="V1436">
        <v>210.35947295671883</v>
      </c>
      <c r="W1436">
        <v>57.787303056294206</v>
      </c>
      <c r="X1436">
        <v>194.77795625063783</v>
      </c>
      <c r="Y1436">
        <v>194.79810104384842</v>
      </c>
      <c r="Z1436">
        <v>10.890754634435906</v>
      </c>
      <c r="AA1436" s="12">
        <v>25.528316710304402</v>
      </c>
      <c r="AB1436" s="12">
        <v>6.5783167103044038</v>
      </c>
      <c r="AC1436" s="12">
        <v>-1.275100518155676</v>
      </c>
      <c r="AD1436" s="12">
        <v>-205.97717145958251</v>
      </c>
      <c r="AE1436">
        <v>0.1175082654099644</v>
      </c>
      <c r="AF1436">
        <v>0</v>
      </c>
      <c r="AG1436">
        <v>-0.21061784443979542</v>
      </c>
      <c r="AH1436">
        <v>-6.7101404183945208</v>
      </c>
      <c r="AI1436">
        <v>0.77806859564352071</v>
      </c>
      <c r="AJ1436">
        <v>-1.3736617564639559</v>
      </c>
      <c r="AK1436">
        <v>17.140575111252929</v>
      </c>
      <c r="AL1436">
        <v>0</v>
      </c>
      <c r="AM1436">
        <v>0</v>
      </c>
      <c r="AN1436">
        <v>-5.3964279351203892</v>
      </c>
      <c r="AO1436">
        <f t="shared" si="225"/>
        <v>19.318683173855149</v>
      </c>
      <c r="AP1436">
        <f t="shared" si="226"/>
        <v>1.1591209904313089</v>
      </c>
      <c r="AQ1436">
        <f t="shared" si="227"/>
        <v>0</v>
      </c>
      <c r="AR1436">
        <f t="shared" si="228"/>
        <v>1.1511275118942788</v>
      </c>
      <c r="AS1436" s="9">
        <f t="shared" si="229"/>
        <v>-1.117180315874766</v>
      </c>
      <c r="AT1436" s="9">
        <f t="shared" si="230"/>
        <v>1.558277523733441</v>
      </c>
      <c r="AU1436" s="9">
        <f t="shared" si="231"/>
        <v>12.623702298411715</v>
      </c>
      <c r="AV1436">
        <f t="shared" si="232"/>
        <v>0</v>
      </c>
      <c r="AW1436">
        <f t="shared" si="233"/>
        <v>0.27131788234279919</v>
      </c>
      <c r="AX1436">
        <v>19.4528329337369</v>
      </c>
      <c r="AZ1436">
        <f t="shared" si="234"/>
        <v>-15.561371912870413</v>
      </c>
    </row>
    <row r="1437" spans="1:52" x14ac:dyDescent="0.3">
      <c r="A1437">
        <v>358.75</v>
      </c>
      <c r="B1437" s="12">
        <v>3153.9272517074637</v>
      </c>
      <c r="C1437" s="9">
        <v>0</v>
      </c>
      <c r="D1437" s="9">
        <v>0.27953664795275296</v>
      </c>
      <c r="E1437" s="9">
        <v>0.85289669095626186</v>
      </c>
      <c r="F1437" s="9">
        <v>3.1592369798343243</v>
      </c>
      <c r="G1437" s="12">
        <v>241.44522862933775</v>
      </c>
      <c r="H1437" s="12">
        <v>333.03718882933146</v>
      </c>
      <c r="I1437" s="12">
        <v>19.982231329759887</v>
      </c>
      <c r="J1437">
        <v>194.12333130829347</v>
      </c>
      <c r="K1437">
        <v>55.258277653396249</v>
      </c>
      <c r="L1437">
        <v>-2.8262701919927425E-3</v>
      </c>
      <c r="M1437">
        <v>0</v>
      </c>
      <c r="N1437">
        <v>-3.3614193208772434E-5</v>
      </c>
      <c r="O1437">
        <v>6.4323474572134073E-5</v>
      </c>
      <c r="P1437">
        <v>1.22028296536962E-4</v>
      </c>
      <c r="Q1437">
        <v>5.8771958018980341E-3</v>
      </c>
      <c r="R1437">
        <v>9.3260335152700411E-3</v>
      </c>
      <c r="S1437">
        <v>3.0955479292346369E-5</v>
      </c>
      <c r="T1437">
        <v>196.13627928688646</v>
      </c>
      <c r="U1437">
        <v>55.220638340920857</v>
      </c>
      <c r="V1437">
        <v>207.98475807032469</v>
      </c>
      <c r="W1437">
        <v>57.470339520456776</v>
      </c>
      <c r="X1437">
        <v>194.7109280178332</v>
      </c>
      <c r="Y1437">
        <v>194.70186930014862</v>
      </c>
      <c r="Z1437">
        <v>10.885551899117923</v>
      </c>
      <c r="AA1437" s="12">
        <v>25.510743776586626</v>
      </c>
      <c r="AB1437" s="12">
        <v>6.5607437765866248</v>
      </c>
      <c r="AC1437" s="12">
        <v>-1.2779037399566318</v>
      </c>
      <c r="AD1437" s="12">
        <v>-203.85028934671394</v>
      </c>
      <c r="AE1437">
        <v>0.11782279991207223</v>
      </c>
      <c r="AF1437">
        <v>0</v>
      </c>
      <c r="AG1437">
        <v>9.6376786381388121E-2</v>
      </c>
      <c r="AH1437">
        <v>-6.2013915063343878</v>
      </c>
      <c r="AI1437">
        <v>0.66414443850880367</v>
      </c>
      <c r="AJ1437">
        <v>-1.3594775796532355</v>
      </c>
      <c r="AK1437">
        <v>17.128776049304086</v>
      </c>
      <c r="AL1437">
        <v>0</v>
      </c>
      <c r="AM1437">
        <v>0</v>
      </c>
      <c r="AN1437">
        <v>-5.4082916150574789</v>
      </c>
      <c r="AO1437">
        <f t="shared" si="225"/>
        <v>19.129039485496996</v>
      </c>
      <c r="AP1437">
        <f t="shared" si="226"/>
        <v>1.1477423691298196</v>
      </c>
      <c r="AQ1437">
        <f t="shared" si="227"/>
        <v>0</v>
      </c>
      <c r="AR1437">
        <f t="shared" si="228"/>
        <v>1.1397849794896546</v>
      </c>
      <c r="AS1437" s="9">
        <f t="shared" si="229"/>
        <v>-0.43613756134012421</v>
      </c>
      <c r="AT1437" s="9">
        <f t="shared" si="230"/>
        <v>1.4003705230450514</v>
      </c>
      <c r="AU1437" s="9">
        <f t="shared" si="231"/>
        <v>12.493809125979212</v>
      </c>
      <c r="AV1437">
        <f t="shared" si="232"/>
        <v>0</v>
      </c>
      <c r="AW1437">
        <f t="shared" si="233"/>
        <v>0.10581364402729503</v>
      </c>
      <c r="AX1437">
        <v>19.262588552529234</v>
      </c>
      <c r="AZ1437">
        <f t="shared" si="234"/>
        <v>-13.282888770176072</v>
      </c>
    </row>
    <row r="1438" spans="1:52" x14ac:dyDescent="0.3">
      <c r="A1438">
        <v>359</v>
      </c>
      <c r="B1438" s="12">
        <v>3139.4411304483679</v>
      </c>
      <c r="C1438" s="9">
        <v>0</v>
      </c>
      <c r="D1438" s="9">
        <v>0.27749730048982857</v>
      </c>
      <c r="E1438" s="9">
        <v>0.85060725065571563</v>
      </c>
      <c r="F1438" s="9">
        <v>3.1573025864513218</v>
      </c>
      <c r="G1438" s="12">
        <v>241.20395114989327</v>
      </c>
      <c r="H1438" s="12">
        <v>332.15663486758291</v>
      </c>
      <c r="I1438" s="12">
        <v>19.929398092054974</v>
      </c>
      <c r="J1438">
        <v>196.08052539601573</v>
      </c>
      <c r="K1438">
        <v>55.582530494517528</v>
      </c>
      <c r="L1438">
        <v>-2.8234318689170693E-3</v>
      </c>
      <c r="M1438">
        <v>0</v>
      </c>
      <c r="N1438">
        <v>5.8643171366611074E-5</v>
      </c>
      <c r="O1438">
        <v>-9.5576120130211179E-5</v>
      </c>
      <c r="P1438">
        <v>-4.1425005872831042E-4</v>
      </c>
      <c r="Q1438">
        <v>5.8771958018980341E-3</v>
      </c>
      <c r="R1438">
        <v>-3.1646872035045702E-2</v>
      </c>
      <c r="S1438">
        <v>3.1105843431926556E-5</v>
      </c>
      <c r="T1438">
        <v>211.89452157942063</v>
      </c>
      <c r="U1438">
        <v>57.454470352077465</v>
      </c>
      <c r="V1438">
        <v>210.29849310442208</v>
      </c>
      <c r="W1438">
        <v>57.775826123102604</v>
      </c>
      <c r="X1438">
        <v>194.76767018255677</v>
      </c>
      <c r="Y1438">
        <v>194.78750771767992</v>
      </c>
      <c r="Z1438">
        <v>10.880334720124528</v>
      </c>
      <c r="AA1438" s="12">
        <v>25.493132697351655</v>
      </c>
      <c r="AB1438" s="12">
        <v>6.5431326973516573</v>
      </c>
      <c r="AC1438" s="12">
        <v>-1.280677681967161</v>
      </c>
      <c r="AD1438" s="12">
        <v>-201.72106299159881</v>
      </c>
      <c r="AE1438">
        <v>0.11813509242725351</v>
      </c>
      <c r="AF1438">
        <v>0</v>
      </c>
      <c r="AG1438">
        <v>-0.21475464685179774</v>
      </c>
      <c r="AH1438">
        <v>-6.7108270394162997</v>
      </c>
      <c r="AI1438">
        <v>0.77554926933710822</v>
      </c>
      <c r="AJ1438">
        <v>-1.3452777690909727</v>
      </c>
      <c r="AK1438">
        <v>17.116951375165058</v>
      </c>
      <c r="AL1438">
        <v>0</v>
      </c>
      <c r="AM1438">
        <v>0</v>
      </c>
      <c r="AN1438">
        <v>-5.4200313782705596</v>
      </c>
      <c r="AO1438">
        <f t="shared" si="225"/>
        <v>19.261776771055622</v>
      </c>
      <c r="AP1438">
        <f t="shared" si="226"/>
        <v>1.1557066062633372</v>
      </c>
      <c r="AQ1438">
        <f t="shared" si="227"/>
        <v>0</v>
      </c>
      <c r="AR1438">
        <f t="shared" si="228"/>
        <v>1.1476515178551765</v>
      </c>
      <c r="AS1438" s="9">
        <f t="shared" si="229"/>
        <v>-1.1060050292150547</v>
      </c>
      <c r="AT1438" s="9">
        <f t="shared" si="230"/>
        <v>1.5471967966376603</v>
      </c>
      <c r="AU1438" s="9">
        <f t="shared" si="231"/>
        <v>12.574474714404275</v>
      </c>
      <c r="AV1438">
        <f t="shared" si="232"/>
        <v>0</v>
      </c>
      <c r="AW1438">
        <f t="shared" si="233"/>
        <v>0.26806062907804207</v>
      </c>
      <c r="AX1438">
        <v>19.396970523144304</v>
      </c>
      <c r="AZ1438">
        <f t="shared" si="234"/>
        <v>-15.510985386742163</v>
      </c>
    </row>
    <row r="1439" spans="1:52" x14ac:dyDescent="0.3">
      <c r="A1439">
        <v>359.25</v>
      </c>
      <c r="B1439" s="12">
        <v>3124.9696183748715</v>
      </c>
      <c r="C1439" s="9">
        <v>0</v>
      </c>
      <c r="D1439" s="9">
        <v>0.27546402671722436</v>
      </c>
      <c r="E1439" s="9">
        <v>0.84831290383672386</v>
      </c>
      <c r="F1439" s="9">
        <v>3.1553680761184841</v>
      </c>
      <c r="G1439" s="12">
        <v>240.95820710623508</v>
      </c>
      <c r="H1439" s="12">
        <v>331.27419378335532</v>
      </c>
      <c r="I1439" s="12">
        <v>19.87645162700132</v>
      </c>
      <c r="J1439">
        <v>194.12498382482184</v>
      </c>
      <c r="K1439">
        <v>55.310937235364463</v>
      </c>
      <c r="L1439">
        <v>-2.8205958812250595E-3</v>
      </c>
      <c r="M1439">
        <v>0</v>
      </c>
      <c r="N1439">
        <v>-3.2092310583538695E-5</v>
      </c>
      <c r="O1439">
        <v>6.3292155395937441E-5</v>
      </c>
      <c r="P1439">
        <v>1.2125131307235205E-4</v>
      </c>
      <c r="Q1439">
        <v>5.8771958018980341E-3</v>
      </c>
      <c r="R1439">
        <v>9.2592998035052922E-3</v>
      </c>
      <c r="S1439">
        <v>3.0665581441776662E-5</v>
      </c>
      <c r="T1439">
        <v>196.31627716977013</v>
      </c>
      <c r="U1439">
        <v>55.279211554492861</v>
      </c>
      <c r="V1439">
        <v>207.94431184681687</v>
      </c>
      <c r="W1439">
        <v>57.461539679722193</v>
      </c>
      <c r="X1439">
        <v>194.70005278982319</v>
      </c>
      <c r="Y1439">
        <v>194.69153557057658</v>
      </c>
      <c r="Z1439">
        <v>10.875103196238031</v>
      </c>
      <c r="AA1439" s="12">
        <v>25.475483875667102</v>
      </c>
      <c r="AB1439" s="12">
        <v>6.5254838756671063</v>
      </c>
      <c r="AC1439" s="12">
        <v>-1.2834223129006099</v>
      </c>
      <c r="AD1439" s="12">
        <v>-199.58956148510214</v>
      </c>
      <c r="AE1439">
        <v>0.1184451367910595</v>
      </c>
      <c r="AF1439">
        <v>0</v>
      </c>
      <c r="AG1439">
        <v>9.3815081462821998E-2</v>
      </c>
      <c r="AH1439">
        <v>-6.2278489152022205</v>
      </c>
      <c r="AI1439">
        <v>0.66263881381201484</v>
      </c>
      <c r="AJ1439">
        <v>-1.3310627855441464</v>
      </c>
      <c r="AK1439">
        <v>17.105101359469071</v>
      </c>
      <c r="AL1439">
        <v>0</v>
      </c>
      <c r="AM1439">
        <v>0</v>
      </c>
      <c r="AN1439">
        <v>-5.4316470923495421</v>
      </c>
      <c r="AO1439">
        <f t="shared" si="225"/>
        <v>19.0745459944972</v>
      </c>
      <c r="AP1439">
        <f t="shared" si="226"/>
        <v>1.1444727596698319</v>
      </c>
      <c r="AQ1439">
        <f t="shared" si="227"/>
        <v>0</v>
      </c>
      <c r="AR1439">
        <f t="shared" si="228"/>
        <v>1.1364540934283183</v>
      </c>
      <c r="AS1439" s="9">
        <f t="shared" si="229"/>
        <v>-0.4371720841137367</v>
      </c>
      <c r="AT1439" s="9">
        <f t="shared" si="230"/>
        <v>1.4016687507044381</v>
      </c>
      <c r="AU1439" s="9">
        <f t="shared" si="231"/>
        <v>12.446259366692749</v>
      </c>
      <c r="AV1439">
        <f t="shared" si="232"/>
        <v>0</v>
      </c>
      <c r="AW1439">
        <f t="shared" si="233"/>
        <v>0.10584754429378956</v>
      </c>
      <c r="AX1439">
        <v>19.209133408914322</v>
      </c>
      <c r="AZ1439">
        <f t="shared" si="234"/>
        <v>-13.252776276240297</v>
      </c>
    </row>
    <row r="1440" spans="1:52" x14ac:dyDescent="0.3">
      <c r="A1440">
        <v>359.5</v>
      </c>
      <c r="B1440" s="12">
        <v>3110.5129830332285</v>
      </c>
      <c r="C1440" s="9">
        <v>0</v>
      </c>
      <c r="D1440" s="9">
        <v>0.2734368568669252</v>
      </c>
      <c r="E1440" s="9">
        <v>0.84601370295232337</v>
      </c>
      <c r="F1440" s="9">
        <v>3.153433487082109</v>
      </c>
      <c r="G1440" s="12">
        <v>240.70801620676255</v>
      </c>
      <c r="H1440" s="12">
        <v>330.3898857508936</v>
      </c>
      <c r="I1440" s="12">
        <v>19.823393145053615</v>
      </c>
      <c r="J1440">
        <v>196.08972583174591</v>
      </c>
      <c r="K1440">
        <v>55.636107225592696</v>
      </c>
      <c r="L1440">
        <v>-2.8176034007897188E-3</v>
      </c>
      <c r="M1440">
        <v>0</v>
      </c>
      <c r="N1440">
        <v>5.7470458201535115E-5</v>
      </c>
      <c r="O1440">
        <v>-9.5703488509483707E-5</v>
      </c>
      <c r="P1440">
        <v>-4.1475588592867709E-4</v>
      </c>
      <c r="Q1440">
        <v>5.8771958018980341E-3</v>
      </c>
      <c r="R1440">
        <v>-3.165916355012395E-2</v>
      </c>
      <c r="S1440">
        <v>3.0814661791654958E-5</v>
      </c>
      <c r="T1440">
        <v>211.41718577140648</v>
      </c>
      <c r="U1440">
        <v>57.422548282352864</v>
      </c>
      <c r="V1440">
        <v>210.13723518258314</v>
      </c>
      <c r="W1440">
        <v>57.750982307161223</v>
      </c>
      <c r="X1440">
        <v>194.75866034583112</v>
      </c>
      <c r="Y1440">
        <v>194.77798505957676</v>
      </c>
      <c r="Z1440">
        <v>10.869857426602735</v>
      </c>
      <c r="AA1440" s="12">
        <v>25.457797715017865</v>
      </c>
      <c r="AB1440" s="12">
        <v>6.5077977150178636</v>
      </c>
      <c r="AC1440" s="12">
        <v>-1.2861376024126683</v>
      </c>
      <c r="AD1440" s="12">
        <v>-197.45585329810285</v>
      </c>
      <c r="AE1440">
        <v>0.11875292688164807</v>
      </c>
      <c r="AF1440">
        <v>0</v>
      </c>
      <c r="AG1440">
        <v>-0.2165576231943856</v>
      </c>
      <c r="AH1440">
        <v>-6.7181207946371551</v>
      </c>
      <c r="AI1440">
        <v>0.76796250615031891</v>
      </c>
      <c r="AJ1440">
        <v>-1.3168330856450481</v>
      </c>
      <c r="AK1440">
        <v>17.093226273129535</v>
      </c>
      <c r="AL1440">
        <v>0</v>
      </c>
      <c r="AM1440">
        <v>0</v>
      </c>
      <c r="AN1440">
        <v>-5.4431386288724868</v>
      </c>
      <c r="AO1440">
        <f t="shared" si="225"/>
        <v>19.199965814608404</v>
      </c>
      <c r="AP1440">
        <f t="shared" si="226"/>
        <v>1.1519979488765042</v>
      </c>
      <c r="AQ1440">
        <f t="shared" si="227"/>
        <v>0</v>
      </c>
      <c r="AR1440">
        <f t="shared" si="228"/>
        <v>1.1438846043699196</v>
      </c>
      <c r="AS1440" s="9">
        <f t="shared" si="229"/>
        <v>-1.0951374525871982</v>
      </c>
      <c r="AT1440" s="9">
        <f t="shared" si="230"/>
        <v>1.5402869407417761</v>
      </c>
      <c r="AU1440" s="9">
        <f t="shared" si="231"/>
        <v>12.522053460026386</v>
      </c>
      <c r="AV1440">
        <f t="shared" si="232"/>
        <v>0</v>
      </c>
      <c r="AW1440">
        <f t="shared" si="233"/>
        <v>0.26487689870226422</v>
      </c>
      <c r="AX1440">
        <v>19.336147328524639</v>
      </c>
      <c r="AZ1440">
        <f t="shared" si="234"/>
        <v>-15.359250123006376</v>
      </c>
    </row>
    <row r="1441" spans="1:52" x14ac:dyDescent="0.3">
      <c r="A1441">
        <v>359.75</v>
      </c>
      <c r="B1441" s="12">
        <v>3096.0714907855804</v>
      </c>
      <c r="C1441" s="9">
        <v>0</v>
      </c>
      <c r="D1441" s="9">
        <v>0.27141582101076062</v>
      </c>
      <c r="E1441" s="9">
        <v>0.84370970050810146</v>
      </c>
      <c r="F1441" s="9">
        <v>3.1514988575887934</v>
      </c>
      <c r="G1441" s="12">
        <v>240.45339821608167</v>
      </c>
      <c r="H1441" s="12">
        <v>329.50373096465438</v>
      </c>
      <c r="I1441" s="12">
        <v>19.770223857879262</v>
      </c>
      <c r="J1441">
        <v>194.11972793832336</v>
      </c>
      <c r="K1441">
        <v>55.362483523540789</v>
      </c>
      <c r="L1441">
        <v>-2.8147567551321398E-3</v>
      </c>
      <c r="M1441">
        <v>0</v>
      </c>
      <c r="N1441">
        <v>-3.1907909415371619E-5</v>
      </c>
      <c r="O1441">
        <v>6.2697233569028701E-5</v>
      </c>
      <c r="P1441">
        <v>1.2308498822354583E-4</v>
      </c>
      <c r="Q1441">
        <v>5.8771958018980341E-3</v>
      </c>
      <c r="R1441">
        <v>9.3911516472457157E-3</v>
      </c>
      <c r="S1441">
        <v>3.0375353235807673E-5</v>
      </c>
      <c r="T1441">
        <v>196.37638440669772</v>
      </c>
      <c r="U1441">
        <v>55.322601007606863</v>
      </c>
      <c r="V1441">
        <v>207.82130938591177</v>
      </c>
      <c r="W1441">
        <v>57.441630309698894</v>
      </c>
      <c r="X1441">
        <v>194.69024098903483</v>
      </c>
      <c r="Y1441">
        <v>194.68212111660506</v>
      </c>
      <c r="Z1441">
        <v>10.864597510721216</v>
      </c>
      <c r="AA1441" s="12">
        <v>25.440074619293089</v>
      </c>
      <c r="AB1441" s="12">
        <v>6.4900746192930914</v>
      </c>
      <c r="AC1441" s="12">
        <v>-1.2888235211060204</v>
      </c>
      <c r="AD1441" s="12">
        <v>-195.32000738525696</v>
      </c>
      <c r="AE1441">
        <v>0.11905845661993397</v>
      </c>
      <c r="AF1441">
        <v>0</v>
      </c>
      <c r="AG1441">
        <v>9.256680675994941E-2</v>
      </c>
      <c r="AH1441">
        <v>-6.2506163552642366</v>
      </c>
      <c r="AI1441">
        <v>0.65695941346533571</v>
      </c>
      <c r="AJ1441">
        <v>-1.3025891292522789</v>
      </c>
      <c r="AK1441">
        <v>17.081326387331274</v>
      </c>
      <c r="AL1441">
        <v>0</v>
      </c>
      <c r="AM1441">
        <v>0</v>
      </c>
      <c r="AN1441">
        <v>-5.4545058634252825</v>
      </c>
      <c r="AO1441">
        <f t="shared" si="225"/>
        <v>19.015486630648656</v>
      </c>
      <c r="AP1441">
        <f t="shared" si="226"/>
        <v>1.1409291978389193</v>
      </c>
      <c r="AQ1441">
        <f t="shared" si="227"/>
        <v>0</v>
      </c>
      <c r="AR1441">
        <f t="shared" si="228"/>
        <v>1.1328524573742285</v>
      </c>
      <c r="AS1441" s="9">
        <f t="shared" si="229"/>
        <v>-0.43473715654647083</v>
      </c>
      <c r="AT1441" s="9">
        <f t="shared" si="230"/>
        <v>1.4016589859067627</v>
      </c>
      <c r="AU1441" s="9">
        <f t="shared" si="231"/>
        <v>12.395736522749877</v>
      </c>
      <c r="AV1441">
        <f t="shared" si="232"/>
        <v>0</v>
      </c>
      <c r="AW1441">
        <f t="shared" si="233"/>
        <v>0.1050373896083785</v>
      </c>
      <c r="AX1441">
        <v>19.151058698596085</v>
      </c>
      <c r="AZ1441">
        <f t="shared" si="234"/>
        <v>-13.139188269306715</v>
      </c>
    </row>
    <row r="1442" spans="1:52" x14ac:dyDescent="0.3">
      <c r="A1442">
        <v>360</v>
      </c>
      <c r="B1442" s="12">
        <v>3081.6454068066455</v>
      </c>
      <c r="C1442" s="9">
        <v>0</v>
      </c>
      <c r="D1442" s="9">
        <v>0.26940094906051554</v>
      </c>
      <c r="E1442" s="9">
        <v>0.84140094906051477</v>
      </c>
      <c r="F1442" s="9">
        <v>3.1495642258844616</v>
      </c>
      <c r="G1442" s="12">
        <v>240.19437295347728</v>
      </c>
      <c r="H1442" s="12">
        <v>328.61574963865951</v>
      </c>
      <c r="I1442" s="12">
        <v>19.716944978319571</v>
      </c>
      <c r="AC1442" s="12"/>
      <c r="AS1442" s="9"/>
      <c r="AT1442" s="9"/>
      <c r="AU1442" s="9"/>
      <c r="AZ1442">
        <f t="shared" si="234"/>
        <v>0</v>
      </c>
    </row>
    <row r="1443" spans="1:52" x14ac:dyDescent="0.3">
      <c r="B1443" s="12"/>
      <c r="C1443" s="9"/>
      <c r="D1443" s="9"/>
      <c r="E1443" s="9"/>
      <c r="F1443" s="9"/>
      <c r="G1443" s="12"/>
      <c r="H1443" s="12"/>
      <c r="I1443" s="12"/>
      <c r="AS1443" s="9"/>
      <c r="AT1443" s="9"/>
      <c r="AU1443" s="9"/>
    </row>
    <row r="1444" spans="1:52" x14ac:dyDescent="0.3">
      <c r="B1444" s="12"/>
      <c r="C1444" s="9"/>
      <c r="D1444" s="9"/>
      <c r="E1444" s="9"/>
      <c r="F1444" s="9"/>
      <c r="G1444" s="12"/>
      <c r="H1444" s="12"/>
      <c r="I1444" s="12"/>
      <c r="AS1444" s="9"/>
      <c r="AT1444" s="9"/>
      <c r="AU1444" s="9"/>
    </row>
    <row r="1445" spans="1:52" x14ac:dyDescent="0.3">
      <c r="B1445" s="12"/>
      <c r="C1445" s="9"/>
      <c r="D1445" s="9"/>
      <c r="E1445" s="9"/>
      <c r="F1445" s="9"/>
      <c r="G1445" s="12"/>
      <c r="H1445" s="12"/>
      <c r="I1445" s="12"/>
      <c r="AS1445" s="9"/>
      <c r="AT1445" s="9"/>
      <c r="AU1445" s="9"/>
    </row>
    <row r="1446" spans="1:52" x14ac:dyDescent="0.3">
      <c r="B1446" s="12"/>
      <c r="C1446" s="9"/>
      <c r="D1446" s="9"/>
      <c r="E1446" s="9"/>
      <c r="F1446" s="9"/>
      <c r="G1446" s="12"/>
      <c r="H1446" s="12"/>
      <c r="I1446" s="12"/>
      <c r="AS1446" s="9"/>
      <c r="AT1446" s="9"/>
      <c r="AU1446" s="9"/>
    </row>
    <row r="1447" spans="1:52" x14ac:dyDescent="0.3">
      <c r="B1447" s="12"/>
      <c r="C1447" s="9"/>
      <c r="D1447" s="9"/>
      <c r="E1447" s="9"/>
      <c r="F1447" s="9"/>
      <c r="G1447" s="12"/>
      <c r="H1447" s="12"/>
      <c r="I1447" s="12"/>
      <c r="AS1447" s="9"/>
      <c r="AT1447" s="9"/>
      <c r="AU1447" s="9"/>
    </row>
    <row r="1448" spans="1:52" x14ac:dyDescent="0.3">
      <c r="B1448" s="12"/>
      <c r="C1448" s="9"/>
      <c r="D1448" s="9"/>
      <c r="E1448" s="9"/>
      <c r="F1448" s="9"/>
      <c r="G1448" s="12"/>
      <c r="H1448" s="12"/>
      <c r="I1448" s="12"/>
      <c r="AS1448" s="9"/>
      <c r="AT1448" s="9"/>
      <c r="AU1448" s="9"/>
    </row>
    <row r="1449" spans="1:52" x14ac:dyDescent="0.3">
      <c r="B1449" s="12"/>
      <c r="C1449" s="9"/>
      <c r="D1449" s="9"/>
      <c r="E1449" s="9"/>
      <c r="F1449" s="9"/>
      <c r="G1449" s="12"/>
      <c r="H1449" s="12"/>
      <c r="I1449" s="12"/>
      <c r="AS1449" s="9"/>
      <c r="AT1449" s="9"/>
      <c r="AU1449" s="9"/>
    </row>
    <row r="1450" spans="1:52" x14ac:dyDescent="0.3">
      <c r="B1450" s="12"/>
      <c r="C1450" s="9"/>
      <c r="D1450" s="9"/>
      <c r="E1450" s="9"/>
      <c r="F1450" s="9"/>
      <c r="G1450" s="12"/>
      <c r="H1450" s="12"/>
      <c r="I1450" s="12"/>
      <c r="AS1450" s="9"/>
      <c r="AT1450" s="9"/>
      <c r="AU1450" s="9"/>
    </row>
    <row r="1451" spans="1:52" x14ac:dyDescent="0.3">
      <c r="B1451" s="12"/>
      <c r="C1451" s="9"/>
      <c r="D1451" s="9"/>
      <c r="E1451" s="9"/>
      <c r="F1451" s="9"/>
      <c r="G1451" s="12"/>
      <c r="H1451" s="12"/>
      <c r="I1451" s="12"/>
      <c r="AS1451" s="9"/>
      <c r="AT1451" s="9"/>
      <c r="AU1451" s="9"/>
    </row>
    <row r="1452" spans="1:52" x14ac:dyDescent="0.3">
      <c r="B1452" s="12"/>
      <c r="C1452" s="9"/>
      <c r="D1452" s="9"/>
      <c r="E1452" s="9"/>
      <c r="F1452" s="9"/>
      <c r="G1452" s="12"/>
      <c r="H1452" s="12"/>
      <c r="I1452" s="12"/>
      <c r="AS1452" s="9"/>
      <c r="AT1452" s="9"/>
      <c r="AU1452" s="9"/>
    </row>
    <row r="1453" spans="1:52" x14ac:dyDescent="0.3">
      <c r="B1453" s="12"/>
      <c r="C1453" s="9"/>
      <c r="D1453" s="9"/>
      <c r="E1453" s="9"/>
      <c r="F1453" s="9"/>
      <c r="G1453" s="12"/>
      <c r="H1453" s="12"/>
      <c r="I1453" s="12"/>
      <c r="AS1453" s="9"/>
      <c r="AT1453" s="9"/>
      <c r="AU1453" s="9"/>
    </row>
    <row r="1454" spans="1:52" x14ac:dyDescent="0.3">
      <c r="B1454" s="12"/>
      <c r="C1454" s="9"/>
      <c r="D1454" s="9"/>
      <c r="E1454" s="9"/>
      <c r="F1454" s="9"/>
      <c r="G1454" s="12"/>
      <c r="H1454" s="12"/>
      <c r="I1454" s="12"/>
      <c r="AS1454" s="9"/>
      <c r="AT1454" s="9"/>
      <c r="AU1454" s="9"/>
    </row>
    <row r="1455" spans="1:52" x14ac:dyDescent="0.3">
      <c r="B1455" s="12"/>
      <c r="C1455" s="9"/>
      <c r="D1455" s="9"/>
      <c r="E1455" s="9"/>
      <c r="F1455" s="9"/>
      <c r="G1455" s="12"/>
      <c r="H1455" s="12"/>
      <c r="I1455" s="12"/>
      <c r="AS1455" s="9"/>
      <c r="AT1455" s="9"/>
      <c r="AU1455" s="9"/>
    </row>
    <row r="1456" spans="1:52" x14ac:dyDescent="0.3">
      <c r="B1456" s="12"/>
      <c r="C1456" s="9"/>
      <c r="D1456" s="9"/>
      <c r="E1456" s="9"/>
      <c r="F1456" s="9"/>
      <c r="G1456" s="12"/>
      <c r="H1456" s="12"/>
      <c r="I1456" s="12"/>
      <c r="AS1456" s="9"/>
      <c r="AT1456" s="9"/>
      <c r="AU1456" s="9"/>
    </row>
    <row r="1457" spans="2:47" x14ac:dyDescent="0.3">
      <c r="B1457" s="12"/>
      <c r="C1457" s="9"/>
      <c r="D1457" s="9"/>
      <c r="E1457" s="9"/>
      <c r="F1457" s="9"/>
      <c r="G1457" s="12"/>
      <c r="H1457" s="12"/>
      <c r="I1457" s="12"/>
      <c r="AS1457" s="9"/>
      <c r="AT1457" s="9"/>
      <c r="AU1457" s="9"/>
    </row>
    <row r="1458" spans="2:47" x14ac:dyDescent="0.3">
      <c r="B1458" s="12"/>
      <c r="C1458" s="9"/>
      <c r="D1458" s="9"/>
      <c r="E1458" s="9"/>
      <c r="F1458" s="9"/>
      <c r="G1458" s="12"/>
      <c r="H1458" s="12"/>
      <c r="I1458" s="12"/>
      <c r="AS1458" s="9"/>
      <c r="AT1458" s="9"/>
      <c r="AU1458" s="9"/>
    </row>
    <row r="1459" spans="2:47" x14ac:dyDescent="0.3">
      <c r="B1459" s="12"/>
      <c r="C1459" s="9"/>
      <c r="D1459" s="9"/>
      <c r="E1459" s="9"/>
      <c r="F1459" s="9"/>
      <c r="G1459" s="12"/>
      <c r="H1459" s="12"/>
      <c r="I1459" s="12"/>
      <c r="AS1459" s="9"/>
      <c r="AT1459" s="9"/>
      <c r="AU1459" s="9"/>
    </row>
    <row r="1460" spans="2:47" x14ac:dyDescent="0.3">
      <c r="B1460" s="12"/>
      <c r="C1460" s="9"/>
      <c r="D1460" s="9"/>
      <c r="E1460" s="9"/>
      <c r="F1460" s="9"/>
      <c r="G1460" s="12"/>
      <c r="H1460" s="12"/>
      <c r="I1460" s="12"/>
      <c r="AS1460" s="9"/>
      <c r="AT1460" s="9"/>
      <c r="AU1460" s="9"/>
    </row>
    <row r="1461" spans="2:47" x14ac:dyDescent="0.3">
      <c r="B1461" s="12"/>
      <c r="C1461" s="9"/>
      <c r="D1461" s="9"/>
      <c r="E1461" s="9"/>
      <c r="F1461" s="9"/>
      <c r="G1461" s="12"/>
      <c r="H1461" s="12"/>
      <c r="I1461" s="12"/>
      <c r="AS1461" s="9"/>
      <c r="AT1461" s="9"/>
      <c r="AU1461" s="9"/>
    </row>
    <row r="1462" spans="2:47" x14ac:dyDescent="0.3">
      <c r="B1462" s="12"/>
      <c r="C1462" s="9"/>
      <c r="D1462" s="9"/>
      <c r="E1462" s="9"/>
      <c r="F1462" s="9"/>
      <c r="G1462" s="12"/>
      <c r="H1462" s="12"/>
      <c r="I1462" s="12"/>
      <c r="AS1462" s="9"/>
      <c r="AT1462" s="9"/>
      <c r="AU1462" s="9"/>
    </row>
    <row r="1463" spans="2:47" x14ac:dyDescent="0.3">
      <c r="B1463" s="12"/>
      <c r="C1463" s="9"/>
      <c r="D1463" s="9"/>
      <c r="E1463" s="9"/>
      <c r="F1463" s="9"/>
      <c r="G1463" s="12"/>
      <c r="H1463" s="12"/>
      <c r="I1463" s="12"/>
      <c r="AS1463" s="9"/>
      <c r="AT1463" s="9"/>
      <c r="AU1463" s="9"/>
    </row>
    <row r="1464" spans="2:47" x14ac:dyDescent="0.3">
      <c r="B1464" s="12"/>
      <c r="C1464" s="9"/>
      <c r="D1464" s="9"/>
      <c r="E1464" s="9"/>
      <c r="F1464" s="9"/>
      <c r="G1464" s="12"/>
      <c r="H1464" s="12"/>
      <c r="I1464" s="12"/>
      <c r="AS1464" s="9"/>
      <c r="AT1464" s="9"/>
      <c r="AU1464" s="9"/>
    </row>
    <row r="1465" spans="2:47" x14ac:dyDescent="0.3">
      <c r="B1465" s="12"/>
      <c r="C1465" s="9"/>
      <c r="D1465" s="9"/>
      <c r="E1465" s="9"/>
      <c r="F1465" s="9"/>
      <c r="G1465" s="12"/>
      <c r="H1465" s="12"/>
      <c r="I1465" s="12"/>
      <c r="AS1465" s="9"/>
      <c r="AT1465" s="9"/>
      <c r="AU1465" s="9"/>
    </row>
    <row r="1466" spans="2:47" x14ac:dyDescent="0.3">
      <c r="B1466" s="12"/>
      <c r="C1466" s="9"/>
      <c r="D1466" s="9"/>
      <c r="E1466" s="9"/>
      <c r="F1466" s="9"/>
      <c r="G1466" s="12"/>
      <c r="H1466" s="12"/>
      <c r="I1466" s="12"/>
      <c r="AS1466" s="9"/>
      <c r="AT1466" s="9"/>
      <c r="AU1466" s="9"/>
    </row>
    <row r="1467" spans="2:47" x14ac:dyDescent="0.3">
      <c r="B1467" s="12"/>
      <c r="C1467" s="9"/>
      <c r="D1467" s="9"/>
      <c r="E1467" s="9"/>
      <c r="F1467" s="9"/>
      <c r="G1467" s="12"/>
      <c r="H1467" s="12"/>
      <c r="I1467" s="12"/>
      <c r="AS1467" s="9"/>
      <c r="AT1467" s="9"/>
      <c r="AU1467" s="9"/>
    </row>
    <row r="1468" spans="2:47" x14ac:dyDescent="0.3">
      <c r="B1468" s="12"/>
      <c r="C1468" s="9"/>
      <c r="D1468" s="9"/>
      <c r="E1468" s="9"/>
      <c r="F1468" s="9"/>
      <c r="G1468" s="12"/>
      <c r="H1468" s="12"/>
      <c r="I1468" s="12"/>
      <c r="AS1468" s="9"/>
      <c r="AT1468" s="9"/>
      <c r="AU1468" s="9"/>
    </row>
    <row r="1469" spans="2:47" x14ac:dyDescent="0.3">
      <c r="B1469" s="12"/>
      <c r="C1469" s="9"/>
      <c r="D1469" s="9"/>
      <c r="E1469" s="9"/>
      <c r="F1469" s="9"/>
      <c r="G1469" s="12"/>
      <c r="H1469" s="12"/>
      <c r="I1469" s="12"/>
      <c r="AS1469" s="9"/>
      <c r="AT1469" s="9"/>
      <c r="AU1469" s="9"/>
    </row>
    <row r="1470" spans="2:47" x14ac:dyDescent="0.3">
      <c r="B1470" s="12"/>
      <c r="C1470" s="9"/>
      <c r="D1470" s="9"/>
      <c r="E1470" s="9"/>
      <c r="F1470" s="9"/>
      <c r="G1470" s="12"/>
      <c r="H1470" s="12"/>
      <c r="I1470" s="12"/>
      <c r="AS1470" s="9"/>
      <c r="AT1470" s="9"/>
      <c r="AU1470" s="9"/>
    </row>
    <row r="1471" spans="2:47" x14ac:dyDescent="0.3">
      <c r="B1471" s="12"/>
      <c r="C1471" s="9"/>
      <c r="D1471" s="9"/>
      <c r="E1471" s="9"/>
      <c r="F1471" s="9"/>
      <c r="G1471" s="12"/>
      <c r="H1471" s="12"/>
      <c r="I1471" s="12"/>
      <c r="AS1471" s="9"/>
      <c r="AT1471" s="9"/>
      <c r="AU1471" s="9"/>
    </row>
    <row r="1472" spans="2:47" x14ac:dyDescent="0.3">
      <c r="B1472" s="12"/>
      <c r="C1472" s="9"/>
      <c r="D1472" s="9"/>
      <c r="E1472" s="9"/>
      <c r="F1472" s="9"/>
      <c r="G1472" s="12"/>
      <c r="H1472" s="12"/>
      <c r="I1472" s="12"/>
      <c r="AS1472" s="9"/>
      <c r="AT1472" s="9"/>
      <c r="AU1472" s="9"/>
    </row>
    <row r="1473" spans="2:47" x14ac:dyDescent="0.3">
      <c r="B1473" s="12"/>
      <c r="C1473" s="9"/>
      <c r="D1473" s="9"/>
      <c r="E1473" s="9"/>
      <c r="F1473" s="9"/>
      <c r="G1473" s="12"/>
      <c r="H1473" s="12"/>
      <c r="I1473" s="12"/>
      <c r="AS1473" s="9"/>
      <c r="AT1473" s="9"/>
      <c r="AU1473" s="9"/>
    </row>
    <row r="1474" spans="2:47" x14ac:dyDescent="0.3">
      <c r="B1474" s="12"/>
      <c r="C1474" s="9"/>
      <c r="D1474" s="9"/>
      <c r="E1474" s="9"/>
      <c r="F1474" s="9"/>
      <c r="G1474" s="12"/>
      <c r="H1474" s="12"/>
      <c r="I1474" s="12"/>
      <c r="AS1474" s="9"/>
      <c r="AT1474" s="9"/>
      <c r="AU1474" s="9"/>
    </row>
    <row r="1475" spans="2:47" x14ac:dyDescent="0.3">
      <c r="B1475" s="12"/>
      <c r="C1475" s="9"/>
      <c r="D1475" s="9"/>
      <c r="E1475" s="9"/>
      <c r="F1475" s="9"/>
      <c r="G1475" s="12"/>
      <c r="H1475" s="12"/>
      <c r="I1475" s="12"/>
      <c r="AS1475" s="9"/>
      <c r="AT1475" s="9"/>
      <c r="AU1475" s="9"/>
    </row>
    <row r="1476" spans="2:47" x14ac:dyDescent="0.3">
      <c r="B1476" s="12"/>
      <c r="C1476" s="9"/>
      <c r="D1476" s="9"/>
      <c r="E1476" s="9"/>
      <c r="F1476" s="9"/>
      <c r="G1476" s="12"/>
      <c r="H1476" s="12"/>
      <c r="I1476" s="12"/>
      <c r="AS1476" s="9"/>
      <c r="AT1476" s="9"/>
      <c r="AU1476" s="9"/>
    </row>
    <row r="1477" spans="2:47" x14ac:dyDescent="0.3">
      <c r="B1477" s="12"/>
      <c r="C1477" s="9"/>
      <c r="D1477" s="9"/>
      <c r="E1477" s="9"/>
      <c r="F1477" s="9"/>
      <c r="G1477" s="12"/>
      <c r="H1477" s="12"/>
      <c r="I1477" s="12"/>
      <c r="AS1477" s="9"/>
      <c r="AT1477" s="9"/>
      <c r="AU1477" s="9"/>
    </row>
    <row r="1478" spans="2:47" x14ac:dyDescent="0.3">
      <c r="B1478" s="12"/>
      <c r="C1478" s="9"/>
      <c r="D1478" s="9"/>
      <c r="E1478" s="9"/>
      <c r="F1478" s="9"/>
      <c r="G1478" s="12"/>
      <c r="H1478" s="12"/>
      <c r="I1478" s="12"/>
      <c r="AS1478" s="9"/>
      <c r="AT1478" s="9"/>
      <c r="AU1478" s="9"/>
    </row>
    <row r="1479" spans="2:47" x14ac:dyDescent="0.3">
      <c r="B1479" s="12"/>
      <c r="C1479" s="9"/>
      <c r="D1479" s="9"/>
      <c r="E1479" s="9"/>
      <c r="F1479" s="9"/>
      <c r="G1479" s="12"/>
      <c r="H1479" s="12"/>
      <c r="I1479" s="12"/>
      <c r="AS1479" s="9"/>
      <c r="AT1479" s="9"/>
      <c r="AU1479" s="9"/>
    </row>
    <row r="1480" spans="2:47" x14ac:dyDescent="0.3">
      <c r="B1480" s="12"/>
      <c r="C1480" s="9"/>
      <c r="D1480" s="9"/>
      <c r="E1480" s="9"/>
      <c r="F1480" s="9"/>
      <c r="G1480" s="12"/>
      <c r="H1480" s="12"/>
      <c r="I1480" s="12"/>
      <c r="AS1480" s="9"/>
      <c r="AT1480" s="9"/>
      <c r="AU1480" s="9"/>
    </row>
    <row r="1481" spans="2:47" x14ac:dyDescent="0.3">
      <c r="B1481" s="12"/>
      <c r="C1481" s="9"/>
      <c r="D1481" s="9"/>
      <c r="E1481" s="9"/>
      <c r="F1481" s="9"/>
      <c r="G1481" s="12"/>
      <c r="H1481" s="12"/>
      <c r="I1481" s="12"/>
      <c r="AS1481" s="9"/>
      <c r="AT1481" s="9"/>
      <c r="AU1481" s="9"/>
    </row>
    <row r="1482" spans="2:47" x14ac:dyDescent="0.3">
      <c r="B1482" s="12"/>
      <c r="C1482" s="9"/>
      <c r="D1482" s="9"/>
      <c r="E1482" s="9"/>
      <c r="F1482" s="9"/>
      <c r="G1482" s="12"/>
      <c r="H1482" s="12"/>
      <c r="I1482" s="12"/>
      <c r="AS1482" s="9"/>
      <c r="AT1482" s="9"/>
      <c r="AU1482" s="9"/>
    </row>
    <row r="1483" spans="2:47" x14ac:dyDescent="0.3">
      <c r="B1483" s="12"/>
      <c r="C1483" s="9"/>
      <c r="D1483" s="9"/>
      <c r="E1483" s="9"/>
      <c r="F1483" s="9"/>
      <c r="G1483" s="12"/>
      <c r="H1483" s="12"/>
      <c r="I1483" s="12"/>
      <c r="AS1483" s="9"/>
      <c r="AT1483" s="9"/>
      <c r="AU1483" s="9"/>
    </row>
    <row r="1484" spans="2:47" x14ac:dyDescent="0.3">
      <c r="B1484" s="12"/>
      <c r="C1484" s="9"/>
      <c r="D1484" s="9"/>
      <c r="E1484" s="9"/>
      <c r="F1484" s="9"/>
      <c r="G1484" s="12"/>
      <c r="H1484" s="12"/>
      <c r="I1484" s="12"/>
      <c r="AS1484" s="9"/>
      <c r="AT1484" s="9"/>
      <c r="AU1484" s="9"/>
    </row>
    <row r="1485" spans="2:47" x14ac:dyDescent="0.3">
      <c r="B1485" s="12"/>
      <c r="C1485" s="9"/>
      <c r="D1485" s="9"/>
      <c r="E1485" s="9"/>
      <c r="F1485" s="9"/>
      <c r="G1485" s="12"/>
      <c r="H1485" s="12"/>
      <c r="I1485" s="12"/>
      <c r="AS1485" s="9"/>
      <c r="AT1485" s="9"/>
      <c r="AU1485" s="9"/>
    </row>
    <row r="1486" spans="2:47" x14ac:dyDescent="0.3">
      <c r="B1486" s="12"/>
      <c r="C1486" s="9"/>
      <c r="D1486" s="9"/>
      <c r="E1486" s="9"/>
      <c r="F1486" s="9"/>
      <c r="G1486" s="12"/>
      <c r="H1486" s="12"/>
      <c r="I1486" s="12"/>
      <c r="AS1486" s="9"/>
      <c r="AT1486" s="9"/>
      <c r="AU1486" s="9"/>
    </row>
    <row r="1487" spans="2:47" x14ac:dyDescent="0.3">
      <c r="B1487" s="12"/>
      <c r="C1487" s="9"/>
      <c r="D1487" s="9"/>
      <c r="E1487" s="9"/>
      <c r="F1487" s="9"/>
      <c r="G1487" s="12"/>
      <c r="H1487" s="12"/>
      <c r="I1487" s="12"/>
      <c r="AS1487" s="9"/>
      <c r="AT1487" s="9"/>
      <c r="AU1487" s="9"/>
    </row>
    <row r="1488" spans="2:47" x14ac:dyDescent="0.3">
      <c r="B1488" s="12"/>
      <c r="C1488" s="9"/>
      <c r="D1488" s="9"/>
      <c r="E1488" s="9"/>
      <c r="F1488" s="9"/>
      <c r="G1488" s="12"/>
      <c r="H1488" s="12"/>
      <c r="I1488" s="12"/>
      <c r="AS1488" s="9"/>
      <c r="AT1488" s="9"/>
      <c r="AU1488" s="9"/>
    </row>
    <row r="1489" spans="2:47" x14ac:dyDescent="0.3">
      <c r="B1489" s="12"/>
      <c r="C1489" s="9"/>
      <c r="D1489" s="9"/>
      <c r="E1489" s="9"/>
      <c r="F1489" s="9"/>
      <c r="G1489" s="12"/>
      <c r="H1489" s="12"/>
      <c r="I1489" s="12"/>
      <c r="AS1489" s="9"/>
      <c r="AT1489" s="9"/>
      <c r="AU1489" s="9"/>
    </row>
    <row r="1490" spans="2:47" x14ac:dyDescent="0.3">
      <c r="B1490" s="12"/>
      <c r="C1490" s="9"/>
      <c r="D1490" s="9"/>
      <c r="E1490" s="9"/>
      <c r="F1490" s="9"/>
      <c r="G1490" s="12"/>
      <c r="H1490" s="12"/>
      <c r="I1490" s="12"/>
      <c r="AS1490" s="9"/>
      <c r="AT1490" s="9"/>
      <c r="AU1490" s="9"/>
    </row>
    <row r="1491" spans="2:47" x14ac:dyDescent="0.3">
      <c r="B1491" s="12"/>
      <c r="C1491" s="9"/>
      <c r="D1491" s="9"/>
      <c r="E1491" s="9"/>
      <c r="F1491" s="9"/>
      <c r="G1491" s="12"/>
      <c r="H1491" s="12"/>
      <c r="I1491" s="12"/>
      <c r="AS1491" s="9"/>
      <c r="AT1491" s="9"/>
      <c r="AU1491" s="9"/>
    </row>
    <row r="1492" spans="2:47" x14ac:dyDescent="0.3">
      <c r="B1492" s="12"/>
      <c r="C1492" s="9"/>
      <c r="D1492" s="9"/>
      <c r="E1492" s="9"/>
      <c r="F1492" s="9"/>
      <c r="G1492" s="12"/>
      <c r="H1492" s="12"/>
      <c r="I1492" s="12"/>
      <c r="AS1492" s="9"/>
      <c r="AT1492" s="9"/>
      <c r="AU1492" s="9"/>
    </row>
    <row r="1493" spans="2:47" x14ac:dyDescent="0.3">
      <c r="B1493" s="12"/>
      <c r="C1493" s="9"/>
      <c r="D1493" s="9"/>
      <c r="E1493" s="9"/>
      <c r="F1493" s="9"/>
      <c r="G1493" s="12"/>
      <c r="H1493" s="12"/>
      <c r="I1493" s="12"/>
      <c r="AS1493" s="9"/>
      <c r="AT1493" s="9"/>
      <c r="AU1493" s="9"/>
    </row>
    <row r="1494" spans="2:47" x14ac:dyDescent="0.3">
      <c r="B1494" s="12"/>
      <c r="C1494" s="9"/>
      <c r="D1494" s="9"/>
      <c r="E1494" s="9"/>
      <c r="F1494" s="9"/>
      <c r="G1494" s="12"/>
      <c r="H1494" s="12"/>
      <c r="I1494" s="12"/>
      <c r="AS1494" s="9"/>
      <c r="AT1494" s="9"/>
      <c r="AU1494" s="9"/>
    </row>
    <row r="1495" spans="2:47" x14ac:dyDescent="0.3">
      <c r="B1495" s="12"/>
      <c r="C1495" s="9"/>
      <c r="D1495" s="9"/>
      <c r="E1495" s="9"/>
      <c r="F1495" s="9"/>
      <c r="G1495" s="12"/>
      <c r="H1495" s="12"/>
      <c r="I1495" s="12"/>
      <c r="AS1495" s="9"/>
      <c r="AT1495" s="9"/>
      <c r="AU1495" s="9"/>
    </row>
    <row r="1496" spans="2:47" x14ac:dyDescent="0.3">
      <c r="B1496" s="12"/>
      <c r="C1496" s="9"/>
      <c r="D1496" s="9"/>
      <c r="E1496" s="9"/>
      <c r="F1496" s="9"/>
      <c r="G1496" s="12"/>
      <c r="H1496" s="12"/>
      <c r="I1496" s="12"/>
      <c r="AS1496" s="9"/>
      <c r="AT1496" s="9"/>
      <c r="AU1496" s="9"/>
    </row>
    <row r="1497" spans="2:47" x14ac:dyDescent="0.3">
      <c r="B1497" s="12"/>
      <c r="C1497" s="9"/>
      <c r="D1497" s="9"/>
      <c r="E1497" s="9"/>
      <c r="F1497" s="9"/>
      <c r="G1497" s="12"/>
      <c r="H1497" s="12"/>
      <c r="I1497" s="12"/>
      <c r="AS1497" s="9"/>
      <c r="AT1497" s="9"/>
      <c r="AU1497" s="9"/>
    </row>
    <row r="1498" spans="2:47" x14ac:dyDescent="0.3">
      <c r="B1498" s="12"/>
      <c r="C1498" s="9"/>
      <c r="D1498" s="9"/>
      <c r="E1498" s="9"/>
      <c r="F1498" s="9"/>
      <c r="G1498" s="12"/>
      <c r="H1498" s="12"/>
      <c r="I1498" s="12"/>
      <c r="AS1498" s="9"/>
      <c r="AT1498" s="9"/>
      <c r="AU1498" s="9"/>
    </row>
    <row r="1499" spans="2:47" x14ac:dyDescent="0.3">
      <c r="B1499" s="12"/>
      <c r="C1499" s="9"/>
      <c r="D1499" s="9"/>
      <c r="E1499" s="9"/>
      <c r="F1499" s="9"/>
      <c r="G1499" s="12"/>
      <c r="H1499" s="12"/>
      <c r="I1499" s="12"/>
      <c r="AS1499" s="9"/>
      <c r="AT1499" s="9"/>
      <c r="AU1499" s="9"/>
    </row>
    <row r="1500" spans="2:47" x14ac:dyDescent="0.3">
      <c r="B1500" s="12"/>
      <c r="C1500" s="9"/>
      <c r="D1500" s="9"/>
      <c r="E1500" s="9"/>
      <c r="F1500" s="9"/>
      <c r="G1500" s="12"/>
      <c r="H1500" s="12"/>
      <c r="I1500" s="12"/>
      <c r="AS1500" s="9"/>
      <c r="AT1500" s="9"/>
      <c r="AU1500" s="9"/>
    </row>
    <row r="1501" spans="2:47" x14ac:dyDescent="0.3">
      <c r="B1501" s="12"/>
      <c r="C1501" s="9"/>
      <c r="D1501" s="9"/>
      <c r="E1501" s="9"/>
      <c r="F1501" s="9"/>
      <c r="G1501" s="12"/>
      <c r="H1501" s="12"/>
      <c r="I1501" s="12"/>
      <c r="AS1501" s="9"/>
      <c r="AT1501" s="9"/>
      <c r="AU1501" s="9"/>
    </row>
    <row r="1502" spans="2:47" x14ac:dyDescent="0.3">
      <c r="B1502" s="12"/>
      <c r="C1502" s="9"/>
      <c r="D1502" s="9"/>
      <c r="E1502" s="9"/>
      <c r="F1502" s="9"/>
      <c r="G1502" s="12"/>
      <c r="H1502" s="12"/>
      <c r="I1502" s="12"/>
      <c r="AS1502" s="9"/>
      <c r="AT1502" s="9"/>
      <c r="AU1502" s="9"/>
    </row>
    <row r="1503" spans="2:47" x14ac:dyDescent="0.3">
      <c r="B1503" s="12"/>
      <c r="C1503" s="9"/>
      <c r="D1503" s="9"/>
      <c r="E1503" s="9"/>
      <c r="F1503" s="9"/>
      <c r="G1503" s="12"/>
      <c r="H1503" s="12"/>
      <c r="I1503" s="12"/>
      <c r="AS1503" s="9"/>
      <c r="AT1503" s="9"/>
      <c r="AU1503" s="9"/>
    </row>
    <row r="1504" spans="2:47" x14ac:dyDescent="0.3">
      <c r="B1504" s="12"/>
      <c r="C1504" s="9"/>
      <c r="D1504" s="9"/>
      <c r="E1504" s="9"/>
      <c r="F1504" s="9"/>
      <c r="G1504" s="12"/>
      <c r="H1504" s="12"/>
      <c r="I1504" s="12"/>
      <c r="AS1504" s="9"/>
      <c r="AT1504" s="9"/>
      <c r="AU1504" s="9"/>
    </row>
    <row r="1505" spans="2:47" x14ac:dyDescent="0.3">
      <c r="B1505" s="12"/>
      <c r="C1505" s="9"/>
      <c r="D1505" s="9"/>
      <c r="E1505" s="9"/>
      <c r="F1505" s="9"/>
      <c r="G1505" s="12"/>
      <c r="H1505" s="12"/>
      <c r="I1505" s="12"/>
      <c r="AS1505" s="9"/>
      <c r="AT1505" s="9"/>
      <c r="AU1505" s="9"/>
    </row>
    <row r="1506" spans="2:47" x14ac:dyDescent="0.3">
      <c r="B1506" s="12"/>
      <c r="C1506" s="9"/>
      <c r="D1506" s="9"/>
      <c r="E1506" s="9"/>
      <c r="F1506" s="9"/>
      <c r="G1506" s="12"/>
      <c r="H1506" s="12"/>
      <c r="I1506" s="12"/>
      <c r="AS1506" s="9"/>
      <c r="AT1506" s="9"/>
      <c r="AU1506" s="9"/>
    </row>
    <row r="1507" spans="2:47" x14ac:dyDescent="0.3">
      <c r="B1507" s="12"/>
      <c r="C1507" s="9"/>
      <c r="D1507" s="9"/>
      <c r="E1507" s="9"/>
      <c r="F1507" s="9"/>
      <c r="G1507" s="12"/>
      <c r="H1507" s="12"/>
      <c r="I1507" s="12"/>
      <c r="AS1507" s="9"/>
      <c r="AT1507" s="9"/>
      <c r="AU1507" s="9"/>
    </row>
    <row r="1508" spans="2:47" x14ac:dyDescent="0.3">
      <c r="B1508" s="12"/>
      <c r="C1508" s="9"/>
      <c r="D1508" s="9"/>
      <c r="E1508" s="9"/>
      <c r="F1508" s="9"/>
      <c r="G1508" s="12"/>
      <c r="H1508" s="12"/>
      <c r="I1508" s="12"/>
      <c r="AS1508" s="9"/>
      <c r="AT1508" s="9"/>
      <c r="AU1508" s="9"/>
    </row>
    <row r="1509" spans="2:47" x14ac:dyDescent="0.3">
      <c r="B1509" s="12"/>
      <c r="C1509" s="9"/>
      <c r="D1509" s="9"/>
      <c r="E1509" s="9"/>
      <c r="F1509" s="9"/>
      <c r="G1509" s="12"/>
      <c r="H1509" s="12"/>
      <c r="I1509" s="12"/>
      <c r="AS1509" s="9"/>
      <c r="AT1509" s="9"/>
      <c r="AU1509" s="9"/>
    </row>
    <row r="1510" spans="2:47" x14ac:dyDescent="0.3">
      <c r="B1510" s="12"/>
      <c r="C1510" s="9"/>
      <c r="D1510" s="9"/>
      <c r="E1510" s="9"/>
      <c r="F1510" s="9"/>
      <c r="G1510" s="12"/>
      <c r="H1510" s="12"/>
      <c r="I1510" s="12"/>
      <c r="AS1510" s="9"/>
      <c r="AT1510" s="9"/>
      <c r="AU1510" s="9"/>
    </row>
    <row r="1511" spans="2:47" x14ac:dyDescent="0.3">
      <c r="B1511" s="12"/>
      <c r="C1511" s="9"/>
      <c r="D1511" s="9"/>
      <c r="E1511" s="9"/>
      <c r="F1511" s="9"/>
      <c r="G1511" s="12"/>
      <c r="H1511" s="12"/>
      <c r="I1511" s="12"/>
      <c r="AS1511" s="9"/>
      <c r="AT1511" s="9"/>
      <c r="AU1511" s="9"/>
    </row>
    <row r="1512" spans="2:47" x14ac:dyDescent="0.3">
      <c r="B1512" s="12"/>
      <c r="C1512" s="9"/>
      <c r="D1512" s="9"/>
      <c r="E1512" s="9"/>
      <c r="F1512" s="9"/>
      <c r="G1512" s="12"/>
      <c r="H1512" s="12"/>
      <c r="I1512" s="12"/>
      <c r="AS1512" s="9"/>
      <c r="AT1512" s="9"/>
      <c r="AU1512" s="9"/>
    </row>
    <row r="1513" spans="2:47" x14ac:dyDescent="0.3">
      <c r="B1513" s="12"/>
      <c r="C1513" s="9"/>
      <c r="D1513" s="9"/>
      <c r="E1513" s="9"/>
      <c r="F1513" s="9"/>
      <c r="G1513" s="12"/>
      <c r="H1513" s="12"/>
      <c r="I1513" s="12"/>
      <c r="AS1513" s="9"/>
      <c r="AT1513" s="9"/>
      <c r="AU1513" s="9"/>
    </row>
    <row r="1514" spans="2:47" x14ac:dyDescent="0.3">
      <c r="B1514" s="12"/>
      <c r="C1514" s="9"/>
      <c r="D1514" s="9"/>
      <c r="E1514" s="9"/>
      <c r="F1514" s="9"/>
      <c r="G1514" s="12"/>
      <c r="H1514" s="12"/>
      <c r="I1514" s="12"/>
      <c r="AS1514" s="9"/>
      <c r="AT1514" s="9"/>
      <c r="AU1514" s="9"/>
    </row>
    <row r="1515" spans="2:47" x14ac:dyDescent="0.3">
      <c r="B1515" s="12"/>
      <c r="C1515" s="9"/>
      <c r="D1515" s="9"/>
      <c r="E1515" s="9"/>
      <c r="F1515" s="9"/>
      <c r="G1515" s="12"/>
      <c r="H1515" s="12"/>
      <c r="I1515" s="12"/>
      <c r="AS1515" s="9"/>
      <c r="AT1515" s="9"/>
      <c r="AU1515" s="9"/>
    </row>
    <row r="1516" spans="2:47" x14ac:dyDescent="0.3">
      <c r="B1516" s="12"/>
      <c r="C1516" s="9"/>
      <c r="D1516" s="9"/>
      <c r="E1516" s="9"/>
      <c r="F1516" s="9"/>
      <c r="G1516" s="12"/>
      <c r="H1516" s="12"/>
      <c r="I1516" s="12"/>
      <c r="AS1516" s="9"/>
      <c r="AT1516" s="9"/>
      <c r="AU1516" s="9"/>
    </row>
    <row r="1517" spans="2:47" x14ac:dyDescent="0.3">
      <c r="B1517" s="12"/>
      <c r="C1517" s="9"/>
      <c r="D1517" s="9"/>
      <c r="E1517" s="9"/>
      <c r="F1517" s="9"/>
      <c r="G1517" s="12"/>
      <c r="H1517" s="12"/>
      <c r="I1517" s="12"/>
      <c r="AS1517" s="9"/>
      <c r="AT1517" s="9"/>
      <c r="AU1517" s="9"/>
    </row>
    <row r="1518" spans="2:47" x14ac:dyDescent="0.3">
      <c r="B1518" s="12"/>
      <c r="C1518" s="9"/>
      <c r="D1518" s="9"/>
      <c r="E1518" s="9"/>
      <c r="F1518" s="9"/>
      <c r="G1518" s="12"/>
      <c r="H1518" s="12"/>
      <c r="I1518" s="12"/>
      <c r="AS1518" s="9"/>
      <c r="AT1518" s="9"/>
      <c r="AU1518" s="9"/>
    </row>
    <row r="1519" spans="2:47" x14ac:dyDescent="0.3">
      <c r="B1519" s="12"/>
      <c r="C1519" s="9"/>
      <c r="D1519" s="9"/>
      <c r="E1519" s="9"/>
      <c r="F1519" s="9"/>
      <c r="G1519" s="12"/>
      <c r="H1519" s="12"/>
      <c r="I1519" s="12"/>
      <c r="AS1519" s="9"/>
      <c r="AT1519" s="9"/>
      <c r="AU1519" s="9"/>
    </row>
    <row r="1520" spans="2:47" x14ac:dyDescent="0.3">
      <c r="B1520" s="12"/>
      <c r="C1520" s="9"/>
      <c r="D1520" s="9"/>
      <c r="E1520" s="9"/>
      <c r="F1520" s="9"/>
      <c r="G1520" s="12"/>
      <c r="H1520" s="12"/>
      <c r="I1520" s="12"/>
      <c r="AS1520" s="9"/>
      <c r="AT1520" s="9"/>
      <c r="AU1520" s="9"/>
    </row>
    <row r="1521" spans="2:47" x14ac:dyDescent="0.3">
      <c r="B1521" s="12"/>
      <c r="C1521" s="9"/>
      <c r="D1521" s="9"/>
      <c r="E1521" s="9"/>
      <c r="F1521" s="9"/>
      <c r="G1521" s="12"/>
      <c r="H1521" s="12"/>
      <c r="I1521" s="12"/>
      <c r="AS1521" s="9"/>
      <c r="AT1521" s="9"/>
      <c r="AU1521" s="9"/>
    </row>
    <row r="1522" spans="2:47" x14ac:dyDescent="0.3">
      <c r="B1522" s="12"/>
      <c r="C1522" s="9"/>
      <c r="D1522" s="9"/>
      <c r="E1522" s="9"/>
      <c r="F1522" s="9"/>
      <c r="G1522" s="12"/>
      <c r="H1522" s="12"/>
      <c r="I1522" s="12"/>
      <c r="AS1522" s="9"/>
      <c r="AT1522" s="9"/>
      <c r="AU1522" s="9"/>
    </row>
    <row r="1523" spans="2:47" x14ac:dyDescent="0.3">
      <c r="B1523" s="12"/>
      <c r="C1523" s="9"/>
      <c r="D1523" s="9"/>
      <c r="E1523" s="9"/>
      <c r="F1523" s="9"/>
      <c r="G1523" s="12"/>
      <c r="H1523" s="12"/>
      <c r="I1523" s="12"/>
      <c r="AS1523" s="9"/>
      <c r="AT1523" s="9"/>
      <c r="AU1523" s="9"/>
    </row>
    <row r="1524" spans="2:47" x14ac:dyDescent="0.3">
      <c r="B1524" s="12"/>
      <c r="C1524" s="9"/>
      <c r="D1524" s="9"/>
      <c r="E1524" s="9"/>
      <c r="F1524" s="9"/>
      <c r="G1524" s="12"/>
      <c r="H1524" s="12"/>
      <c r="I1524" s="12"/>
      <c r="AS1524" s="9"/>
      <c r="AT1524" s="9"/>
      <c r="AU1524" s="9"/>
    </row>
    <row r="1525" spans="2:47" x14ac:dyDescent="0.3">
      <c r="B1525" s="12"/>
      <c r="C1525" s="9"/>
      <c r="D1525" s="9"/>
      <c r="E1525" s="9"/>
      <c r="F1525" s="9"/>
      <c r="G1525" s="12"/>
      <c r="H1525" s="12"/>
      <c r="I1525" s="12"/>
      <c r="AS1525" s="9"/>
      <c r="AT1525" s="9"/>
      <c r="AU1525" s="9"/>
    </row>
    <row r="1526" spans="2:47" x14ac:dyDescent="0.3">
      <c r="B1526" s="12"/>
      <c r="C1526" s="9"/>
      <c r="D1526" s="9"/>
      <c r="E1526" s="9"/>
      <c r="F1526" s="9"/>
      <c r="G1526" s="12"/>
      <c r="H1526" s="12"/>
      <c r="I1526" s="12"/>
      <c r="AS1526" s="9"/>
      <c r="AT1526" s="9"/>
      <c r="AU1526" s="9"/>
    </row>
    <row r="1527" spans="2:47" x14ac:dyDescent="0.3">
      <c r="B1527" s="12"/>
      <c r="C1527" s="9"/>
      <c r="D1527" s="9"/>
      <c r="E1527" s="9"/>
      <c r="F1527" s="9"/>
      <c r="G1527" s="12"/>
      <c r="H1527" s="12"/>
      <c r="I1527" s="12"/>
      <c r="AS1527" s="9"/>
      <c r="AT1527" s="9"/>
      <c r="AU1527" s="9"/>
    </row>
    <row r="1528" spans="2:47" x14ac:dyDescent="0.3">
      <c r="B1528" s="12"/>
      <c r="C1528" s="9"/>
      <c r="D1528" s="9"/>
      <c r="E1528" s="9"/>
      <c r="F1528" s="9"/>
      <c r="G1528" s="12"/>
      <c r="H1528" s="12"/>
      <c r="I1528" s="12"/>
      <c r="AS1528" s="9"/>
      <c r="AT1528" s="9"/>
      <c r="AU1528" s="9"/>
    </row>
    <row r="1529" spans="2:47" x14ac:dyDescent="0.3">
      <c r="B1529" s="12"/>
      <c r="C1529" s="9"/>
      <c r="D1529" s="9"/>
      <c r="E1529" s="9"/>
      <c r="F1529" s="9"/>
      <c r="G1529" s="12"/>
      <c r="H1529" s="12"/>
      <c r="I1529" s="12"/>
      <c r="AS1529" s="9"/>
      <c r="AT1529" s="9"/>
      <c r="AU1529" s="9"/>
    </row>
    <row r="1530" spans="2:47" x14ac:dyDescent="0.3">
      <c r="B1530" s="12"/>
      <c r="C1530" s="9"/>
      <c r="D1530" s="9"/>
      <c r="E1530" s="9"/>
      <c r="F1530" s="9"/>
      <c r="G1530" s="12"/>
      <c r="H1530" s="12"/>
      <c r="I1530" s="12"/>
      <c r="AS1530" s="9"/>
      <c r="AT1530" s="9"/>
      <c r="AU1530" s="9"/>
    </row>
    <row r="1531" spans="2:47" x14ac:dyDescent="0.3">
      <c r="B1531" s="12"/>
      <c r="C1531" s="9"/>
      <c r="D1531" s="9"/>
      <c r="E1531" s="9"/>
      <c r="F1531" s="9"/>
      <c r="G1531" s="12"/>
      <c r="H1531" s="12"/>
      <c r="I1531" s="12"/>
      <c r="AS1531" s="9"/>
      <c r="AT1531" s="9"/>
      <c r="AU1531" s="9"/>
    </row>
    <row r="1532" spans="2:47" x14ac:dyDescent="0.3">
      <c r="B1532" s="12"/>
      <c r="C1532" s="9"/>
      <c r="D1532" s="9"/>
      <c r="E1532" s="9"/>
      <c r="F1532" s="9"/>
      <c r="G1532" s="12"/>
      <c r="H1532" s="12"/>
      <c r="I1532" s="12"/>
      <c r="AS1532" s="9"/>
      <c r="AT1532" s="9"/>
      <c r="AU1532" s="9"/>
    </row>
    <row r="1533" spans="2:47" x14ac:dyDescent="0.3">
      <c r="B1533" s="12"/>
      <c r="C1533" s="9"/>
      <c r="D1533" s="9"/>
      <c r="E1533" s="9"/>
      <c r="F1533" s="9"/>
      <c r="G1533" s="12"/>
      <c r="H1533" s="12"/>
      <c r="I1533" s="12"/>
      <c r="AS1533" s="9"/>
      <c r="AT1533" s="9"/>
      <c r="AU1533" s="9"/>
    </row>
    <row r="1534" spans="2:47" x14ac:dyDescent="0.3">
      <c r="B1534" s="12"/>
      <c r="C1534" s="9"/>
      <c r="D1534" s="9"/>
      <c r="E1534" s="9"/>
      <c r="F1534" s="9"/>
      <c r="G1534" s="12"/>
      <c r="H1534" s="12"/>
      <c r="I1534" s="12"/>
      <c r="AS1534" s="9"/>
      <c r="AT1534" s="9"/>
      <c r="AU1534" s="9"/>
    </row>
    <row r="1535" spans="2:47" x14ac:dyDescent="0.3">
      <c r="B1535" s="12"/>
      <c r="C1535" s="9"/>
      <c r="D1535" s="9"/>
      <c r="E1535" s="9"/>
      <c r="F1535" s="9"/>
      <c r="G1535" s="12"/>
      <c r="H1535" s="12"/>
      <c r="I1535" s="12"/>
      <c r="AS1535" s="9"/>
      <c r="AT1535" s="9"/>
      <c r="AU1535" s="9"/>
    </row>
    <row r="1536" spans="2:47" x14ac:dyDescent="0.3">
      <c r="B1536" s="12"/>
      <c r="C1536" s="9"/>
      <c r="D1536" s="9"/>
      <c r="E1536" s="9"/>
      <c r="F1536" s="9"/>
      <c r="G1536" s="12"/>
      <c r="H1536" s="12"/>
      <c r="I1536" s="12"/>
      <c r="AS1536" s="9"/>
      <c r="AT1536" s="9"/>
      <c r="AU1536" s="9"/>
    </row>
    <row r="1537" spans="2:47" x14ac:dyDescent="0.3">
      <c r="B1537" s="12"/>
      <c r="C1537" s="9"/>
      <c r="D1537" s="9"/>
      <c r="E1537" s="9"/>
      <c r="F1537" s="9"/>
      <c r="G1537" s="12"/>
      <c r="H1537" s="12"/>
      <c r="I1537" s="12"/>
      <c r="AS1537" s="9"/>
      <c r="AT1537" s="9"/>
      <c r="AU1537" s="9"/>
    </row>
    <row r="1538" spans="2:47" x14ac:dyDescent="0.3">
      <c r="B1538" s="12"/>
      <c r="C1538" s="9"/>
      <c r="D1538" s="9"/>
      <c r="E1538" s="9"/>
      <c r="F1538" s="9"/>
      <c r="G1538" s="12"/>
      <c r="H1538" s="12"/>
      <c r="I1538" s="12"/>
      <c r="AS1538" s="9"/>
      <c r="AT1538" s="9"/>
      <c r="AU1538" s="9"/>
    </row>
    <row r="1539" spans="2:47" x14ac:dyDescent="0.3">
      <c r="B1539" s="12"/>
      <c r="C1539" s="9"/>
      <c r="D1539" s="9"/>
      <c r="E1539" s="9"/>
      <c r="F1539" s="9"/>
      <c r="G1539" s="12"/>
      <c r="H1539" s="12"/>
      <c r="I1539" s="12"/>
      <c r="AS1539" s="9"/>
      <c r="AT1539" s="9"/>
      <c r="AU1539" s="9"/>
    </row>
    <row r="1540" spans="2:47" x14ac:dyDescent="0.3">
      <c r="B1540" s="12"/>
      <c r="C1540" s="9"/>
      <c r="D1540" s="9"/>
      <c r="E1540" s="9"/>
      <c r="F1540" s="9"/>
      <c r="G1540" s="12"/>
      <c r="H1540" s="12"/>
      <c r="I1540" s="12"/>
      <c r="AS1540" s="9"/>
      <c r="AT1540" s="9"/>
      <c r="AU1540" s="9"/>
    </row>
    <row r="1541" spans="2:47" x14ac:dyDescent="0.3">
      <c r="B1541" s="12"/>
      <c r="C1541" s="9"/>
      <c r="D1541" s="9"/>
      <c r="E1541" s="9"/>
      <c r="F1541" s="9"/>
      <c r="G1541" s="12"/>
      <c r="H1541" s="12"/>
      <c r="I1541" s="12"/>
      <c r="AS1541" s="9"/>
      <c r="AT1541" s="9"/>
      <c r="AU1541" s="9"/>
    </row>
    <row r="1542" spans="2:47" x14ac:dyDescent="0.3">
      <c r="B1542" s="12"/>
      <c r="C1542" s="9"/>
      <c r="D1542" s="9"/>
      <c r="E1542" s="9"/>
      <c r="F1542" s="9"/>
      <c r="G1542" s="12"/>
      <c r="H1542" s="12"/>
      <c r="I1542" s="12"/>
      <c r="AS1542" s="9"/>
      <c r="AT1542" s="9"/>
      <c r="AU1542" s="9"/>
    </row>
    <row r="1543" spans="2:47" x14ac:dyDescent="0.3">
      <c r="B1543" s="12"/>
      <c r="C1543" s="9"/>
      <c r="D1543" s="9"/>
      <c r="E1543" s="9"/>
      <c r="F1543" s="9"/>
      <c r="G1543" s="12"/>
      <c r="H1543" s="12"/>
      <c r="I1543" s="12"/>
      <c r="AS1543" s="9"/>
      <c r="AT1543" s="9"/>
      <c r="AU1543" s="9"/>
    </row>
    <row r="1544" spans="2:47" x14ac:dyDescent="0.3">
      <c r="B1544" s="12"/>
      <c r="C1544" s="9"/>
      <c r="D1544" s="9"/>
      <c r="E1544" s="9"/>
      <c r="F1544" s="9"/>
      <c r="G1544" s="12"/>
      <c r="H1544" s="12"/>
      <c r="I1544" s="12"/>
      <c r="AS1544" s="9"/>
      <c r="AT1544" s="9"/>
      <c r="AU1544" s="9"/>
    </row>
    <row r="1545" spans="2:47" x14ac:dyDescent="0.3">
      <c r="B1545" s="12"/>
      <c r="C1545" s="9"/>
      <c r="D1545" s="9"/>
      <c r="E1545" s="9"/>
      <c r="F1545" s="9"/>
      <c r="G1545" s="12"/>
      <c r="H1545" s="12"/>
      <c r="I1545" s="12"/>
      <c r="AS1545" s="9"/>
      <c r="AT1545" s="9"/>
      <c r="AU1545" s="9"/>
    </row>
    <row r="1546" spans="2:47" x14ac:dyDescent="0.3">
      <c r="B1546" s="12"/>
      <c r="C1546" s="9"/>
      <c r="D1546" s="9"/>
      <c r="E1546" s="9"/>
      <c r="F1546" s="9"/>
      <c r="G1546" s="12"/>
      <c r="H1546" s="12"/>
      <c r="I1546" s="12"/>
      <c r="AS1546" s="9"/>
      <c r="AT1546" s="9"/>
      <c r="AU1546" s="9"/>
    </row>
    <row r="1547" spans="2:47" x14ac:dyDescent="0.3">
      <c r="B1547" s="12"/>
      <c r="C1547" s="9"/>
      <c r="D1547" s="9"/>
      <c r="E1547" s="9"/>
      <c r="F1547" s="9"/>
      <c r="G1547" s="12"/>
      <c r="H1547" s="12"/>
      <c r="I1547" s="12"/>
      <c r="AS1547" s="9"/>
      <c r="AT1547" s="9"/>
      <c r="AU1547" s="9"/>
    </row>
    <row r="1548" spans="2:47" x14ac:dyDescent="0.3">
      <c r="B1548" s="12"/>
      <c r="C1548" s="9"/>
      <c r="D1548" s="9"/>
      <c r="E1548" s="9"/>
      <c r="F1548" s="9"/>
      <c r="G1548" s="12"/>
      <c r="H1548" s="12"/>
      <c r="I1548" s="12"/>
      <c r="AS1548" s="9"/>
      <c r="AT1548" s="9"/>
      <c r="AU1548" s="9"/>
    </row>
    <row r="1549" spans="2:47" x14ac:dyDescent="0.3">
      <c r="B1549" s="12"/>
      <c r="C1549" s="9"/>
      <c r="D1549" s="9"/>
      <c r="E1549" s="9"/>
      <c r="F1549" s="9"/>
      <c r="G1549" s="12"/>
      <c r="H1549" s="12"/>
      <c r="I1549" s="12"/>
      <c r="AS1549" s="9"/>
      <c r="AT1549" s="9"/>
      <c r="AU1549" s="9"/>
    </row>
    <row r="1550" spans="2:47" x14ac:dyDescent="0.3">
      <c r="B1550" s="12"/>
      <c r="C1550" s="9"/>
      <c r="D1550" s="9"/>
      <c r="E1550" s="9"/>
      <c r="F1550" s="9"/>
      <c r="G1550" s="12"/>
      <c r="H1550" s="12"/>
      <c r="I1550" s="12"/>
      <c r="AS1550" s="9"/>
      <c r="AT1550" s="9"/>
      <c r="AU1550" s="9"/>
    </row>
    <row r="1551" spans="2:47" x14ac:dyDescent="0.3">
      <c r="B1551" s="12"/>
      <c r="C1551" s="9"/>
      <c r="D1551" s="9"/>
      <c r="E1551" s="9"/>
      <c r="F1551" s="9"/>
      <c r="G1551" s="12"/>
      <c r="H1551" s="12"/>
      <c r="I1551" s="12"/>
      <c r="AS1551" s="9"/>
      <c r="AT1551" s="9"/>
      <c r="AU1551" s="9"/>
    </row>
    <row r="1552" spans="2:47" x14ac:dyDescent="0.3">
      <c r="B1552" s="12"/>
      <c r="C1552" s="9"/>
      <c r="D1552" s="9"/>
      <c r="E1552" s="9"/>
      <c r="F1552" s="9"/>
      <c r="G1552" s="12"/>
      <c r="H1552" s="12"/>
      <c r="I1552" s="12"/>
      <c r="AS1552" s="9"/>
      <c r="AT1552" s="9"/>
      <c r="AU1552" s="9"/>
    </row>
    <row r="1553" spans="2:47" x14ac:dyDescent="0.3">
      <c r="B1553" s="12"/>
      <c r="C1553" s="9"/>
      <c r="D1553" s="9"/>
      <c r="E1553" s="9"/>
      <c r="F1553" s="9"/>
      <c r="G1553" s="12"/>
      <c r="H1553" s="12"/>
      <c r="I1553" s="12"/>
      <c r="AS1553" s="9"/>
      <c r="AT1553" s="9"/>
      <c r="AU1553" s="9"/>
    </row>
    <row r="1554" spans="2:47" x14ac:dyDescent="0.3">
      <c r="B1554" s="12"/>
      <c r="C1554" s="9"/>
      <c r="D1554" s="9"/>
      <c r="E1554" s="9"/>
      <c r="F1554" s="9"/>
      <c r="G1554" s="12"/>
      <c r="H1554" s="12"/>
      <c r="I1554" s="12"/>
      <c r="AS1554" s="9"/>
      <c r="AT1554" s="9"/>
      <c r="AU1554" s="9"/>
    </row>
    <row r="1555" spans="2:47" x14ac:dyDescent="0.3">
      <c r="B1555" s="12"/>
      <c r="C1555" s="9"/>
      <c r="D1555" s="9"/>
      <c r="E1555" s="9"/>
      <c r="F1555" s="9"/>
      <c r="G1555" s="12"/>
      <c r="H1555" s="12"/>
      <c r="I1555" s="12"/>
      <c r="AS1555" s="9"/>
      <c r="AT1555" s="9"/>
      <c r="AU1555" s="9"/>
    </row>
    <row r="1556" spans="2:47" x14ac:dyDescent="0.3">
      <c r="B1556" s="12"/>
      <c r="C1556" s="9"/>
      <c r="D1556" s="9"/>
      <c r="E1556" s="9"/>
      <c r="F1556" s="9"/>
      <c r="G1556" s="12"/>
      <c r="H1556" s="12"/>
      <c r="I1556" s="12"/>
      <c r="AS1556" s="9"/>
      <c r="AT1556" s="9"/>
      <c r="AU1556" s="9"/>
    </row>
    <row r="1557" spans="2:47" x14ac:dyDescent="0.3">
      <c r="B1557" s="12"/>
      <c r="C1557" s="9"/>
      <c r="D1557" s="9"/>
      <c r="E1557" s="9"/>
      <c r="F1557" s="9"/>
      <c r="G1557" s="12"/>
      <c r="H1557" s="12"/>
      <c r="I1557" s="12"/>
      <c r="AS1557" s="9"/>
      <c r="AT1557" s="9"/>
      <c r="AU1557" s="9"/>
    </row>
    <row r="1558" spans="2:47" x14ac:dyDescent="0.3">
      <c r="B1558" s="12"/>
      <c r="C1558" s="9"/>
      <c r="D1558" s="9"/>
      <c r="E1558" s="9"/>
      <c r="F1558" s="9"/>
      <c r="G1558" s="12"/>
      <c r="H1558" s="12"/>
      <c r="I1558" s="12"/>
      <c r="AS1558" s="9"/>
      <c r="AT1558" s="9"/>
      <c r="AU1558" s="9"/>
    </row>
    <row r="1559" spans="2:47" x14ac:dyDescent="0.3">
      <c r="B1559" s="12"/>
      <c r="C1559" s="9"/>
      <c r="D1559" s="9"/>
      <c r="E1559" s="9"/>
      <c r="F1559" s="9"/>
      <c r="G1559" s="12"/>
      <c r="H1559" s="12"/>
      <c r="I1559" s="12"/>
      <c r="AS1559" s="9"/>
      <c r="AT1559" s="9"/>
      <c r="AU1559" s="9"/>
    </row>
    <row r="1560" spans="2:47" x14ac:dyDescent="0.3">
      <c r="B1560" s="12"/>
      <c r="C1560" s="9"/>
      <c r="D1560" s="9"/>
      <c r="E1560" s="9"/>
      <c r="F1560" s="9"/>
      <c r="G1560" s="12"/>
      <c r="H1560" s="12"/>
      <c r="I1560" s="12"/>
      <c r="AS1560" s="9"/>
      <c r="AT1560" s="9"/>
      <c r="AU1560" s="9"/>
    </row>
    <row r="1561" spans="2:47" x14ac:dyDescent="0.3">
      <c r="B1561" s="12"/>
      <c r="C1561" s="9"/>
      <c r="D1561" s="9"/>
      <c r="E1561" s="9"/>
      <c r="F1561" s="9"/>
      <c r="G1561" s="12"/>
      <c r="H1561" s="12"/>
      <c r="I1561" s="12"/>
      <c r="AS1561" s="9"/>
      <c r="AT1561" s="9"/>
      <c r="AU1561" s="9"/>
    </row>
    <row r="1562" spans="2:47" x14ac:dyDescent="0.3">
      <c r="B1562" s="12"/>
      <c r="C1562" s="9"/>
      <c r="D1562" s="9"/>
      <c r="E1562" s="9"/>
      <c r="F1562" s="9"/>
      <c r="G1562" s="12"/>
      <c r="H1562" s="12"/>
      <c r="I1562" s="12"/>
      <c r="AS1562" s="9"/>
      <c r="AT1562" s="9"/>
      <c r="AU1562" s="9"/>
    </row>
    <row r="1563" spans="2:47" x14ac:dyDescent="0.3">
      <c r="B1563" s="12"/>
      <c r="C1563" s="9"/>
      <c r="D1563" s="9"/>
      <c r="E1563" s="9"/>
      <c r="F1563" s="9"/>
      <c r="G1563" s="12"/>
      <c r="H1563" s="12"/>
      <c r="I1563" s="12"/>
      <c r="AS1563" s="9"/>
      <c r="AT1563" s="9"/>
      <c r="AU1563" s="9"/>
    </row>
    <row r="1564" spans="2:47" x14ac:dyDescent="0.3">
      <c r="B1564" s="12"/>
      <c r="C1564" s="9"/>
      <c r="D1564" s="9"/>
      <c r="E1564" s="9"/>
      <c r="F1564" s="9"/>
      <c r="G1564" s="12"/>
      <c r="H1564" s="12"/>
      <c r="I1564" s="12"/>
      <c r="AS1564" s="9"/>
      <c r="AT1564" s="9"/>
      <c r="AU1564" s="9"/>
    </row>
    <row r="1565" spans="2:47" x14ac:dyDescent="0.3">
      <c r="B1565" s="12"/>
      <c r="C1565" s="9"/>
      <c r="D1565" s="9"/>
      <c r="E1565" s="9"/>
      <c r="F1565" s="9"/>
      <c r="G1565" s="12"/>
      <c r="H1565" s="12"/>
      <c r="I1565" s="12"/>
      <c r="AS1565" s="9"/>
      <c r="AT1565" s="9"/>
      <c r="AU1565" s="9"/>
    </row>
    <row r="1566" spans="2:47" x14ac:dyDescent="0.3">
      <c r="B1566" s="12"/>
      <c r="C1566" s="9"/>
      <c r="D1566" s="9"/>
      <c r="E1566" s="9"/>
      <c r="F1566" s="9"/>
      <c r="G1566" s="12"/>
      <c r="H1566" s="12"/>
      <c r="I1566" s="12"/>
      <c r="AS1566" s="9"/>
      <c r="AT1566" s="9"/>
      <c r="AU1566" s="9"/>
    </row>
    <row r="1567" spans="2:47" x14ac:dyDescent="0.3">
      <c r="B1567" s="12"/>
      <c r="C1567" s="9"/>
      <c r="D1567" s="9"/>
      <c r="E1567" s="9"/>
      <c r="F1567" s="9"/>
      <c r="G1567" s="12"/>
      <c r="H1567" s="12"/>
      <c r="I1567" s="12"/>
      <c r="AS1567" s="9"/>
      <c r="AT1567" s="9"/>
      <c r="AU1567" s="9"/>
    </row>
    <row r="1568" spans="2:47" x14ac:dyDescent="0.3">
      <c r="B1568" s="12"/>
      <c r="C1568" s="9"/>
      <c r="D1568" s="9"/>
      <c r="E1568" s="9"/>
      <c r="F1568" s="9"/>
      <c r="G1568" s="12"/>
      <c r="H1568" s="12"/>
      <c r="I1568" s="12"/>
      <c r="AS1568" s="9"/>
      <c r="AT1568" s="9"/>
      <c r="AU1568" s="9"/>
    </row>
    <row r="1569" spans="2:47" x14ac:dyDescent="0.3">
      <c r="B1569" s="12"/>
      <c r="C1569" s="9"/>
      <c r="D1569" s="9"/>
      <c r="E1569" s="9"/>
      <c r="F1569" s="9"/>
      <c r="G1569" s="12"/>
      <c r="H1569" s="12"/>
      <c r="I1569" s="12"/>
      <c r="AS1569" s="9"/>
      <c r="AT1569" s="9"/>
      <c r="AU1569" s="9"/>
    </row>
    <row r="1570" spans="2:47" x14ac:dyDescent="0.3">
      <c r="B1570" s="12"/>
      <c r="C1570" s="9"/>
      <c r="D1570" s="9"/>
      <c r="E1570" s="9"/>
      <c r="F1570" s="9"/>
      <c r="G1570" s="12"/>
      <c r="H1570" s="12"/>
      <c r="I1570" s="12"/>
      <c r="AS1570" s="9"/>
      <c r="AT1570" s="9"/>
      <c r="AU1570" s="9"/>
    </row>
    <row r="1571" spans="2:47" x14ac:dyDescent="0.3">
      <c r="B1571" s="12"/>
      <c r="C1571" s="9"/>
      <c r="D1571" s="9"/>
      <c r="E1571" s="9"/>
      <c r="F1571" s="9"/>
      <c r="G1571" s="12"/>
      <c r="H1571" s="12"/>
      <c r="I1571" s="12"/>
      <c r="AS1571" s="9"/>
      <c r="AT1571" s="9"/>
      <c r="AU1571" s="9"/>
    </row>
    <row r="1572" spans="2:47" x14ac:dyDescent="0.3">
      <c r="B1572" s="12"/>
      <c r="C1572" s="9"/>
      <c r="D1572" s="9"/>
      <c r="E1572" s="9"/>
      <c r="F1572" s="9"/>
      <c r="G1572" s="12"/>
      <c r="H1572" s="12"/>
      <c r="I1572" s="12"/>
      <c r="AS1572" s="9"/>
      <c r="AT1572" s="9"/>
      <c r="AU1572" s="9"/>
    </row>
    <row r="1573" spans="2:47" x14ac:dyDescent="0.3">
      <c r="B1573" s="12"/>
      <c r="C1573" s="9"/>
      <c r="D1573" s="9"/>
      <c r="E1573" s="9"/>
      <c r="F1573" s="9"/>
      <c r="G1573" s="12"/>
      <c r="H1573" s="12"/>
      <c r="I1573" s="12"/>
      <c r="AS1573" s="9"/>
      <c r="AT1573" s="9"/>
      <c r="AU1573" s="9"/>
    </row>
    <row r="1574" spans="2:47" x14ac:dyDescent="0.3">
      <c r="B1574" s="12"/>
      <c r="C1574" s="9"/>
      <c r="D1574" s="9"/>
      <c r="E1574" s="9"/>
      <c r="F1574" s="9"/>
      <c r="G1574" s="12"/>
      <c r="H1574" s="12"/>
      <c r="I1574" s="12"/>
      <c r="AS1574" s="9"/>
      <c r="AT1574" s="9"/>
      <c r="AU1574" s="9"/>
    </row>
    <row r="1575" spans="2:47" x14ac:dyDescent="0.3">
      <c r="B1575" s="12"/>
      <c r="C1575" s="9"/>
      <c r="D1575" s="9"/>
      <c r="E1575" s="9"/>
      <c r="F1575" s="9"/>
      <c r="G1575" s="12"/>
      <c r="H1575" s="12"/>
      <c r="I1575" s="12"/>
      <c r="AS1575" s="9"/>
      <c r="AT1575" s="9"/>
      <c r="AU1575" s="9"/>
    </row>
    <row r="1576" spans="2:47" x14ac:dyDescent="0.3">
      <c r="B1576" s="12"/>
      <c r="C1576" s="9"/>
      <c r="D1576" s="9"/>
      <c r="E1576" s="9"/>
      <c r="F1576" s="9"/>
      <c r="G1576" s="12"/>
      <c r="H1576" s="12"/>
      <c r="I1576" s="12"/>
      <c r="AS1576" s="9"/>
      <c r="AT1576" s="9"/>
      <c r="AU1576" s="9"/>
    </row>
    <row r="1577" spans="2:47" x14ac:dyDescent="0.3">
      <c r="B1577" s="12"/>
      <c r="C1577" s="9"/>
      <c r="D1577" s="9"/>
      <c r="E1577" s="9"/>
      <c r="F1577" s="9"/>
      <c r="G1577" s="12"/>
      <c r="H1577" s="12"/>
      <c r="I1577" s="12"/>
      <c r="AS1577" s="9"/>
      <c r="AT1577" s="9"/>
      <c r="AU1577" s="9"/>
    </row>
    <row r="1578" spans="2:47" x14ac:dyDescent="0.3">
      <c r="B1578" s="12"/>
      <c r="C1578" s="9"/>
      <c r="D1578" s="9"/>
      <c r="E1578" s="9"/>
      <c r="F1578" s="9"/>
      <c r="G1578" s="12"/>
      <c r="H1578" s="12"/>
      <c r="I1578" s="12"/>
      <c r="AS1578" s="9"/>
      <c r="AT1578" s="9"/>
      <c r="AU1578" s="9"/>
    </row>
    <row r="1579" spans="2:47" x14ac:dyDescent="0.3">
      <c r="B1579" s="12"/>
      <c r="C1579" s="9"/>
      <c r="D1579" s="9"/>
      <c r="E1579" s="9"/>
      <c r="F1579" s="9"/>
      <c r="G1579" s="12"/>
      <c r="H1579" s="12"/>
      <c r="I1579" s="12"/>
      <c r="AS1579" s="9"/>
      <c r="AT1579" s="9"/>
      <c r="AU1579" s="9"/>
    </row>
    <row r="1580" spans="2:47" x14ac:dyDescent="0.3">
      <c r="B1580" s="12"/>
      <c r="C1580" s="9"/>
      <c r="D1580" s="9"/>
      <c r="E1580" s="9"/>
      <c r="F1580" s="9"/>
      <c r="G1580" s="12"/>
      <c r="H1580" s="12"/>
      <c r="I1580" s="12"/>
      <c r="AS1580" s="9"/>
      <c r="AT1580" s="9"/>
      <c r="AU1580" s="9"/>
    </row>
    <row r="1581" spans="2:47" x14ac:dyDescent="0.3">
      <c r="B1581" s="12"/>
      <c r="C1581" s="9"/>
      <c r="D1581" s="9"/>
      <c r="E1581" s="9"/>
      <c r="F1581" s="9"/>
      <c r="G1581" s="12"/>
      <c r="H1581" s="12"/>
      <c r="I1581" s="12"/>
      <c r="AS1581" s="9"/>
      <c r="AT1581" s="9"/>
      <c r="AU1581" s="9"/>
    </row>
    <row r="1582" spans="2:47" x14ac:dyDescent="0.3">
      <c r="B1582" s="12"/>
      <c r="C1582" s="9"/>
      <c r="D1582" s="9"/>
      <c r="E1582" s="9"/>
      <c r="F1582" s="9"/>
      <c r="G1582" s="12"/>
      <c r="H1582" s="12"/>
      <c r="I1582" s="12"/>
      <c r="AS1582" s="9"/>
      <c r="AT1582" s="9"/>
      <c r="AU1582" s="9"/>
    </row>
    <row r="1583" spans="2:47" x14ac:dyDescent="0.3">
      <c r="B1583" s="12"/>
      <c r="C1583" s="9"/>
      <c r="D1583" s="9"/>
      <c r="E1583" s="9"/>
      <c r="F1583" s="9"/>
      <c r="G1583" s="12"/>
      <c r="H1583" s="12"/>
      <c r="I1583" s="12"/>
      <c r="AS1583" s="9"/>
      <c r="AT1583" s="9"/>
      <c r="AU1583" s="9"/>
    </row>
    <row r="1584" spans="2:47" x14ac:dyDescent="0.3">
      <c r="B1584" s="12"/>
      <c r="C1584" s="9"/>
      <c r="D1584" s="9"/>
      <c r="E1584" s="9"/>
      <c r="F1584" s="9"/>
      <c r="G1584" s="12"/>
      <c r="H1584" s="12"/>
      <c r="I1584" s="12"/>
      <c r="AS1584" s="9"/>
      <c r="AT1584" s="9"/>
      <c r="AU1584" s="9"/>
    </row>
    <row r="1585" spans="2:47" x14ac:dyDescent="0.3">
      <c r="B1585" s="12"/>
      <c r="C1585" s="9"/>
      <c r="D1585" s="9"/>
      <c r="E1585" s="9"/>
      <c r="F1585" s="9"/>
      <c r="G1585" s="12"/>
      <c r="H1585" s="12"/>
      <c r="I1585" s="12"/>
      <c r="AS1585" s="9"/>
      <c r="AT1585" s="9"/>
      <c r="AU1585" s="9"/>
    </row>
    <row r="1586" spans="2:47" x14ac:dyDescent="0.3">
      <c r="B1586" s="12"/>
      <c r="C1586" s="9"/>
      <c r="D1586" s="9"/>
      <c r="E1586" s="9"/>
      <c r="F1586" s="9"/>
      <c r="G1586" s="12"/>
      <c r="H1586" s="12"/>
      <c r="I1586" s="12"/>
      <c r="AS1586" s="9"/>
      <c r="AT1586" s="9"/>
      <c r="AU1586" s="9"/>
    </row>
    <row r="1587" spans="2:47" x14ac:dyDescent="0.3">
      <c r="B1587" s="12"/>
      <c r="C1587" s="9"/>
      <c r="D1587" s="9"/>
      <c r="E1587" s="9"/>
      <c r="F1587" s="9"/>
      <c r="G1587" s="12"/>
      <c r="H1587" s="12"/>
      <c r="I1587" s="12"/>
      <c r="AS1587" s="9"/>
      <c r="AT1587" s="9"/>
      <c r="AU1587" s="9"/>
    </row>
    <row r="1588" spans="2:47" x14ac:dyDescent="0.3">
      <c r="B1588" s="12"/>
      <c r="C1588" s="9"/>
      <c r="D1588" s="9"/>
      <c r="E1588" s="9"/>
      <c r="F1588" s="9"/>
      <c r="G1588" s="12"/>
      <c r="H1588" s="12"/>
      <c r="I1588" s="12"/>
      <c r="AS1588" s="9"/>
      <c r="AT1588" s="9"/>
      <c r="AU1588" s="9"/>
    </row>
    <row r="1589" spans="2:47" x14ac:dyDescent="0.3">
      <c r="B1589" s="12"/>
      <c r="C1589" s="9"/>
      <c r="D1589" s="9"/>
      <c r="E1589" s="9"/>
      <c r="F1589" s="9"/>
      <c r="G1589" s="12"/>
      <c r="H1589" s="12"/>
      <c r="I1589" s="12"/>
      <c r="AS1589" s="9"/>
      <c r="AT1589" s="9"/>
      <c r="AU1589" s="9"/>
    </row>
    <row r="1590" spans="2:47" x14ac:dyDescent="0.3">
      <c r="B1590" s="12"/>
      <c r="C1590" s="9"/>
      <c r="D1590" s="9"/>
      <c r="E1590" s="9"/>
      <c r="F1590" s="9"/>
      <c r="G1590" s="12"/>
      <c r="H1590" s="12"/>
      <c r="I1590" s="12"/>
      <c r="AS1590" s="9"/>
      <c r="AT1590" s="9"/>
      <c r="AU1590" s="9"/>
    </row>
    <row r="1591" spans="2:47" x14ac:dyDescent="0.3">
      <c r="B1591" s="12"/>
      <c r="C1591" s="9"/>
      <c r="D1591" s="9"/>
      <c r="E1591" s="9"/>
      <c r="F1591" s="9"/>
      <c r="G1591" s="12"/>
      <c r="H1591" s="12"/>
      <c r="I1591" s="12"/>
      <c r="AS1591" s="9"/>
      <c r="AT1591" s="9"/>
      <c r="AU1591" s="9"/>
    </row>
    <row r="1592" spans="2:47" x14ac:dyDescent="0.3">
      <c r="B1592" s="12"/>
      <c r="C1592" s="9"/>
      <c r="D1592" s="9"/>
      <c r="E1592" s="9"/>
      <c r="F1592" s="9"/>
      <c r="G1592" s="12"/>
      <c r="H1592" s="12"/>
      <c r="I1592" s="12"/>
      <c r="AS1592" s="9"/>
      <c r="AT1592" s="9"/>
      <c r="AU1592" s="9"/>
    </row>
    <row r="1593" spans="2:47" x14ac:dyDescent="0.3">
      <c r="B1593" s="12"/>
      <c r="C1593" s="9"/>
      <c r="D1593" s="9"/>
      <c r="E1593" s="9"/>
      <c r="F1593" s="9"/>
      <c r="G1593" s="12"/>
      <c r="H1593" s="12"/>
      <c r="I1593" s="12"/>
      <c r="AS1593" s="9"/>
      <c r="AT1593" s="9"/>
      <c r="AU1593" s="9"/>
    </row>
    <row r="1594" spans="2:47" x14ac:dyDescent="0.3">
      <c r="B1594" s="12"/>
      <c r="C1594" s="9"/>
      <c r="D1594" s="9"/>
      <c r="E1594" s="9"/>
      <c r="F1594" s="9"/>
      <c r="G1594" s="12"/>
      <c r="H1594" s="12"/>
      <c r="I1594" s="12"/>
      <c r="AS1594" s="9"/>
      <c r="AT1594" s="9"/>
      <c r="AU1594" s="9"/>
    </row>
    <row r="1595" spans="2:47" x14ac:dyDescent="0.3">
      <c r="B1595" s="12"/>
      <c r="C1595" s="9"/>
      <c r="D1595" s="9"/>
      <c r="E1595" s="9"/>
      <c r="F1595" s="9"/>
      <c r="G1595" s="12"/>
      <c r="H1595" s="12"/>
      <c r="I1595" s="12"/>
      <c r="AS1595" s="9"/>
      <c r="AT1595" s="9"/>
      <c r="AU1595" s="9"/>
    </row>
    <row r="1596" spans="2:47" x14ac:dyDescent="0.3">
      <c r="B1596" s="12"/>
      <c r="C1596" s="9"/>
      <c r="D1596" s="9"/>
      <c r="E1596" s="9"/>
      <c r="F1596" s="9"/>
      <c r="G1596" s="12"/>
      <c r="H1596" s="12"/>
      <c r="I1596" s="12"/>
      <c r="AS1596" s="9"/>
      <c r="AT1596" s="9"/>
      <c r="AU1596" s="9"/>
    </row>
    <row r="1597" spans="2:47" x14ac:dyDescent="0.3">
      <c r="B1597" s="12"/>
      <c r="C1597" s="9"/>
      <c r="D1597" s="9"/>
      <c r="E1597" s="9"/>
      <c r="F1597" s="9"/>
      <c r="G1597" s="12"/>
      <c r="H1597" s="12"/>
      <c r="I1597" s="12"/>
      <c r="AS1597" s="9"/>
      <c r="AT1597" s="9"/>
      <c r="AU1597" s="9"/>
    </row>
    <row r="1598" spans="2:47" x14ac:dyDescent="0.3">
      <c r="B1598" s="12"/>
      <c r="C1598" s="9"/>
      <c r="D1598" s="9"/>
      <c r="E1598" s="9"/>
      <c r="F1598" s="9"/>
      <c r="G1598" s="12"/>
      <c r="H1598" s="12"/>
      <c r="I1598" s="12"/>
      <c r="AS1598" s="9"/>
      <c r="AT1598" s="9"/>
      <c r="AU1598" s="9"/>
    </row>
    <row r="1599" spans="2:47" x14ac:dyDescent="0.3">
      <c r="B1599" s="12"/>
      <c r="C1599" s="9"/>
      <c r="D1599" s="9"/>
      <c r="E1599" s="9"/>
      <c r="F1599" s="9"/>
      <c r="G1599" s="12"/>
      <c r="H1599" s="12"/>
      <c r="I1599" s="12"/>
      <c r="AS1599" s="9"/>
      <c r="AT1599" s="9"/>
      <c r="AU1599" s="9"/>
    </row>
    <row r="1600" spans="2:47" x14ac:dyDescent="0.3">
      <c r="B1600" s="12"/>
      <c r="C1600" s="9"/>
      <c r="D1600" s="9"/>
      <c r="E1600" s="9"/>
      <c r="F1600" s="9"/>
      <c r="G1600" s="12"/>
      <c r="H1600" s="12"/>
      <c r="I1600" s="12"/>
      <c r="AS1600" s="9"/>
      <c r="AT1600" s="9"/>
      <c r="AU1600" s="9"/>
    </row>
    <row r="1601" spans="2:47" x14ac:dyDescent="0.3">
      <c r="B1601" s="12"/>
      <c r="C1601" s="9"/>
      <c r="D1601" s="9"/>
      <c r="E1601" s="9"/>
      <c r="F1601" s="9"/>
      <c r="G1601" s="12"/>
      <c r="H1601" s="12"/>
      <c r="I1601" s="12"/>
      <c r="AS1601" s="9"/>
      <c r="AT1601" s="9"/>
      <c r="AU1601" s="9"/>
    </row>
    <row r="1602" spans="2:47" x14ac:dyDescent="0.3">
      <c r="B1602" s="12"/>
      <c r="C1602" s="9"/>
      <c r="D1602" s="9"/>
      <c r="E1602" s="9"/>
      <c r="F1602" s="9"/>
      <c r="G1602" s="12"/>
      <c r="H1602" s="12"/>
      <c r="I1602" s="12"/>
      <c r="AS1602" s="9"/>
      <c r="AT1602" s="9"/>
      <c r="AU1602" s="9"/>
    </row>
    <row r="1603" spans="2:47" x14ac:dyDescent="0.3">
      <c r="B1603" s="12"/>
      <c r="C1603" s="9"/>
      <c r="D1603" s="9"/>
      <c r="E1603" s="9"/>
      <c r="F1603" s="9"/>
      <c r="G1603" s="12"/>
      <c r="H1603" s="12"/>
      <c r="I1603" s="12"/>
      <c r="AS1603" s="9"/>
      <c r="AT1603" s="9"/>
      <c r="AU1603" s="9"/>
    </row>
    <row r="1604" spans="2:47" x14ac:dyDescent="0.3">
      <c r="B1604" s="12"/>
      <c r="C1604" s="9"/>
      <c r="D1604" s="9"/>
      <c r="E1604" s="9"/>
      <c r="F1604" s="9"/>
      <c r="G1604" s="12"/>
      <c r="H1604" s="12"/>
      <c r="I1604" s="12"/>
      <c r="AS1604" s="9"/>
      <c r="AT1604" s="9"/>
      <c r="AU1604" s="9"/>
    </row>
    <row r="1605" spans="2:47" x14ac:dyDescent="0.3">
      <c r="B1605" s="12"/>
      <c r="C1605" s="9"/>
      <c r="D1605" s="9"/>
      <c r="E1605" s="9"/>
      <c r="F1605" s="9"/>
      <c r="G1605" s="12"/>
      <c r="H1605" s="12"/>
      <c r="I1605" s="12"/>
      <c r="AS1605" s="9"/>
      <c r="AT1605" s="9"/>
      <c r="AU1605" s="9"/>
    </row>
    <row r="1606" spans="2:47" x14ac:dyDescent="0.3">
      <c r="B1606" s="12"/>
      <c r="C1606" s="9"/>
      <c r="D1606" s="9"/>
      <c r="E1606" s="9"/>
      <c r="F1606" s="9"/>
      <c r="G1606" s="12"/>
      <c r="H1606" s="12"/>
      <c r="I1606" s="12"/>
      <c r="AS1606" s="9"/>
      <c r="AT1606" s="9"/>
      <c r="AU1606" s="9"/>
    </row>
    <row r="1607" spans="2:47" x14ac:dyDescent="0.3">
      <c r="B1607" s="12"/>
      <c r="C1607" s="9"/>
      <c r="D1607" s="9"/>
      <c r="E1607" s="9"/>
      <c r="F1607" s="9"/>
      <c r="G1607" s="12"/>
      <c r="H1607" s="12"/>
      <c r="I1607" s="12"/>
      <c r="AS1607" s="9"/>
      <c r="AT1607" s="9"/>
      <c r="AU1607" s="9"/>
    </row>
    <row r="1608" spans="2:47" x14ac:dyDescent="0.3">
      <c r="B1608" s="12"/>
      <c r="C1608" s="9"/>
      <c r="D1608" s="9"/>
      <c r="E1608" s="9"/>
      <c r="F1608" s="9"/>
      <c r="G1608" s="12"/>
      <c r="H1608" s="12"/>
      <c r="I1608" s="12"/>
      <c r="AS1608" s="9"/>
      <c r="AT1608" s="9"/>
      <c r="AU1608" s="9"/>
    </row>
    <row r="1609" spans="2:47" x14ac:dyDescent="0.3">
      <c r="B1609" s="12"/>
      <c r="C1609" s="9"/>
      <c r="D1609" s="9"/>
      <c r="E1609" s="9"/>
      <c r="F1609" s="9"/>
      <c r="G1609" s="12"/>
      <c r="H1609" s="12"/>
      <c r="I1609" s="12"/>
      <c r="AS1609" s="9"/>
      <c r="AT1609" s="9"/>
      <c r="AU1609" s="9"/>
    </row>
    <row r="1610" spans="2:47" x14ac:dyDescent="0.3">
      <c r="B1610" s="12"/>
      <c r="C1610" s="9"/>
      <c r="D1610" s="9"/>
      <c r="E1610" s="9"/>
      <c r="F1610" s="9"/>
      <c r="G1610" s="12"/>
      <c r="H1610" s="12"/>
      <c r="I1610" s="12"/>
      <c r="AS1610" s="9"/>
      <c r="AT1610" s="9"/>
      <c r="AU1610" s="9"/>
    </row>
    <row r="1611" spans="2:47" x14ac:dyDescent="0.3">
      <c r="B1611" s="12"/>
      <c r="C1611" s="9"/>
      <c r="D1611" s="9"/>
      <c r="E1611" s="9"/>
      <c r="F1611" s="9"/>
      <c r="G1611" s="12"/>
      <c r="H1611" s="12"/>
      <c r="I1611" s="12"/>
      <c r="AS1611" s="9"/>
      <c r="AT1611" s="9"/>
      <c r="AU1611" s="9"/>
    </row>
    <row r="1612" spans="2:47" x14ac:dyDescent="0.3">
      <c r="B1612" s="12"/>
      <c r="C1612" s="9"/>
      <c r="D1612" s="9"/>
      <c r="E1612" s="9"/>
      <c r="F1612" s="9"/>
      <c r="G1612" s="12"/>
      <c r="H1612" s="12"/>
      <c r="I1612" s="12"/>
      <c r="AS1612" s="9"/>
      <c r="AT1612" s="9"/>
      <c r="AU1612" s="9"/>
    </row>
    <row r="1613" spans="2:47" x14ac:dyDescent="0.3">
      <c r="B1613" s="12"/>
      <c r="C1613" s="9"/>
      <c r="D1613" s="9"/>
      <c r="E1613" s="9"/>
      <c r="F1613" s="9"/>
      <c r="G1613" s="12"/>
      <c r="H1613" s="12"/>
      <c r="I1613" s="12"/>
      <c r="AS1613" s="9"/>
      <c r="AT1613" s="9"/>
      <c r="AU1613" s="9"/>
    </row>
    <row r="1614" spans="2:47" x14ac:dyDescent="0.3">
      <c r="B1614" s="12"/>
      <c r="C1614" s="9"/>
      <c r="D1614" s="9"/>
      <c r="E1614" s="9"/>
      <c r="F1614" s="9"/>
      <c r="G1614" s="12"/>
      <c r="H1614" s="12"/>
      <c r="I1614" s="12"/>
      <c r="AS1614" s="9"/>
      <c r="AT1614" s="9"/>
      <c r="AU1614" s="9"/>
    </row>
    <row r="1615" spans="2:47" x14ac:dyDescent="0.3">
      <c r="B1615" s="12"/>
      <c r="C1615" s="9"/>
      <c r="D1615" s="9"/>
      <c r="E1615" s="9"/>
      <c r="F1615" s="9"/>
      <c r="G1615" s="12"/>
      <c r="H1615" s="12"/>
      <c r="I1615" s="12"/>
      <c r="AS1615" s="9"/>
      <c r="AT1615" s="9"/>
      <c r="AU1615" s="9"/>
    </row>
    <row r="1616" spans="2:47" x14ac:dyDescent="0.3">
      <c r="B1616" s="12"/>
      <c r="C1616" s="9"/>
      <c r="D1616" s="9"/>
      <c r="E1616" s="9"/>
      <c r="F1616" s="9"/>
      <c r="G1616" s="12"/>
      <c r="H1616" s="12"/>
      <c r="I1616" s="12"/>
      <c r="AS1616" s="9"/>
      <c r="AT1616" s="9"/>
      <c r="AU1616" s="9"/>
    </row>
    <row r="1617" spans="2:47" x14ac:dyDescent="0.3">
      <c r="B1617" s="12"/>
      <c r="C1617" s="9"/>
      <c r="D1617" s="9"/>
      <c r="E1617" s="9"/>
      <c r="F1617" s="9"/>
      <c r="G1617" s="12"/>
      <c r="H1617" s="12"/>
      <c r="I1617" s="12"/>
      <c r="AS1617" s="9"/>
      <c r="AT1617" s="9"/>
      <c r="AU1617" s="9"/>
    </row>
    <row r="1618" spans="2:47" x14ac:dyDescent="0.3">
      <c r="B1618" s="12"/>
      <c r="C1618" s="9"/>
      <c r="D1618" s="9"/>
      <c r="E1618" s="9"/>
      <c r="F1618" s="9"/>
      <c r="G1618" s="12"/>
      <c r="H1618" s="12"/>
      <c r="I1618" s="12"/>
      <c r="AS1618" s="9"/>
      <c r="AT1618" s="9"/>
      <c r="AU1618" s="9"/>
    </row>
    <row r="1619" spans="2:47" x14ac:dyDescent="0.3">
      <c r="B1619" s="12"/>
      <c r="C1619" s="9"/>
      <c r="D1619" s="9"/>
      <c r="E1619" s="9"/>
      <c r="F1619" s="9"/>
      <c r="G1619" s="12"/>
      <c r="H1619" s="12"/>
      <c r="I1619" s="12"/>
      <c r="AS1619" s="9"/>
      <c r="AT1619" s="9"/>
      <c r="AU1619" s="9"/>
    </row>
    <row r="1620" spans="2:47" x14ac:dyDescent="0.3">
      <c r="B1620" s="12"/>
      <c r="C1620" s="9"/>
      <c r="D1620" s="9"/>
      <c r="E1620" s="9"/>
      <c r="F1620" s="9"/>
      <c r="G1620" s="12"/>
      <c r="H1620" s="12"/>
      <c r="I1620" s="12"/>
      <c r="AS1620" s="9"/>
      <c r="AT1620" s="9"/>
      <c r="AU1620" s="9"/>
    </row>
    <row r="1621" spans="2:47" x14ac:dyDescent="0.3">
      <c r="B1621" s="12"/>
      <c r="C1621" s="9"/>
      <c r="D1621" s="9"/>
      <c r="E1621" s="9"/>
      <c r="F1621" s="9"/>
      <c r="G1621" s="12"/>
      <c r="H1621" s="12"/>
      <c r="I1621" s="12"/>
      <c r="AS1621" s="9"/>
      <c r="AT1621" s="9"/>
      <c r="AU1621" s="9"/>
    </row>
    <row r="1622" spans="2:47" x14ac:dyDescent="0.3">
      <c r="B1622" s="12"/>
      <c r="C1622" s="9"/>
      <c r="D1622" s="9"/>
      <c r="E1622" s="9"/>
      <c r="F1622" s="9"/>
      <c r="G1622" s="12"/>
      <c r="H1622" s="12"/>
      <c r="I1622" s="12"/>
      <c r="AS1622" s="9"/>
      <c r="AT1622" s="9"/>
      <c r="AU1622" s="9"/>
    </row>
    <row r="1623" spans="2:47" x14ac:dyDescent="0.3">
      <c r="B1623" s="12"/>
      <c r="C1623" s="9"/>
      <c r="D1623" s="9"/>
      <c r="E1623" s="9"/>
      <c r="F1623" s="9"/>
      <c r="G1623" s="12"/>
      <c r="H1623" s="12"/>
      <c r="I1623" s="12"/>
      <c r="AS1623" s="9"/>
      <c r="AT1623" s="9"/>
      <c r="AU1623" s="9"/>
    </row>
    <row r="1624" spans="2:47" x14ac:dyDescent="0.3">
      <c r="B1624" s="12"/>
      <c r="C1624" s="9"/>
      <c r="D1624" s="9"/>
      <c r="E1624" s="9"/>
      <c r="F1624" s="9"/>
      <c r="G1624" s="12"/>
      <c r="H1624" s="12"/>
      <c r="I1624" s="12"/>
      <c r="AS1624" s="9"/>
      <c r="AT1624" s="9"/>
      <c r="AU1624" s="9"/>
    </row>
    <row r="1625" spans="2:47" x14ac:dyDescent="0.3">
      <c r="B1625" s="12"/>
      <c r="C1625" s="9"/>
      <c r="D1625" s="9"/>
      <c r="E1625" s="9"/>
      <c r="F1625" s="9"/>
      <c r="G1625" s="12"/>
      <c r="H1625" s="12"/>
      <c r="I1625" s="12"/>
      <c r="AS1625" s="9"/>
      <c r="AT1625" s="9"/>
      <c r="AU1625" s="9"/>
    </row>
    <row r="1626" spans="2:47" x14ac:dyDescent="0.3">
      <c r="B1626" s="12"/>
      <c r="C1626" s="9"/>
      <c r="D1626" s="9"/>
      <c r="E1626" s="9"/>
      <c r="F1626" s="9"/>
      <c r="G1626" s="12"/>
      <c r="H1626" s="12"/>
      <c r="I1626" s="12"/>
      <c r="AS1626" s="9"/>
      <c r="AT1626" s="9"/>
      <c r="AU1626" s="9"/>
    </row>
    <row r="1627" spans="2:47" x14ac:dyDescent="0.3">
      <c r="B1627" s="12"/>
      <c r="C1627" s="9"/>
      <c r="D1627" s="9"/>
      <c r="E1627" s="9"/>
      <c r="F1627" s="9"/>
      <c r="G1627" s="12"/>
      <c r="H1627" s="12"/>
      <c r="I1627" s="12"/>
      <c r="AS1627" s="9"/>
      <c r="AT1627" s="9"/>
      <c r="AU1627" s="9"/>
    </row>
    <row r="1628" spans="2:47" x14ac:dyDescent="0.3">
      <c r="B1628" s="12"/>
      <c r="C1628" s="9"/>
      <c r="D1628" s="9"/>
      <c r="E1628" s="9"/>
      <c r="F1628" s="9"/>
      <c r="G1628" s="12"/>
      <c r="H1628" s="12"/>
      <c r="I1628" s="12"/>
      <c r="AS1628" s="9"/>
      <c r="AT1628" s="9"/>
      <c r="AU1628" s="9"/>
    </row>
    <row r="1629" spans="2:47" x14ac:dyDescent="0.3">
      <c r="B1629" s="12"/>
      <c r="C1629" s="9"/>
      <c r="D1629" s="9"/>
      <c r="E1629" s="9"/>
      <c r="F1629" s="9"/>
      <c r="G1629" s="12"/>
      <c r="H1629" s="12"/>
      <c r="I1629" s="12"/>
      <c r="AS1629" s="9"/>
      <c r="AT1629" s="9"/>
      <c r="AU1629" s="9"/>
    </row>
    <row r="1630" spans="2:47" x14ac:dyDescent="0.3">
      <c r="B1630" s="12"/>
      <c r="C1630" s="9"/>
      <c r="D1630" s="9"/>
      <c r="E1630" s="9"/>
      <c r="F1630" s="9"/>
      <c r="G1630" s="12"/>
      <c r="H1630" s="12"/>
      <c r="I1630" s="12"/>
      <c r="AS1630" s="9"/>
      <c r="AT1630" s="9"/>
      <c r="AU1630" s="9"/>
    </row>
    <row r="1631" spans="2:47" x14ac:dyDescent="0.3">
      <c r="B1631" s="12"/>
      <c r="C1631" s="9"/>
      <c r="D1631" s="9"/>
      <c r="E1631" s="9"/>
      <c r="F1631" s="9"/>
      <c r="G1631" s="12"/>
      <c r="H1631" s="12"/>
      <c r="I1631" s="12"/>
      <c r="AS1631" s="9"/>
      <c r="AT1631" s="9"/>
      <c r="AU1631" s="9"/>
    </row>
    <row r="1632" spans="2:47" x14ac:dyDescent="0.3">
      <c r="B1632" s="12"/>
      <c r="C1632" s="9"/>
      <c r="D1632" s="9"/>
      <c r="E1632" s="9"/>
      <c r="F1632" s="9"/>
      <c r="G1632" s="12"/>
      <c r="H1632" s="12"/>
      <c r="I1632" s="12"/>
      <c r="AS1632" s="9"/>
      <c r="AT1632" s="9"/>
      <c r="AU1632" s="9"/>
    </row>
    <row r="1633" spans="2:47" x14ac:dyDescent="0.3">
      <c r="B1633" s="12"/>
      <c r="C1633" s="9"/>
      <c r="D1633" s="9"/>
      <c r="E1633" s="9"/>
      <c r="F1633" s="9"/>
      <c r="G1633" s="12"/>
      <c r="H1633" s="12"/>
      <c r="I1633" s="12"/>
      <c r="AS1633" s="9"/>
      <c r="AT1633" s="9"/>
      <c r="AU1633" s="9"/>
    </row>
    <row r="1634" spans="2:47" x14ac:dyDescent="0.3">
      <c r="B1634" s="12"/>
      <c r="C1634" s="9"/>
      <c r="D1634" s="9"/>
      <c r="E1634" s="9"/>
      <c r="F1634" s="9"/>
      <c r="G1634" s="12"/>
      <c r="H1634" s="12"/>
      <c r="I1634" s="12"/>
      <c r="AS1634" s="9"/>
      <c r="AT1634" s="9"/>
      <c r="AU1634" s="9"/>
    </row>
    <row r="1635" spans="2:47" x14ac:dyDescent="0.3">
      <c r="B1635" s="12"/>
      <c r="C1635" s="9"/>
      <c r="D1635" s="9"/>
      <c r="E1635" s="9"/>
      <c r="F1635" s="9"/>
      <c r="G1635" s="12"/>
      <c r="H1635" s="12"/>
      <c r="I1635" s="12"/>
      <c r="AS1635" s="9"/>
      <c r="AT1635" s="9"/>
      <c r="AU1635" s="9"/>
    </row>
    <row r="1636" spans="2:47" x14ac:dyDescent="0.3">
      <c r="B1636" s="12"/>
      <c r="C1636" s="9"/>
      <c r="D1636" s="9"/>
      <c r="E1636" s="9"/>
      <c r="F1636" s="9"/>
      <c r="G1636" s="12"/>
      <c r="H1636" s="12"/>
      <c r="I1636" s="12"/>
      <c r="AS1636" s="9"/>
      <c r="AT1636" s="9"/>
      <c r="AU1636" s="9"/>
    </row>
    <row r="1637" spans="2:47" x14ac:dyDescent="0.3">
      <c r="B1637" s="12"/>
      <c r="C1637" s="9"/>
      <c r="D1637" s="9"/>
      <c r="E1637" s="9"/>
      <c r="F1637" s="9"/>
      <c r="G1637" s="12"/>
      <c r="H1637" s="12"/>
      <c r="I1637" s="12"/>
      <c r="AS1637" s="9"/>
      <c r="AT1637" s="9"/>
      <c r="AU1637" s="9"/>
    </row>
    <row r="1638" spans="2:47" x14ac:dyDescent="0.3">
      <c r="B1638" s="12"/>
      <c r="C1638" s="9"/>
      <c r="D1638" s="9"/>
      <c r="E1638" s="9"/>
      <c r="F1638" s="9"/>
      <c r="G1638" s="12"/>
      <c r="H1638" s="12"/>
      <c r="I1638" s="12"/>
      <c r="AS1638" s="9"/>
      <c r="AT1638" s="9"/>
      <c r="AU1638" s="9"/>
    </row>
    <row r="1639" spans="2:47" x14ac:dyDescent="0.3">
      <c r="B1639" s="12"/>
      <c r="C1639" s="9"/>
      <c r="D1639" s="9"/>
      <c r="E1639" s="9"/>
      <c r="F1639" s="9"/>
      <c r="G1639" s="12"/>
      <c r="H1639" s="12"/>
      <c r="I1639" s="12"/>
      <c r="AS1639" s="9"/>
      <c r="AT1639" s="9"/>
      <c r="AU1639" s="9"/>
    </row>
    <row r="1640" spans="2:47" x14ac:dyDescent="0.3">
      <c r="B1640" s="12"/>
      <c r="C1640" s="9"/>
      <c r="D1640" s="9"/>
      <c r="E1640" s="9"/>
      <c r="F1640" s="9"/>
      <c r="G1640" s="12"/>
      <c r="H1640" s="12"/>
      <c r="I1640" s="12"/>
      <c r="AS1640" s="9"/>
      <c r="AT1640" s="9"/>
      <c r="AU1640" s="9"/>
    </row>
    <row r="1641" spans="2:47" x14ac:dyDescent="0.3">
      <c r="B1641" s="12"/>
      <c r="C1641" s="9"/>
      <c r="D1641" s="9"/>
      <c r="E1641" s="9"/>
      <c r="F1641" s="9"/>
      <c r="G1641" s="12"/>
      <c r="H1641" s="12"/>
      <c r="I1641" s="12"/>
      <c r="AS1641" s="9"/>
      <c r="AT1641" s="9"/>
      <c r="AU1641" s="9"/>
    </row>
    <row r="1642" spans="2:47" x14ac:dyDescent="0.3">
      <c r="B1642" s="12"/>
      <c r="C1642" s="9"/>
      <c r="D1642" s="9"/>
      <c r="E1642" s="9"/>
      <c r="F1642" s="9"/>
      <c r="G1642" s="12"/>
      <c r="H1642" s="12"/>
      <c r="I1642" s="12"/>
      <c r="AS1642" s="9"/>
      <c r="AT1642" s="9"/>
      <c r="AU1642" s="9"/>
    </row>
    <row r="1643" spans="2:47" x14ac:dyDescent="0.3">
      <c r="B1643" s="12"/>
      <c r="C1643" s="9"/>
      <c r="D1643" s="9"/>
      <c r="E1643" s="9"/>
      <c r="F1643" s="9"/>
      <c r="G1643" s="12"/>
      <c r="H1643" s="12"/>
      <c r="I1643" s="12"/>
      <c r="AS1643" s="9"/>
      <c r="AT1643" s="9"/>
      <c r="AU1643" s="9"/>
    </row>
    <row r="1644" spans="2:47" x14ac:dyDescent="0.3">
      <c r="B1644" s="12"/>
      <c r="C1644" s="9"/>
      <c r="D1644" s="9"/>
      <c r="E1644" s="9"/>
      <c r="F1644" s="9"/>
      <c r="G1644" s="12"/>
      <c r="H1644" s="12"/>
      <c r="I1644" s="12"/>
      <c r="AS1644" s="9"/>
      <c r="AT1644" s="9"/>
      <c r="AU1644" s="9"/>
    </row>
    <row r="1645" spans="2:47" x14ac:dyDescent="0.3">
      <c r="B1645" s="12"/>
      <c r="C1645" s="9"/>
      <c r="D1645" s="9"/>
      <c r="E1645" s="9"/>
      <c r="F1645" s="9"/>
      <c r="G1645" s="12"/>
      <c r="H1645" s="12"/>
      <c r="I1645" s="12"/>
      <c r="AS1645" s="9"/>
      <c r="AT1645" s="9"/>
      <c r="AU1645" s="9"/>
    </row>
    <row r="1646" spans="2:47" x14ac:dyDescent="0.3">
      <c r="B1646" s="12"/>
      <c r="C1646" s="9"/>
      <c r="D1646" s="9"/>
      <c r="E1646" s="9"/>
      <c r="F1646" s="9"/>
      <c r="G1646" s="12"/>
      <c r="H1646" s="12"/>
      <c r="I1646" s="12"/>
      <c r="AS1646" s="9"/>
      <c r="AT1646" s="9"/>
      <c r="AU1646" s="9"/>
    </row>
    <row r="1647" spans="2:47" x14ac:dyDescent="0.3">
      <c r="B1647" s="12"/>
      <c r="C1647" s="9"/>
      <c r="D1647" s="9"/>
      <c r="E1647" s="9"/>
      <c r="F1647" s="9"/>
      <c r="G1647" s="12"/>
      <c r="H1647" s="12"/>
      <c r="I1647" s="12"/>
      <c r="AS1647" s="9"/>
      <c r="AT1647" s="9"/>
      <c r="AU1647" s="9"/>
    </row>
    <row r="1648" spans="2:47" x14ac:dyDescent="0.3">
      <c r="B1648" s="12"/>
      <c r="C1648" s="9"/>
      <c r="D1648" s="9"/>
      <c r="E1648" s="9"/>
      <c r="F1648" s="9"/>
      <c r="G1648" s="12"/>
      <c r="H1648" s="12"/>
      <c r="I1648" s="12"/>
      <c r="AS1648" s="9"/>
      <c r="AT1648" s="9"/>
      <c r="AU1648" s="9"/>
    </row>
    <row r="1649" spans="2:47" x14ac:dyDescent="0.3">
      <c r="B1649" s="12"/>
      <c r="C1649" s="9"/>
      <c r="D1649" s="9"/>
      <c r="E1649" s="9"/>
      <c r="F1649" s="9"/>
      <c r="G1649" s="12"/>
      <c r="H1649" s="12"/>
      <c r="I1649" s="12"/>
      <c r="AS1649" s="9"/>
      <c r="AT1649" s="9"/>
      <c r="AU1649" s="9"/>
    </row>
    <row r="1650" spans="2:47" x14ac:dyDescent="0.3">
      <c r="B1650" s="12"/>
      <c r="C1650" s="9"/>
      <c r="D1650" s="9"/>
      <c r="E1650" s="9"/>
      <c r="F1650" s="9"/>
      <c r="G1650" s="12"/>
      <c r="H1650" s="12"/>
      <c r="I1650" s="12"/>
      <c r="AS1650" s="9"/>
      <c r="AT1650" s="9"/>
      <c r="AU1650" s="9"/>
    </row>
    <row r="1651" spans="2:47" x14ac:dyDescent="0.3">
      <c r="B1651" s="12"/>
      <c r="C1651" s="9"/>
      <c r="D1651" s="9"/>
      <c r="E1651" s="9"/>
      <c r="F1651" s="9"/>
      <c r="G1651" s="12"/>
      <c r="H1651" s="12"/>
      <c r="I1651" s="12"/>
      <c r="AS1651" s="9"/>
      <c r="AT1651" s="9"/>
      <c r="AU1651" s="9"/>
    </row>
    <row r="1652" spans="2:47" x14ac:dyDescent="0.3">
      <c r="B1652" s="12"/>
      <c r="C1652" s="9"/>
      <c r="D1652" s="9"/>
      <c r="E1652" s="9"/>
      <c r="F1652" s="9"/>
      <c r="G1652" s="12"/>
      <c r="H1652" s="12"/>
      <c r="I1652" s="12"/>
      <c r="AS1652" s="9"/>
      <c r="AT1652" s="9"/>
      <c r="AU1652" s="9"/>
    </row>
    <row r="1653" spans="2:47" x14ac:dyDescent="0.3">
      <c r="B1653" s="12"/>
      <c r="C1653" s="9"/>
      <c r="D1653" s="9"/>
      <c r="E1653" s="9"/>
      <c r="F1653" s="9"/>
      <c r="G1653" s="12"/>
      <c r="H1653" s="12"/>
      <c r="I1653" s="12"/>
      <c r="AS1653" s="9"/>
      <c r="AT1653" s="9"/>
      <c r="AU1653" s="9"/>
    </row>
    <row r="1654" spans="2:47" x14ac:dyDescent="0.3">
      <c r="B1654" s="12"/>
      <c r="C1654" s="9"/>
      <c r="D1654" s="9"/>
      <c r="E1654" s="9"/>
      <c r="F1654" s="9"/>
      <c r="G1654" s="12"/>
      <c r="H1654" s="12"/>
      <c r="I1654" s="12"/>
      <c r="AS1654" s="9"/>
      <c r="AT1654" s="9"/>
      <c r="AU1654" s="9"/>
    </row>
    <row r="1655" spans="2:47" x14ac:dyDescent="0.3">
      <c r="B1655" s="12"/>
      <c r="C1655" s="9"/>
      <c r="D1655" s="9"/>
      <c r="E1655" s="9"/>
      <c r="F1655" s="9"/>
      <c r="G1655" s="12"/>
      <c r="H1655" s="12"/>
      <c r="I1655" s="12"/>
      <c r="AS1655" s="9"/>
      <c r="AT1655" s="9"/>
      <c r="AU1655" s="9"/>
    </row>
    <row r="1656" spans="2:47" x14ac:dyDescent="0.3">
      <c r="B1656" s="12"/>
      <c r="C1656" s="9"/>
      <c r="D1656" s="9"/>
      <c r="E1656" s="9"/>
      <c r="F1656" s="9"/>
      <c r="G1656" s="12"/>
      <c r="H1656" s="12"/>
      <c r="I1656" s="12"/>
      <c r="AS1656" s="9"/>
      <c r="AT1656" s="9"/>
      <c r="AU1656" s="9"/>
    </row>
    <row r="1657" spans="2:47" x14ac:dyDescent="0.3">
      <c r="B1657" s="12"/>
      <c r="C1657" s="9"/>
      <c r="D1657" s="9"/>
      <c r="E1657" s="9"/>
      <c r="F1657" s="9"/>
      <c r="G1657" s="12"/>
      <c r="H1657" s="12"/>
      <c r="I1657" s="12"/>
      <c r="AS1657" s="9"/>
      <c r="AT1657" s="9"/>
      <c r="AU1657" s="9"/>
    </row>
    <row r="1658" spans="2:47" x14ac:dyDescent="0.3">
      <c r="B1658" s="12"/>
      <c r="C1658" s="9"/>
      <c r="D1658" s="9"/>
      <c r="E1658" s="9"/>
      <c r="F1658" s="9"/>
      <c r="G1658" s="12"/>
      <c r="H1658" s="12"/>
      <c r="I1658" s="12"/>
      <c r="AS1658" s="9"/>
      <c r="AT1658" s="9"/>
      <c r="AU1658" s="9"/>
    </row>
    <row r="1659" spans="2:47" x14ac:dyDescent="0.3">
      <c r="B1659" s="12"/>
      <c r="C1659" s="9"/>
      <c r="D1659" s="9"/>
      <c r="E1659" s="9"/>
      <c r="F1659" s="9"/>
      <c r="G1659" s="12"/>
      <c r="H1659" s="12"/>
      <c r="I1659" s="12"/>
      <c r="AS1659" s="9"/>
      <c r="AT1659" s="9"/>
      <c r="AU1659" s="9"/>
    </row>
    <row r="1660" spans="2:47" x14ac:dyDescent="0.3">
      <c r="B1660" s="12"/>
      <c r="C1660" s="9"/>
      <c r="D1660" s="9"/>
      <c r="E1660" s="9"/>
      <c r="F1660" s="9"/>
      <c r="G1660" s="12"/>
      <c r="H1660" s="12"/>
      <c r="I1660" s="12"/>
      <c r="AS1660" s="9"/>
      <c r="AT1660" s="9"/>
      <c r="AU1660" s="9"/>
    </row>
    <row r="1661" spans="2:47" x14ac:dyDescent="0.3">
      <c r="B1661" s="12"/>
      <c r="C1661" s="9"/>
      <c r="D1661" s="9"/>
      <c r="E1661" s="9"/>
      <c r="F1661" s="9"/>
      <c r="G1661" s="12"/>
      <c r="H1661" s="12"/>
      <c r="I1661" s="12"/>
      <c r="AS1661" s="9"/>
      <c r="AT1661" s="9"/>
      <c r="AU1661" s="9"/>
    </row>
    <row r="1662" spans="2:47" x14ac:dyDescent="0.3">
      <c r="B1662" s="12"/>
      <c r="C1662" s="9"/>
      <c r="D1662" s="9"/>
      <c r="E1662" s="9"/>
      <c r="F1662" s="9"/>
      <c r="G1662" s="12"/>
      <c r="H1662" s="12"/>
      <c r="I1662" s="12"/>
      <c r="AS1662" s="9"/>
      <c r="AT1662" s="9"/>
      <c r="AU1662" s="9"/>
    </row>
    <row r="1663" spans="2:47" x14ac:dyDescent="0.3">
      <c r="B1663" s="12"/>
      <c r="C1663" s="9"/>
      <c r="D1663" s="9"/>
      <c r="E1663" s="9"/>
      <c r="F1663" s="9"/>
      <c r="G1663" s="12"/>
      <c r="H1663" s="12"/>
      <c r="I1663" s="12"/>
      <c r="AS1663" s="9"/>
      <c r="AT1663" s="9"/>
      <c r="AU1663" s="9"/>
    </row>
    <row r="1664" spans="2:47" x14ac:dyDescent="0.3">
      <c r="B1664" s="12"/>
      <c r="C1664" s="9"/>
      <c r="D1664" s="9"/>
      <c r="E1664" s="9"/>
      <c r="F1664" s="9"/>
      <c r="G1664" s="12"/>
      <c r="H1664" s="12"/>
      <c r="I1664" s="12"/>
      <c r="AS1664" s="9"/>
      <c r="AT1664" s="9"/>
      <c r="AU1664" s="9"/>
    </row>
    <row r="1665" spans="2:47" x14ac:dyDescent="0.3">
      <c r="B1665" s="12"/>
      <c r="C1665" s="9"/>
      <c r="D1665" s="9"/>
      <c r="E1665" s="9"/>
      <c r="F1665" s="9"/>
      <c r="G1665" s="12"/>
      <c r="H1665" s="12"/>
      <c r="I1665" s="12"/>
      <c r="AS1665" s="9"/>
      <c r="AT1665" s="9"/>
      <c r="AU1665" s="9"/>
    </row>
    <row r="1666" spans="2:47" x14ac:dyDescent="0.3">
      <c r="B1666" s="12"/>
      <c r="C1666" s="9"/>
      <c r="D1666" s="9"/>
      <c r="E1666" s="9"/>
      <c r="F1666" s="9"/>
      <c r="G1666" s="12"/>
      <c r="H1666" s="12"/>
      <c r="I1666" s="12"/>
      <c r="AS1666" s="9"/>
      <c r="AT1666" s="9"/>
      <c r="AU1666" s="9"/>
    </row>
    <row r="1667" spans="2:47" x14ac:dyDescent="0.3">
      <c r="B1667" s="12"/>
      <c r="C1667" s="9"/>
      <c r="D1667" s="9"/>
      <c r="E1667" s="9"/>
      <c r="F1667" s="9"/>
      <c r="G1667" s="12"/>
      <c r="H1667" s="12"/>
      <c r="I1667" s="12"/>
      <c r="AS1667" s="9"/>
      <c r="AT1667" s="9"/>
      <c r="AU1667" s="9"/>
    </row>
    <row r="1668" spans="2:47" x14ac:dyDescent="0.3">
      <c r="B1668" s="12"/>
      <c r="C1668" s="9"/>
      <c r="D1668" s="9"/>
      <c r="E1668" s="9"/>
      <c r="F1668" s="9"/>
      <c r="G1668" s="12"/>
      <c r="H1668" s="12"/>
      <c r="I1668" s="12"/>
      <c r="AS1668" s="9"/>
      <c r="AT1668" s="9"/>
      <c r="AU1668" s="9"/>
    </row>
    <row r="1669" spans="2:47" x14ac:dyDescent="0.3">
      <c r="B1669" s="12"/>
      <c r="C1669" s="9"/>
      <c r="D1669" s="9"/>
      <c r="E1669" s="9"/>
      <c r="F1669" s="9"/>
      <c r="G1669" s="12"/>
      <c r="H1669" s="12"/>
      <c r="I1669" s="12"/>
      <c r="AS1669" s="9"/>
      <c r="AT1669" s="9"/>
      <c r="AU1669" s="9"/>
    </row>
    <row r="1670" spans="2:47" x14ac:dyDescent="0.3">
      <c r="B1670" s="12"/>
      <c r="C1670" s="9"/>
      <c r="D1670" s="9"/>
      <c r="E1670" s="9"/>
      <c r="F1670" s="9"/>
      <c r="G1670" s="12"/>
      <c r="H1670" s="12"/>
      <c r="I1670" s="12"/>
      <c r="AS1670" s="9"/>
      <c r="AT1670" s="9"/>
      <c r="AU1670" s="9"/>
    </row>
    <row r="1671" spans="2:47" x14ac:dyDescent="0.3">
      <c r="B1671" s="12"/>
      <c r="C1671" s="9"/>
      <c r="D1671" s="9"/>
      <c r="E1671" s="9"/>
      <c r="F1671" s="9"/>
      <c r="G1671" s="12"/>
      <c r="H1671" s="12"/>
      <c r="I1671" s="12"/>
      <c r="AS1671" s="9"/>
      <c r="AT1671" s="9"/>
      <c r="AU1671" s="9"/>
    </row>
    <row r="1672" spans="2:47" x14ac:dyDescent="0.3">
      <c r="B1672" s="12"/>
      <c r="C1672" s="9"/>
      <c r="D1672" s="9"/>
      <c r="E1672" s="9"/>
      <c r="F1672" s="9"/>
      <c r="G1672" s="12"/>
      <c r="H1672" s="12"/>
      <c r="I1672" s="12"/>
      <c r="AS1672" s="9"/>
      <c r="AT1672" s="9"/>
      <c r="AU1672" s="9"/>
    </row>
    <row r="1673" spans="2:47" x14ac:dyDescent="0.3">
      <c r="B1673" s="12"/>
      <c r="C1673" s="9"/>
      <c r="D1673" s="9"/>
      <c r="E1673" s="9"/>
      <c r="F1673" s="9"/>
      <c r="G1673" s="12"/>
      <c r="H1673" s="12"/>
      <c r="I1673" s="12"/>
      <c r="AS1673" s="9"/>
      <c r="AT1673" s="9"/>
      <c r="AU1673" s="9"/>
    </row>
    <row r="1674" spans="2:47" x14ac:dyDescent="0.3">
      <c r="B1674" s="12"/>
      <c r="C1674" s="9"/>
      <c r="D1674" s="9"/>
      <c r="E1674" s="9"/>
      <c r="F1674" s="9"/>
      <c r="G1674" s="12"/>
      <c r="H1674" s="12"/>
      <c r="I1674" s="12"/>
      <c r="AS1674" s="9"/>
      <c r="AT1674" s="9"/>
      <c r="AU1674" s="9"/>
    </row>
    <row r="1675" spans="2:47" x14ac:dyDescent="0.3">
      <c r="B1675" s="12"/>
      <c r="C1675" s="9"/>
      <c r="D1675" s="9"/>
      <c r="E1675" s="9"/>
      <c r="F1675" s="9"/>
      <c r="G1675" s="12"/>
      <c r="H1675" s="12"/>
      <c r="I1675" s="12"/>
      <c r="AS1675" s="9"/>
      <c r="AT1675" s="9"/>
      <c r="AU1675" s="9"/>
    </row>
    <row r="1676" spans="2:47" x14ac:dyDescent="0.3">
      <c r="B1676" s="12"/>
      <c r="C1676" s="9"/>
      <c r="D1676" s="9"/>
      <c r="E1676" s="9"/>
      <c r="F1676" s="9"/>
      <c r="G1676" s="12"/>
      <c r="H1676" s="12"/>
      <c r="I1676" s="12"/>
      <c r="AS1676" s="9"/>
      <c r="AT1676" s="9"/>
      <c r="AU1676" s="9"/>
    </row>
    <row r="1677" spans="2:47" x14ac:dyDescent="0.3">
      <c r="B1677" s="12"/>
      <c r="C1677" s="9"/>
      <c r="D1677" s="9"/>
      <c r="E1677" s="9"/>
      <c r="F1677" s="9"/>
      <c r="G1677" s="12"/>
      <c r="H1677" s="12"/>
      <c r="I1677" s="12"/>
      <c r="AS1677" s="9"/>
      <c r="AT1677" s="9"/>
      <c r="AU1677" s="9"/>
    </row>
    <row r="1678" spans="2:47" x14ac:dyDescent="0.3">
      <c r="B1678" s="12"/>
      <c r="C1678" s="9"/>
      <c r="D1678" s="9"/>
      <c r="E1678" s="9"/>
      <c r="F1678" s="9"/>
      <c r="G1678" s="12"/>
      <c r="H1678" s="12"/>
      <c r="I1678" s="12"/>
      <c r="AS1678" s="9"/>
      <c r="AT1678" s="9"/>
      <c r="AU1678" s="9"/>
    </row>
    <row r="1679" spans="2:47" x14ac:dyDescent="0.3">
      <c r="B1679" s="12"/>
      <c r="C1679" s="9"/>
      <c r="D1679" s="9"/>
      <c r="E1679" s="9"/>
      <c r="F1679" s="9"/>
      <c r="G1679" s="12"/>
      <c r="H1679" s="12"/>
      <c r="I1679" s="12"/>
      <c r="AS1679" s="9"/>
      <c r="AT1679" s="9"/>
      <c r="AU1679" s="9"/>
    </row>
    <row r="1680" spans="2:47" x14ac:dyDescent="0.3">
      <c r="B1680" s="12"/>
      <c r="C1680" s="9"/>
      <c r="D1680" s="9"/>
      <c r="E1680" s="9"/>
      <c r="F1680" s="9"/>
      <c r="G1680" s="12"/>
      <c r="H1680" s="12"/>
      <c r="I1680" s="12"/>
      <c r="AS1680" s="9"/>
      <c r="AT1680" s="9"/>
      <c r="AU1680" s="9"/>
    </row>
    <row r="1681" spans="2:47" x14ac:dyDescent="0.3">
      <c r="B1681" s="12"/>
      <c r="C1681" s="9"/>
      <c r="D1681" s="9"/>
      <c r="E1681" s="9"/>
      <c r="F1681" s="9"/>
      <c r="G1681" s="12"/>
      <c r="H1681" s="12"/>
      <c r="I1681" s="12"/>
      <c r="AS1681" s="9"/>
      <c r="AT1681" s="9"/>
      <c r="AU1681" s="9"/>
    </row>
    <row r="1682" spans="2:47" x14ac:dyDescent="0.3">
      <c r="B1682" s="12"/>
      <c r="C1682" s="9"/>
      <c r="D1682" s="9"/>
      <c r="E1682" s="9"/>
      <c r="F1682" s="9"/>
      <c r="G1682" s="12"/>
      <c r="H1682" s="12"/>
      <c r="I1682" s="12"/>
      <c r="AS1682" s="9"/>
      <c r="AT1682" s="9"/>
      <c r="AU1682" s="9"/>
    </row>
    <row r="1683" spans="2:47" x14ac:dyDescent="0.3">
      <c r="B1683" s="12"/>
      <c r="C1683" s="9"/>
      <c r="D1683" s="9"/>
      <c r="E1683" s="9"/>
      <c r="F1683" s="9"/>
      <c r="G1683" s="12"/>
      <c r="H1683" s="12"/>
      <c r="I1683" s="12"/>
      <c r="AS1683" s="9"/>
      <c r="AT1683" s="9"/>
      <c r="AU1683" s="9"/>
    </row>
    <row r="1684" spans="2:47" x14ac:dyDescent="0.3">
      <c r="B1684" s="12"/>
      <c r="C1684" s="9"/>
      <c r="D1684" s="9"/>
      <c r="E1684" s="9"/>
      <c r="F1684" s="9"/>
      <c r="G1684" s="12"/>
      <c r="H1684" s="12"/>
      <c r="I1684" s="12"/>
      <c r="AS1684" s="9"/>
      <c r="AT1684" s="9"/>
      <c r="AU1684" s="9"/>
    </row>
    <row r="1685" spans="2:47" x14ac:dyDescent="0.3">
      <c r="B1685" s="12"/>
      <c r="C1685" s="9"/>
      <c r="D1685" s="9"/>
      <c r="E1685" s="9"/>
      <c r="F1685" s="9"/>
      <c r="G1685" s="12"/>
      <c r="H1685" s="12"/>
      <c r="I1685" s="12"/>
      <c r="AS1685" s="9"/>
      <c r="AT1685" s="9"/>
      <c r="AU1685" s="9"/>
    </row>
    <row r="1686" spans="2:47" x14ac:dyDescent="0.3">
      <c r="B1686" s="12"/>
      <c r="C1686" s="9"/>
      <c r="D1686" s="9"/>
      <c r="E1686" s="9"/>
      <c r="F1686" s="9"/>
      <c r="G1686" s="12"/>
      <c r="H1686" s="12"/>
      <c r="I1686" s="12"/>
      <c r="AS1686" s="9"/>
      <c r="AT1686" s="9"/>
      <c r="AU1686" s="9"/>
    </row>
    <row r="1687" spans="2:47" x14ac:dyDescent="0.3">
      <c r="B1687" s="12"/>
      <c r="C1687" s="9"/>
      <c r="D1687" s="9"/>
      <c r="E1687" s="9"/>
      <c r="F1687" s="9"/>
      <c r="G1687" s="12"/>
      <c r="H1687" s="12"/>
      <c r="I1687" s="12"/>
      <c r="AS1687" s="9"/>
      <c r="AT1687" s="9"/>
      <c r="AU1687" s="9"/>
    </row>
    <row r="1688" spans="2:47" x14ac:dyDescent="0.3">
      <c r="B1688" s="12"/>
      <c r="C1688" s="9"/>
      <c r="D1688" s="9"/>
      <c r="E1688" s="9"/>
      <c r="F1688" s="9"/>
      <c r="G1688" s="12"/>
      <c r="H1688" s="12"/>
      <c r="I1688" s="12"/>
      <c r="AS1688" s="9"/>
      <c r="AT1688" s="9"/>
      <c r="AU1688" s="9"/>
    </row>
    <row r="1689" spans="2:47" x14ac:dyDescent="0.3">
      <c r="B1689" s="12"/>
      <c r="C1689" s="9"/>
      <c r="D1689" s="9"/>
      <c r="E1689" s="9"/>
      <c r="F1689" s="9"/>
      <c r="G1689" s="12"/>
      <c r="H1689" s="12"/>
      <c r="I1689" s="12"/>
      <c r="AS1689" s="9"/>
      <c r="AT1689" s="9"/>
      <c r="AU1689" s="9"/>
    </row>
    <row r="1690" spans="2:47" x14ac:dyDescent="0.3">
      <c r="B1690" s="12"/>
      <c r="C1690" s="9"/>
      <c r="D1690" s="9"/>
      <c r="E1690" s="9"/>
      <c r="F1690" s="9"/>
      <c r="G1690" s="12"/>
      <c r="H1690" s="12"/>
      <c r="I1690" s="12"/>
      <c r="AS1690" s="9"/>
      <c r="AT1690" s="9"/>
      <c r="AU1690" s="9"/>
    </row>
    <row r="1691" spans="2:47" x14ac:dyDescent="0.3">
      <c r="B1691" s="12"/>
      <c r="C1691" s="9"/>
      <c r="D1691" s="9"/>
      <c r="E1691" s="9"/>
      <c r="F1691" s="9"/>
      <c r="G1691" s="12"/>
      <c r="H1691" s="12"/>
      <c r="I1691" s="12"/>
      <c r="AS1691" s="9"/>
      <c r="AT1691" s="9"/>
      <c r="AU1691" s="9"/>
    </row>
    <row r="1692" spans="2:47" x14ac:dyDescent="0.3">
      <c r="B1692" s="12"/>
      <c r="C1692" s="9"/>
      <c r="D1692" s="9"/>
      <c r="E1692" s="9"/>
      <c r="F1692" s="9"/>
      <c r="G1692" s="12"/>
      <c r="H1692" s="12"/>
      <c r="I1692" s="12"/>
      <c r="AS1692" s="9"/>
      <c r="AT1692" s="9"/>
      <c r="AU1692" s="9"/>
    </row>
    <row r="1693" spans="2:47" x14ac:dyDescent="0.3">
      <c r="B1693" s="12"/>
      <c r="C1693" s="9"/>
      <c r="D1693" s="9"/>
      <c r="E1693" s="9"/>
      <c r="F1693" s="9"/>
      <c r="G1693" s="12"/>
      <c r="H1693" s="12"/>
      <c r="I1693" s="12"/>
      <c r="AS1693" s="9"/>
      <c r="AT1693" s="9"/>
      <c r="AU1693" s="9"/>
    </row>
    <row r="1694" spans="2:47" x14ac:dyDescent="0.3">
      <c r="B1694" s="12"/>
      <c r="C1694" s="9"/>
      <c r="D1694" s="9"/>
      <c r="E1694" s="9"/>
      <c r="F1694" s="9"/>
      <c r="G1694" s="12"/>
      <c r="H1694" s="12"/>
      <c r="I1694" s="12"/>
      <c r="AS1694" s="9"/>
      <c r="AT1694" s="9"/>
      <c r="AU1694" s="9"/>
    </row>
    <row r="1695" spans="2:47" x14ac:dyDescent="0.3">
      <c r="B1695" s="12"/>
      <c r="C1695" s="9"/>
      <c r="D1695" s="9"/>
      <c r="E1695" s="9"/>
      <c r="F1695" s="9"/>
      <c r="G1695" s="12"/>
      <c r="H1695" s="12"/>
      <c r="I1695" s="12"/>
      <c r="AS1695" s="9"/>
      <c r="AT1695" s="9"/>
      <c r="AU1695" s="9"/>
    </row>
    <row r="1696" spans="2:47" x14ac:dyDescent="0.3">
      <c r="B1696" s="12"/>
      <c r="C1696" s="9"/>
      <c r="D1696" s="9"/>
      <c r="E1696" s="9"/>
      <c r="F1696" s="9"/>
      <c r="G1696" s="12"/>
      <c r="H1696" s="12"/>
      <c r="I1696" s="12"/>
      <c r="AS1696" s="9"/>
      <c r="AT1696" s="9"/>
      <c r="AU1696" s="9"/>
    </row>
    <row r="1697" spans="2:47" x14ac:dyDescent="0.3">
      <c r="B1697" s="12"/>
      <c r="C1697" s="9"/>
      <c r="D1697" s="9"/>
      <c r="E1697" s="9"/>
      <c r="F1697" s="9"/>
      <c r="G1697" s="12"/>
      <c r="H1697" s="12"/>
      <c r="I1697" s="12"/>
      <c r="AS1697" s="9"/>
      <c r="AT1697" s="9"/>
      <c r="AU1697" s="9"/>
    </row>
    <row r="1698" spans="2:47" x14ac:dyDescent="0.3">
      <c r="B1698" s="12"/>
      <c r="C1698" s="9"/>
      <c r="D1698" s="9"/>
      <c r="E1698" s="9"/>
      <c r="F1698" s="9"/>
      <c r="G1698" s="12"/>
      <c r="H1698" s="12"/>
      <c r="I1698" s="12"/>
      <c r="AS1698" s="9"/>
      <c r="AT1698" s="9"/>
      <c r="AU1698" s="9"/>
    </row>
    <row r="1699" spans="2:47" x14ac:dyDescent="0.3">
      <c r="B1699" s="12"/>
      <c r="C1699" s="9"/>
      <c r="D1699" s="9"/>
      <c r="E1699" s="9"/>
      <c r="F1699" s="9"/>
      <c r="G1699" s="12"/>
      <c r="H1699" s="12"/>
      <c r="I1699" s="12"/>
      <c r="AS1699" s="9"/>
      <c r="AT1699" s="9"/>
      <c r="AU1699" s="9"/>
    </row>
    <row r="1700" spans="2:47" x14ac:dyDescent="0.3">
      <c r="B1700" s="12"/>
      <c r="C1700" s="9"/>
      <c r="D1700" s="9"/>
      <c r="E1700" s="9"/>
      <c r="F1700" s="9"/>
      <c r="G1700" s="12"/>
      <c r="H1700" s="12"/>
      <c r="I1700" s="12"/>
      <c r="AS1700" s="9"/>
      <c r="AT1700" s="9"/>
      <c r="AU1700" s="9"/>
    </row>
    <row r="1701" spans="2:47" x14ac:dyDescent="0.3">
      <c r="B1701" s="12"/>
      <c r="C1701" s="9"/>
      <c r="D1701" s="9"/>
      <c r="E1701" s="9"/>
      <c r="F1701" s="9"/>
      <c r="G1701" s="12"/>
      <c r="H1701" s="12"/>
      <c r="I1701" s="12"/>
      <c r="AS1701" s="9"/>
      <c r="AT1701" s="9"/>
      <c r="AU1701" s="9"/>
    </row>
    <row r="1702" spans="2:47" x14ac:dyDescent="0.3">
      <c r="B1702" s="12"/>
      <c r="C1702" s="9"/>
      <c r="D1702" s="9"/>
      <c r="E1702" s="9"/>
      <c r="F1702" s="9"/>
      <c r="G1702" s="12"/>
      <c r="H1702" s="12"/>
      <c r="I1702" s="12"/>
      <c r="AS1702" s="9"/>
      <c r="AT1702" s="9"/>
      <c r="AU1702" s="9"/>
    </row>
    <row r="1703" spans="2:47" x14ac:dyDescent="0.3">
      <c r="B1703" s="12"/>
      <c r="C1703" s="9"/>
      <c r="D1703" s="9"/>
      <c r="E1703" s="9"/>
      <c r="F1703" s="9"/>
      <c r="G1703" s="12"/>
      <c r="H1703" s="12"/>
      <c r="I1703" s="12"/>
      <c r="AS1703" s="9"/>
      <c r="AT1703" s="9"/>
      <c r="AU1703" s="9"/>
    </row>
    <row r="1704" spans="2:47" x14ac:dyDescent="0.3">
      <c r="B1704" s="12"/>
      <c r="C1704" s="9"/>
      <c r="D1704" s="9"/>
      <c r="E1704" s="9"/>
      <c r="F1704" s="9"/>
      <c r="G1704" s="12"/>
      <c r="H1704" s="12"/>
      <c r="I1704" s="12"/>
      <c r="AS1704" s="9"/>
      <c r="AT1704" s="9"/>
      <c r="AU1704" s="9"/>
    </row>
    <row r="1705" spans="2:47" x14ac:dyDescent="0.3">
      <c r="B1705" s="12"/>
      <c r="C1705" s="9"/>
      <c r="D1705" s="9"/>
      <c r="E1705" s="9"/>
      <c r="F1705" s="9"/>
      <c r="G1705" s="12"/>
      <c r="H1705" s="12"/>
      <c r="I1705" s="12"/>
      <c r="AS1705" s="9"/>
      <c r="AT1705" s="9"/>
      <c r="AU1705" s="9"/>
    </row>
    <row r="1706" spans="2:47" x14ac:dyDescent="0.3">
      <c r="B1706" s="12"/>
      <c r="C1706" s="9"/>
      <c r="D1706" s="9"/>
      <c r="E1706" s="9"/>
      <c r="F1706" s="9"/>
      <c r="G1706" s="12"/>
      <c r="H1706" s="12"/>
      <c r="I1706" s="12"/>
      <c r="AS1706" s="9"/>
      <c r="AT1706" s="9"/>
      <c r="AU1706" s="9"/>
    </row>
    <row r="1707" spans="2:47" x14ac:dyDescent="0.3">
      <c r="B1707" s="12"/>
      <c r="C1707" s="9"/>
      <c r="D1707" s="9"/>
      <c r="E1707" s="9"/>
      <c r="F1707" s="9"/>
      <c r="G1707" s="12"/>
      <c r="H1707" s="12"/>
      <c r="I1707" s="12"/>
      <c r="AS1707" s="9"/>
      <c r="AT1707" s="9"/>
      <c r="AU1707" s="9"/>
    </row>
    <row r="1708" spans="2:47" x14ac:dyDescent="0.3">
      <c r="B1708" s="12"/>
      <c r="C1708" s="9"/>
      <c r="D1708" s="9"/>
      <c r="E1708" s="9"/>
      <c r="F1708" s="9"/>
      <c r="G1708" s="12"/>
      <c r="H1708" s="12"/>
      <c r="I1708" s="12"/>
      <c r="AS1708" s="9"/>
      <c r="AT1708" s="9"/>
      <c r="AU1708" s="9"/>
    </row>
    <row r="1709" spans="2:47" x14ac:dyDescent="0.3">
      <c r="B1709" s="12"/>
      <c r="C1709" s="9"/>
      <c r="D1709" s="9"/>
      <c r="E1709" s="9"/>
      <c r="F1709" s="9"/>
      <c r="G1709" s="12"/>
      <c r="H1709" s="12"/>
      <c r="I1709" s="12"/>
      <c r="AS1709" s="9"/>
      <c r="AT1709" s="9"/>
      <c r="AU1709" s="9"/>
    </row>
    <row r="1710" spans="2:47" x14ac:dyDescent="0.3">
      <c r="B1710" s="12"/>
      <c r="C1710" s="9"/>
      <c r="D1710" s="9"/>
      <c r="E1710" s="9"/>
      <c r="F1710" s="9"/>
      <c r="G1710" s="12"/>
      <c r="H1710" s="12"/>
      <c r="I1710" s="12"/>
      <c r="AS1710" s="9"/>
      <c r="AT1710" s="9"/>
      <c r="AU1710" s="9"/>
    </row>
    <row r="1711" spans="2:47" x14ac:dyDescent="0.3">
      <c r="B1711" s="12"/>
      <c r="C1711" s="9"/>
      <c r="D1711" s="9"/>
      <c r="E1711" s="9"/>
      <c r="F1711" s="9"/>
      <c r="G1711" s="12"/>
      <c r="H1711" s="12"/>
      <c r="I1711" s="12"/>
      <c r="AS1711" s="9"/>
      <c r="AT1711" s="9"/>
      <c r="AU1711" s="9"/>
    </row>
    <row r="1712" spans="2:47" x14ac:dyDescent="0.3">
      <c r="B1712" s="12"/>
      <c r="C1712" s="9"/>
      <c r="D1712" s="9"/>
      <c r="E1712" s="9"/>
      <c r="F1712" s="9"/>
      <c r="G1712" s="12"/>
      <c r="H1712" s="12"/>
      <c r="I1712" s="12"/>
      <c r="AS1712" s="9"/>
      <c r="AT1712" s="9"/>
      <c r="AU1712" s="9"/>
    </row>
    <row r="1713" spans="2:47" x14ac:dyDescent="0.3">
      <c r="B1713" s="12"/>
      <c r="C1713" s="9"/>
      <c r="D1713" s="9"/>
      <c r="E1713" s="9"/>
      <c r="F1713" s="9"/>
      <c r="G1713" s="12"/>
      <c r="H1713" s="12"/>
      <c r="I1713" s="12"/>
      <c r="AS1713" s="9"/>
      <c r="AT1713" s="9"/>
      <c r="AU1713" s="9"/>
    </row>
    <row r="1714" spans="2:47" x14ac:dyDescent="0.3">
      <c r="B1714" s="12"/>
      <c r="C1714" s="9"/>
      <c r="D1714" s="9"/>
      <c r="E1714" s="9"/>
      <c r="F1714" s="9"/>
      <c r="G1714" s="12"/>
      <c r="H1714" s="12"/>
      <c r="I1714" s="12"/>
      <c r="AS1714" s="9"/>
      <c r="AT1714" s="9"/>
      <c r="AU1714" s="9"/>
    </row>
    <row r="1715" spans="2:47" x14ac:dyDescent="0.3">
      <c r="B1715" s="12"/>
      <c r="C1715" s="9"/>
      <c r="D1715" s="9"/>
      <c r="E1715" s="9"/>
      <c r="F1715" s="9"/>
      <c r="G1715" s="12"/>
      <c r="H1715" s="12"/>
      <c r="I1715" s="12"/>
      <c r="AS1715" s="9"/>
      <c r="AT1715" s="9"/>
      <c r="AU1715" s="9"/>
    </row>
    <row r="1716" spans="2:47" x14ac:dyDescent="0.3">
      <c r="B1716" s="12"/>
      <c r="C1716" s="9"/>
      <c r="D1716" s="9"/>
      <c r="E1716" s="9"/>
      <c r="F1716" s="9"/>
      <c r="G1716" s="12"/>
      <c r="H1716" s="12"/>
      <c r="I1716" s="12"/>
      <c r="AS1716" s="9"/>
      <c r="AT1716" s="9"/>
      <c r="AU1716" s="9"/>
    </row>
    <row r="1717" spans="2:47" x14ac:dyDescent="0.3">
      <c r="B1717" s="12"/>
      <c r="C1717" s="9"/>
      <c r="D1717" s="9"/>
      <c r="E1717" s="9"/>
      <c r="F1717" s="9"/>
      <c r="G1717" s="12"/>
      <c r="H1717" s="12"/>
      <c r="I1717" s="12"/>
      <c r="AS1717" s="9"/>
      <c r="AT1717" s="9"/>
      <c r="AU1717" s="9"/>
    </row>
    <row r="1718" spans="2:47" x14ac:dyDescent="0.3">
      <c r="B1718" s="12"/>
      <c r="C1718" s="9"/>
      <c r="D1718" s="9"/>
      <c r="E1718" s="9"/>
      <c r="F1718" s="9"/>
      <c r="G1718" s="12"/>
      <c r="H1718" s="12"/>
      <c r="I1718" s="12"/>
      <c r="AS1718" s="9"/>
      <c r="AT1718" s="9"/>
      <c r="AU1718" s="9"/>
    </row>
    <row r="1719" spans="2:47" x14ac:dyDescent="0.3">
      <c r="B1719" s="12"/>
      <c r="C1719" s="9"/>
      <c r="D1719" s="9"/>
      <c r="E1719" s="9"/>
      <c r="F1719" s="9"/>
      <c r="G1719" s="12"/>
      <c r="H1719" s="12"/>
      <c r="I1719" s="12"/>
      <c r="AS1719" s="9"/>
      <c r="AT1719" s="9"/>
      <c r="AU1719" s="9"/>
    </row>
    <row r="1720" spans="2:47" x14ac:dyDescent="0.3">
      <c r="B1720" s="12"/>
      <c r="C1720" s="9"/>
      <c r="D1720" s="9"/>
      <c r="E1720" s="9"/>
      <c r="F1720" s="9"/>
      <c r="G1720" s="12"/>
      <c r="H1720" s="12"/>
      <c r="I1720" s="12"/>
      <c r="AS1720" s="9"/>
      <c r="AT1720" s="9"/>
      <c r="AU1720" s="9"/>
    </row>
    <row r="1721" spans="2:47" x14ac:dyDescent="0.3">
      <c r="B1721" s="12"/>
      <c r="C1721" s="9"/>
      <c r="D1721" s="9"/>
      <c r="E1721" s="9"/>
      <c r="F1721" s="9"/>
      <c r="G1721" s="12"/>
      <c r="H1721" s="12"/>
      <c r="I1721" s="12"/>
      <c r="AS1721" s="9"/>
      <c r="AT1721" s="9"/>
      <c r="AU1721" s="9"/>
    </row>
    <row r="1722" spans="2:47" x14ac:dyDescent="0.3">
      <c r="B1722" s="12"/>
      <c r="C1722" s="9"/>
      <c r="D1722" s="9"/>
      <c r="E1722" s="9"/>
      <c r="F1722" s="9"/>
      <c r="G1722" s="12"/>
      <c r="H1722" s="12"/>
      <c r="I1722" s="12"/>
      <c r="AS1722" s="9"/>
      <c r="AT1722" s="9"/>
      <c r="AU1722" s="9"/>
    </row>
    <row r="1723" spans="2:47" x14ac:dyDescent="0.3">
      <c r="B1723" s="12"/>
      <c r="C1723" s="9"/>
      <c r="D1723" s="9"/>
      <c r="E1723" s="9"/>
      <c r="F1723" s="9"/>
      <c r="G1723" s="12"/>
      <c r="H1723" s="12"/>
      <c r="I1723" s="12"/>
      <c r="AS1723" s="9"/>
      <c r="AT1723" s="9"/>
      <c r="AU1723" s="9"/>
    </row>
    <row r="1724" spans="2:47" x14ac:dyDescent="0.3">
      <c r="B1724" s="12"/>
      <c r="C1724" s="9"/>
      <c r="D1724" s="9"/>
      <c r="E1724" s="9"/>
      <c r="F1724" s="9"/>
      <c r="G1724" s="12"/>
      <c r="H1724" s="12"/>
      <c r="I1724" s="12"/>
      <c r="AS1724" s="9"/>
      <c r="AT1724" s="9"/>
      <c r="AU1724" s="9"/>
    </row>
    <row r="1725" spans="2:47" x14ac:dyDescent="0.3">
      <c r="B1725" s="12"/>
      <c r="C1725" s="9"/>
      <c r="D1725" s="9"/>
      <c r="E1725" s="9"/>
      <c r="F1725" s="9"/>
      <c r="G1725" s="12"/>
      <c r="H1725" s="12"/>
      <c r="I1725" s="12"/>
      <c r="AS1725" s="9"/>
      <c r="AT1725" s="9"/>
      <c r="AU1725" s="9"/>
    </row>
    <row r="1726" spans="2:47" x14ac:dyDescent="0.3">
      <c r="B1726" s="12"/>
      <c r="C1726" s="9"/>
      <c r="D1726" s="9"/>
      <c r="E1726" s="9"/>
      <c r="F1726" s="9"/>
      <c r="G1726" s="12"/>
      <c r="H1726" s="12"/>
      <c r="I1726" s="12"/>
      <c r="AS1726" s="9"/>
      <c r="AT1726" s="9"/>
      <c r="AU1726" s="9"/>
    </row>
    <row r="1727" spans="2:47" x14ac:dyDescent="0.3">
      <c r="B1727" s="12"/>
      <c r="C1727" s="9"/>
      <c r="D1727" s="9"/>
      <c r="E1727" s="9"/>
      <c r="F1727" s="9"/>
      <c r="G1727" s="12"/>
      <c r="H1727" s="12"/>
      <c r="I1727" s="12"/>
      <c r="AS1727" s="9"/>
      <c r="AT1727" s="9"/>
      <c r="AU1727" s="9"/>
    </row>
    <row r="1728" spans="2:47" x14ac:dyDescent="0.3">
      <c r="B1728" s="12"/>
      <c r="C1728" s="9"/>
      <c r="D1728" s="9"/>
      <c r="E1728" s="9"/>
      <c r="F1728" s="9"/>
      <c r="G1728" s="12"/>
      <c r="H1728" s="12"/>
      <c r="I1728" s="12"/>
      <c r="AS1728" s="9"/>
      <c r="AT1728" s="9"/>
      <c r="AU1728" s="9"/>
    </row>
    <row r="1729" spans="2:47" x14ac:dyDescent="0.3">
      <c r="B1729" s="12"/>
      <c r="C1729" s="9"/>
      <c r="D1729" s="9"/>
      <c r="E1729" s="9"/>
      <c r="F1729" s="9"/>
      <c r="G1729" s="12"/>
      <c r="H1729" s="12"/>
      <c r="I1729" s="12"/>
      <c r="AS1729" s="9"/>
      <c r="AT1729" s="9"/>
      <c r="AU1729" s="9"/>
    </row>
    <row r="1730" spans="2:47" x14ac:dyDescent="0.3">
      <c r="B1730" s="12"/>
      <c r="C1730" s="9"/>
      <c r="D1730" s="9"/>
      <c r="E1730" s="9"/>
      <c r="F1730" s="9"/>
      <c r="G1730" s="12"/>
      <c r="H1730" s="12"/>
      <c r="I1730" s="12"/>
      <c r="AS1730" s="9"/>
      <c r="AT1730" s="9"/>
      <c r="AU1730" s="9"/>
    </row>
    <row r="1731" spans="2:47" x14ac:dyDescent="0.3">
      <c r="B1731" s="12"/>
      <c r="C1731" s="9"/>
      <c r="D1731" s="9"/>
      <c r="E1731" s="9"/>
      <c r="F1731" s="9"/>
      <c r="G1731" s="12"/>
      <c r="H1731" s="12"/>
      <c r="I1731" s="12"/>
      <c r="AS1731" s="9"/>
      <c r="AT1731" s="9"/>
      <c r="AU1731" s="9"/>
    </row>
    <row r="1732" spans="2:47" x14ac:dyDescent="0.3">
      <c r="B1732" s="12"/>
      <c r="C1732" s="9"/>
      <c r="D1732" s="9"/>
      <c r="E1732" s="9"/>
      <c r="F1732" s="9"/>
      <c r="G1732" s="12"/>
      <c r="H1732" s="12"/>
      <c r="I1732" s="12"/>
      <c r="AS1732" s="9"/>
      <c r="AT1732" s="9"/>
      <c r="AU1732" s="9"/>
    </row>
    <row r="1733" spans="2:47" x14ac:dyDescent="0.3">
      <c r="B1733" s="12"/>
      <c r="C1733" s="9"/>
      <c r="D1733" s="9"/>
      <c r="E1733" s="9"/>
      <c r="F1733" s="9"/>
      <c r="G1733" s="12"/>
      <c r="H1733" s="12"/>
      <c r="I1733" s="12"/>
      <c r="AS1733" s="9"/>
      <c r="AT1733" s="9"/>
      <c r="AU1733" s="9"/>
    </row>
    <row r="1734" spans="2:47" x14ac:dyDescent="0.3">
      <c r="B1734" s="12"/>
      <c r="C1734" s="9"/>
      <c r="D1734" s="9"/>
      <c r="E1734" s="9"/>
      <c r="F1734" s="9"/>
      <c r="G1734" s="12"/>
      <c r="H1734" s="12"/>
      <c r="I1734" s="12"/>
      <c r="AS1734" s="9"/>
      <c r="AT1734" s="9"/>
      <c r="AU1734" s="9"/>
    </row>
    <row r="1735" spans="2:47" x14ac:dyDescent="0.3">
      <c r="B1735" s="12"/>
      <c r="C1735" s="9"/>
      <c r="D1735" s="9"/>
      <c r="E1735" s="9"/>
      <c r="F1735" s="9"/>
      <c r="G1735" s="12"/>
      <c r="H1735" s="12"/>
      <c r="I1735" s="12"/>
      <c r="AS1735" s="9"/>
      <c r="AT1735" s="9"/>
      <c r="AU1735" s="9"/>
    </row>
    <row r="1736" spans="2:47" x14ac:dyDescent="0.3">
      <c r="B1736" s="12"/>
      <c r="C1736" s="9"/>
      <c r="D1736" s="9"/>
      <c r="E1736" s="9"/>
      <c r="F1736" s="9"/>
      <c r="G1736" s="12"/>
      <c r="H1736" s="12"/>
      <c r="I1736" s="12"/>
      <c r="AS1736" s="9"/>
      <c r="AT1736" s="9"/>
      <c r="AU1736" s="9"/>
    </row>
    <row r="1737" spans="2:47" x14ac:dyDescent="0.3">
      <c r="B1737" s="12"/>
      <c r="C1737" s="9"/>
      <c r="D1737" s="9"/>
      <c r="E1737" s="9"/>
      <c r="F1737" s="9"/>
      <c r="G1737" s="12"/>
      <c r="H1737" s="12"/>
      <c r="I1737" s="12"/>
      <c r="AS1737" s="9"/>
      <c r="AT1737" s="9"/>
      <c r="AU1737" s="9"/>
    </row>
    <row r="1738" spans="2:47" x14ac:dyDescent="0.3">
      <c r="B1738" s="12"/>
      <c r="C1738" s="9"/>
      <c r="D1738" s="9"/>
      <c r="E1738" s="9"/>
      <c r="F1738" s="9"/>
      <c r="G1738" s="12"/>
      <c r="H1738" s="12"/>
      <c r="I1738" s="12"/>
      <c r="AS1738" s="9"/>
      <c r="AT1738" s="9"/>
      <c r="AU1738" s="9"/>
    </row>
    <row r="1739" spans="2:47" x14ac:dyDescent="0.3">
      <c r="B1739" s="12"/>
      <c r="C1739" s="9"/>
      <c r="D1739" s="9"/>
      <c r="E1739" s="9"/>
      <c r="F1739" s="9"/>
      <c r="G1739" s="12"/>
      <c r="H1739" s="12"/>
      <c r="I1739" s="12"/>
      <c r="AS1739" s="9"/>
      <c r="AT1739" s="9"/>
      <c r="AU1739" s="9"/>
    </row>
    <row r="1740" spans="2:47" x14ac:dyDescent="0.3">
      <c r="B1740" s="12"/>
      <c r="C1740" s="9"/>
      <c r="D1740" s="9"/>
      <c r="E1740" s="9"/>
      <c r="F1740" s="9"/>
      <c r="G1740" s="12"/>
      <c r="H1740" s="12"/>
      <c r="I1740" s="12"/>
      <c r="AS1740" s="9"/>
      <c r="AT1740" s="9"/>
      <c r="AU1740" s="9"/>
    </row>
    <row r="1741" spans="2:47" x14ac:dyDescent="0.3">
      <c r="B1741" s="12"/>
      <c r="C1741" s="9"/>
      <c r="D1741" s="9"/>
      <c r="E1741" s="9"/>
      <c r="F1741" s="9"/>
      <c r="G1741" s="12"/>
      <c r="H1741" s="12"/>
      <c r="I1741" s="12"/>
      <c r="AS1741" s="9"/>
      <c r="AT1741" s="9"/>
      <c r="AU1741" s="9"/>
    </row>
    <row r="1742" spans="2:47" x14ac:dyDescent="0.3">
      <c r="B1742" s="12"/>
      <c r="C1742" s="9"/>
      <c r="D1742" s="9"/>
      <c r="E1742" s="9"/>
      <c r="F1742" s="9"/>
      <c r="G1742" s="12"/>
      <c r="H1742" s="12"/>
      <c r="I1742" s="12"/>
      <c r="AS1742" s="9"/>
      <c r="AT1742" s="9"/>
      <c r="AU1742" s="9"/>
    </row>
    <row r="1743" spans="2:47" x14ac:dyDescent="0.3">
      <c r="B1743" s="12"/>
      <c r="C1743" s="9"/>
      <c r="D1743" s="9"/>
      <c r="E1743" s="9"/>
      <c r="F1743" s="9"/>
      <c r="G1743" s="12"/>
      <c r="H1743" s="12"/>
      <c r="I1743" s="12"/>
      <c r="AS1743" s="9"/>
      <c r="AT1743" s="9"/>
      <c r="AU1743" s="9"/>
    </row>
    <row r="1744" spans="2:47" x14ac:dyDescent="0.3">
      <c r="B1744" s="12"/>
      <c r="C1744" s="9"/>
      <c r="D1744" s="9"/>
      <c r="E1744" s="9"/>
      <c r="F1744" s="9"/>
      <c r="G1744" s="12"/>
      <c r="H1744" s="12"/>
      <c r="I1744" s="12"/>
      <c r="AS1744" s="9"/>
      <c r="AT1744" s="9"/>
      <c r="AU1744" s="9"/>
    </row>
    <row r="1745" spans="2:47" x14ac:dyDescent="0.3">
      <c r="B1745" s="12"/>
      <c r="C1745" s="9"/>
      <c r="D1745" s="9"/>
      <c r="E1745" s="9"/>
      <c r="F1745" s="9"/>
      <c r="G1745" s="12"/>
      <c r="H1745" s="12"/>
      <c r="I1745" s="12"/>
      <c r="AS1745" s="9"/>
      <c r="AT1745" s="9"/>
      <c r="AU1745" s="9"/>
    </row>
    <row r="1746" spans="2:47" x14ac:dyDescent="0.3">
      <c r="B1746" s="12"/>
      <c r="C1746" s="9"/>
      <c r="D1746" s="9"/>
      <c r="E1746" s="9"/>
      <c r="F1746" s="9"/>
      <c r="G1746" s="12"/>
      <c r="H1746" s="12"/>
      <c r="I1746" s="12"/>
      <c r="AS1746" s="9"/>
      <c r="AT1746" s="9"/>
      <c r="AU1746" s="9"/>
    </row>
    <row r="1747" spans="2:47" x14ac:dyDescent="0.3">
      <c r="B1747" s="12"/>
      <c r="C1747" s="9"/>
      <c r="D1747" s="9"/>
      <c r="E1747" s="9"/>
      <c r="F1747" s="9"/>
      <c r="G1747" s="12"/>
      <c r="H1747" s="12"/>
      <c r="I1747" s="12"/>
      <c r="AS1747" s="9"/>
      <c r="AT1747" s="9"/>
      <c r="AU1747" s="9"/>
    </row>
    <row r="1748" spans="2:47" x14ac:dyDescent="0.3">
      <c r="B1748" s="12"/>
      <c r="C1748" s="9"/>
      <c r="D1748" s="9"/>
      <c r="E1748" s="9"/>
      <c r="F1748" s="9"/>
      <c r="G1748" s="12"/>
      <c r="H1748" s="12"/>
      <c r="I1748" s="12"/>
      <c r="AS1748" s="9"/>
      <c r="AT1748" s="9"/>
      <c r="AU1748" s="9"/>
    </row>
    <row r="1749" spans="2:47" x14ac:dyDescent="0.3">
      <c r="B1749" s="12"/>
      <c r="C1749" s="9"/>
      <c r="D1749" s="9"/>
      <c r="E1749" s="9"/>
      <c r="F1749" s="9"/>
      <c r="G1749" s="12"/>
      <c r="H1749" s="12"/>
      <c r="I1749" s="12"/>
      <c r="AS1749" s="9"/>
      <c r="AT1749" s="9"/>
      <c r="AU1749" s="9"/>
    </row>
    <row r="1750" spans="2:47" x14ac:dyDescent="0.3">
      <c r="B1750" s="12"/>
      <c r="C1750" s="9"/>
      <c r="D1750" s="9"/>
      <c r="E1750" s="9"/>
      <c r="F1750" s="9"/>
      <c r="G1750" s="12"/>
      <c r="H1750" s="12"/>
      <c r="I1750" s="12"/>
      <c r="AS1750" s="9"/>
      <c r="AT1750" s="9"/>
      <c r="AU1750" s="9"/>
    </row>
    <row r="1751" spans="2:47" x14ac:dyDescent="0.3">
      <c r="B1751" s="12"/>
      <c r="C1751" s="9"/>
      <c r="D1751" s="9"/>
      <c r="E1751" s="9"/>
      <c r="F1751" s="9"/>
      <c r="G1751" s="12"/>
      <c r="H1751" s="12"/>
      <c r="I1751" s="12"/>
      <c r="AS1751" s="9"/>
      <c r="AT1751" s="9"/>
      <c r="AU1751" s="9"/>
    </row>
    <row r="1752" spans="2:47" x14ac:dyDescent="0.3">
      <c r="B1752" s="12"/>
      <c r="C1752" s="9"/>
      <c r="D1752" s="9"/>
      <c r="E1752" s="9"/>
      <c r="F1752" s="9"/>
      <c r="G1752" s="12"/>
      <c r="H1752" s="12"/>
      <c r="I1752" s="12"/>
      <c r="AS1752" s="9"/>
      <c r="AT1752" s="9"/>
      <c r="AU1752" s="9"/>
    </row>
    <row r="1753" spans="2:47" x14ac:dyDescent="0.3">
      <c r="B1753" s="12"/>
      <c r="C1753" s="9"/>
      <c r="D1753" s="9"/>
      <c r="E1753" s="9"/>
      <c r="F1753" s="9"/>
      <c r="G1753" s="12"/>
      <c r="H1753" s="12"/>
      <c r="I1753" s="12"/>
      <c r="AS1753" s="9"/>
      <c r="AT1753" s="9"/>
      <c r="AU1753" s="9"/>
    </row>
    <row r="1754" spans="2:47" x14ac:dyDescent="0.3">
      <c r="B1754" s="12"/>
      <c r="C1754" s="9"/>
      <c r="D1754" s="9"/>
      <c r="E1754" s="9"/>
      <c r="F1754" s="9"/>
      <c r="G1754" s="12"/>
      <c r="H1754" s="12"/>
      <c r="I1754" s="12"/>
      <c r="AS1754" s="9"/>
      <c r="AT1754" s="9"/>
      <c r="AU1754" s="9"/>
    </row>
    <row r="1755" spans="2:47" x14ac:dyDescent="0.3">
      <c r="B1755" s="12"/>
      <c r="C1755" s="9"/>
      <c r="D1755" s="9"/>
      <c r="E1755" s="9"/>
      <c r="F1755" s="9"/>
      <c r="G1755" s="12"/>
      <c r="H1755" s="12"/>
      <c r="I1755" s="12"/>
      <c r="AS1755" s="9"/>
      <c r="AT1755" s="9"/>
      <c r="AU1755" s="9"/>
    </row>
    <row r="1756" spans="2:47" x14ac:dyDescent="0.3">
      <c r="B1756" s="12"/>
      <c r="C1756" s="9"/>
      <c r="D1756" s="9"/>
      <c r="E1756" s="9"/>
      <c r="F1756" s="9"/>
      <c r="G1756" s="12"/>
      <c r="H1756" s="12"/>
      <c r="I1756" s="12"/>
      <c r="AS1756" s="9"/>
      <c r="AT1756" s="9"/>
      <c r="AU1756" s="9"/>
    </row>
    <row r="1757" spans="2:47" x14ac:dyDescent="0.3">
      <c r="B1757" s="12"/>
      <c r="C1757" s="9"/>
      <c r="D1757" s="9"/>
      <c r="E1757" s="9"/>
      <c r="F1757" s="9"/>
      <c r="G1757" s="12"/>
      <c r="H1757" s="12"/>
      <c r="I1757" s="12"/>
      <c r="AS1757" s="9"/>
      <c r="AT1757" s="9"/>
      <c r="AU1757" s="9"/>
    </row>
    <row r="1758" spans="2:47" x14ac:dyDescent="0.3">
      <c r="B1758" s="12"/>
      <c r="C1758" s="9"/>
      <c r="D1758" s="9"/>
      <c r="E1758" s="9"/>
      <c r="F1758" s="9"/>
      <c r="G1758" s="12"/>
      <c r="H1758" s="12"/>
      <c r="I1758" s="12"/>
      <c r="AS1758" s="9"/>
      <c r="AT1758" s="9"/>
      <c r="AU1758" s="9"/>
    </row>
    <row r="1759" spans="2:47" x14ac:dyDescent="0.3">
      <c r="B1759" s="12"/>
      <c r="C1759" s="9"/>
      <c r="D1759" s="9"/>
      <c r="E1759" s="9"/>
      <c r="F1759" s="9"/>
      <c r="G1759" s="12"/>
      <c r="H1759" s="12"/>
      <c r="I1759" s="12"/>
      <c r="AS1759" s="9"/>
      <c r="AT1759" s="9"/>
      <c r="AU1759" s="9"/>
    </row>
    <row r="1760" spans="2:47" x14ac:dyDescent="0.3">
      <c r="B1760" s="12"/>
      <c r="C1760" s="9"/>
      <c r="D1760" s="9"/>
      <c r="E1760" s="9"/>
      <c r="F1760" s="9"/>
      <c r="G1760" s="12"/>
      <c r="H1760" s="12"/>
      <c r="I1760" s="12"/>
      <c r="AS1760" s="9"/>
      <c r="AT1760" s="9"/>
      <c r="AU1760" s="9"/>
    </row>
    <row r="1761" spans="2:47" x14ac:dyDescent="0.3">
      <c r="B1761" s="12"/>
      <c r="C1761" s="9"/>
      <c r="D1761" s="9"/>
      <c r="E1761" s="9"/>
      <c r="F1761" s="9"/>
      <c r="G1761" s="12"/>
      <c r="H1761" s="12"/>
      <c r="I1761" s="12"/>
      <c r="AS1761" s="9"/>
      <c r="AT1761" s="9"/>
      <c r="AU1761" s="9"/>
    </row>
    <row r="1762" spans="2:47" x14ac:dyDescent="0.3">
      <c r="B1762" s="12"/>
      <c r="C1762" s="9"/>
      <c r="D1762" s="9"/>
      <c r="E1762" s="9"/>
      <c r="F1762" s="9"/>
      <c r="G1762" s="12"/>
      <c r="H1762" s="12"/>
      <c r="I1762" s="12"/>
      <c r="AS1762" s="9"/>
      <c r="AT1762" s="9"/>
      <c r="AU1762" s="9"/>
    </row>
    <row r="1763" spans="2:47" x14ac:dyDescent="0.3">
      <c r="B1763" s="12"/>
      <c r="C1763" s="9"/>
      <c r="D1763" s="9"/>
      <c r="E1763" s="9"/>
      <c r="F1763" s="9"/>
      <c r="G1763" s="12"/>
      <c r="H1763" s="12"/>
      <c r="I1763" s="12"/>
      <c r="AS1763" s="9"/>
      <c r="AT1763" s="9"/>
      <c r="AU1763" s="9"/>
    </row>
    <row r="1764" spans="2:47" x14ac:dyDescent="0.3">
      <c r="B1764" s="12"/>
      <c r="C1764" s="9"/>
      <c r="D1764" s="9"/>
      <c r="E1764" s="9"/>
      <c r="F1764" s="9"/>
      <c r="G1764" s="12"/>
      <c r="H1764" s="12"/>
      <c r="I1764" s="12"/>
      <c r="AS1764" s="9"/>
      <c r="AT1764" s="9"/>
      <c r="AU1764" s="9"/>
    </row>
    <row r="1765" spans="2:47" x14ac:dyDescent="0.3">
      <c r="B1765" s="12"/>
      <c r="C1765" s="9"/>
      <c r="D1765" s="9"/>
      <c r="E1765" s="9"/>
      <c r="F1765" s="9"/>
      <c r="G1765" s="12"/>
      <c r="H1765" s="12"/>
      <c r="I1765" s="12"/>
      <c r="AS1765" s="9"/>
      <c r="AT1765" s="9"/>
      <c r="AU1765" s="9"/>
    </row>
    <row r="1766" spans="2:47" x14ac:dyDescent="0.3">
      <c r="B1766" s="12"/>
      <c r="C1766" s="9"/>
      <c r="D1766" s="9"/>
      <c r="E1766" s="9"/>
      <c r="F1766" s="9"/>
      <c r="G1766" s="12"/>
      <c r="H1766" s="12"/>
      <c r="I1766" s="12"/>
      <c r="AS1766" s="9"/>
      <c r="AT1766" s="9"/>
      <c r="AU1766" s="9"/>
    </row>
    <row r="1767" spans="2:47" x14ac:dyDescent="0.3">
      <c r="B1767" s="12"/>
      <c r="C1767" s="9"/>
      <c r="D1767" s="9"/>
      <c r="E1767" s="9"/>
      <c r="F1767" s="9"/>
      <c r="G1767" s="12"/>
      <c r="H1767" s="12"/>
      <c r="I1767" s="12"/>
      <c r="AS1767" s="9"/>
      <c r="AT1767" s="9"/>
      <c r="AU1767" s="9"/>
    </row>
    <row r="1768" spans="2:47" x14ac:dyDescent="0.3">
      <c r="B1768" s="12"/>
      <c r="C1768" s="9"/>
      <c r="D1768" s="9"/>
      <c r="E1768" s="9"/>
      <c r="F1768" s="9"/>
      <c r="G1768" s="12"/>
      <c r="H1768" s="12"/>
      <c r="I1768" s="12"/>
      <c r="AS1768" s="9"/>
      <c r="AT1768" s="9"/>
      <c r="AU1768" s="9"/>
    </row>
    <row r="1769" spans="2:47" x14ac:dyDescent="0.3">
      <c r="B1769" s="12"/>
      <c r="C1769" s="9"/>
      <c r="D1769" s="9"/>
      <c r="E1769" s="9"/>
      <c r="F1769" s="9"/>
      <c r="G1769" s="12"/>
      <c r="H1769" s="12"/>
      <c r="I1769" s="12"/>
      <c r="AS1769" s="9"/>
      <c r="AT1769" s="9"/>
      <c r="AU1769" s="9"/>
    </row>
    <row r="1770" spans="2:47" x14ac:dyDescent="0.3">
      <c r="B1770" s="12"/>
      <c r="C1770" s="9"/>
      <c r="D1770" s="9"/>
      <c r="E1770" s="9"/>
      <c r="F1770" s="9"/>
      <c r="G1770" s="12"/>
      <c r="H1770" s="12"/>
      <c r="I1770" s="12"/>
      <c r="AS1770" s="9"/>
      <c r="AT1770" s="9"/>
      <c r="AU1770" s="9"/>
    </row>
    <row r="1771" spans="2:47" x14ac:dyDescent="0.3">
      <c r="B1771" s="12"/>
      <c r="C1771" s="9"/>
      <c r="D1771" s="9"/>
      <c r="E1771" s="9"/>
      <c r="F1771" s="9"/>
      <c r="G1771" s="12"/>
      <c r="H1771" s="12"/>
      <c r="I1771" s="12"/>
      <c r="AS1771" s="9"/>
      <c r="AT1771" s="9"/>
      <c r="AU1771" s="9"/>
    </row>
    <row r="1772" spans="2:47" x14ac:dyDescent="0.3">
      <c r="B1772" s="12"/>
      <c r="C1772" s="9"/>
      <c r="D1772" s="9"/>
      <c r="E1772" s="9"/>
      <c r="F1772" s="9"/>
      <c r="G1772" s="12"/>
      <c r="H1772" s="12"/>
      <c r="I1772" s="12"/>
      <c r="AS1772" s="9"/>
      <c r="AT1772" s="9"/>
      <c r="AU1772" s="9"/>
    </row>
    <row r="1773" spans="2:47" x14ac:dyDescent="0.3">
      <c r="B1773" s="12"/>
      <c r="C1773" s="9"/>
      <c r="D1773" s="9"/>
      <c r="E1773" s="9"/>
      <c r="F1773" s="9"/>
      <c r="G1773" s="12"/>
      <c r="H1773" s="12"/>
      <c r="I1773" s="12"/>
      <c r="AS1773" s="9"/>
      <c r="AT1773" s="9"/>
      <c r="AU1773" s="9"/>
    </row>
    <row r="1774" spans="2:47" x14ac:dyDescent="0.3">
      <c r="B1774" s="12"/>
      <c r="C1774" s="9"/>
      <c r="D1774" s="9"/>
      <c r="E1774" s="9"/>
      <c r="F1774" s="9"/>
      <c r="G1774" s="12"/>
      <c r="H1774" s="12"/>
      <c r="I1774" s="12"/>
      <c r="AS1774" s="9"/>
      <c r="AT1774" s="9"/>
      <c r="AU1774" s="9"/>
    </row>
    <row r="1775" spans="2:47" x14ac:dyDescent="0.3">
      <c r="B1775" s="12"/>
      <c r="C1775" s="9"/>
      <c r="D1775" s="9"/>
      <c r="E1775" s="9"/>
      <c r="F1775" s="9"/>
      <c r="G1775" s="12"/>
      <c r="H1775" s="12"/>
      <c r="I1775" s="12"/>
      <c r="AS1775" s="9"/>
      <c r="AT1775" s="9"/>
      <c r="AU1775" s="9"/>
    </row>
    <row r="1776" spans="2:47" x14ac:dyDescent="0.3">
      <c r="B1776" s="12"/>
      <c r="C1776" s="9"/>
      <c r="D1776" s="9"/>
      <c r="E1776" s="9"/>
      <c r="F1776" s="9"/>
      <c r="G1776" s="12"/>
      <c r="H1776" s="12"/>
      <c r="I1776" s="12"/>
      <c r="AS1776" s="9"/>
      <c r="AT1776" s="9"/>
      <c r="AU1776" s="9"/>
    </row>
    <row r="1777" spans="2:47" x14ac:dyDescent="0.3">
      <c r="B1777" s="12"/>
      <c r="C1777" s="9"/>
      <c r="D1777" s="9"/>
      <c r="E1777" s="9"/>
      <c r="F1777" s="9"/>
      <c r="G1777" s="12"/>
      <c r="H1777" s="12"/>
      <c r="I1777" s="12"/>
      <c r="AS1777" s="9"/>
      <c r="AT1777" s="9"/>
      <c r="AU1777" s="9"/>
    </row>
    <row r="1778" spans="2:47" x14ac:dyDescent="0.3">
      <c r="B1778" s="12"/>
      <c r="C1778" s="9"/>
      <c r="D1778" s="9"/>
      <c r="E1778" s="9"/>
      <c r="F1778" s="9"/>
      <c r="G1778" s="12"/>
      <c r="H1778" s="12"/>
      <c r="I1778" s="12"/>
      <c r="AS1778" s="9"/>
      <c r="AT1778" s="9"/>
      <c r="AU1778" s="9"/>
    </row>
    <row r="1779" spans="2:47" x14ac:dyDescent="0.3">
      <c r="B1779" s="12"/>
      <c r="C1779" s="9"/>
      <c r="D1779" s="9"/>
      <c r="E1779" s="9"/>
      <c r="F1779" s="9"/>
      <c r="G1779" s="12"/>
      <c r="H1779" s="12"/>
      <c r="I1779" s="12"/>
      <c r="AS1779" s="9"/>
      <c r="AT1779" s="9"/>
      <c r="AU1779" s="9"/>
    </row>
    <row r="1780" spans="2:47" x14ac:dyDescent="0.3">
      <c r="B1780" s="12"/>
      <c r="C1780" s="9"/>
      <c r="D1780" s="9"/>
      <c r="E1780" s="9"/>
      <c r="F1780" s="9"/>
      <c r="G1780" s="12"/>
      <c r="H1780" s="12"/>
      <c r="I1780" s="12"/>
      <c r="AS1780" s="9"/>
      <c r="AT1780" s="9"/>
      <c r="AU1780" s="9"/>
    </row>
    <row r="1781" spans="2:47" x14ac:dyDescent="0.3">
      <c r="B1781" s="12"/>
      <c r="C1781" s="9"/>
      <c r="D1781" s="9"/>
      <c r="E1781" s="9"/>
      <c r="F1781" s="9"/>
      <c r="G1781" s="12"/>
      <c r="H1781" s="12"/>
      <c r="I1781" s="12"/>
      <c r="AS1781" s="9"/>
      <c r="AT1781" s="9"/>
      <c r="AU1781" s="9"/>
    </row>
    <row r="1782" spans="2:47" x14ac:dyDescent="0.3">
      <c r="B1782" s="12"/>
      <c r="C1782" s="9"/>
      <c r="D1782" s="9"/>
      <c r="E1782" s="9"/>
      <c r="F1782" s="9"/>
      <c r="G1782" s="12"/>
      <c r="H1782" s="12"/>
      <c r="I1782" s="12"/>
      <c r="AS1782" s="9"/>
      <c r="AT1782" s="9"/>
      <c r="AU1782" s="9"/>
    </row>
    <row r="1783" spans="2:47" x14ac:dyDescent="0.3">
      <c r="B1783" s="12"/>
      <c r="C1783" s="9"/>
      <c r="D1783" s="9"/>
      <c r="E1783" s="9"/>
      <c r="F1783" s="9"/>
      <c r="G1783" s="12"/>
      <c r="H1783" s="12"/>
      <c r="I1783" s="12"/>
      <c r="AS1783" s="9"/>
      <c r="AT1783" s="9"/>
      <c r="AU1783" s="9"/>
    </row>
    <row r="1784" spans="2:47" x14ac:dyDescent="0.3">
      <c r="B1784" s="12"/>
      <c r="C1784" s="9"/>
      <c r="D1784" s="9"/>
      <c r="E1784" s="9"/>
      <c r="F1784" s="9"/>
      <c r="G1784" s="12"/>
      <c r="H1784" s="12"/>
      <c r="I1784" s="12"/>
      <c r="AS1784" s="9"/>
      <c r="AT1784" s="9"/>
      <c r="AU1784" s="9"/>
    </row>
    <row r="1785" spans="2:47" x14ac:dyDescent="0.3">
      <c r="B1785" s="12"/>
      <c r="C1785" s="9"/>
      <c r="D1785" s="9"/>
      <c r="E1785" s="9"/>
      <c r="F1785" s="9"/>
      <c r="G1785" s="12"/>
      <c r="H1785" s="12"/>
      <c r="I1785" s="12"/>
      <c r="AS1785" s="9"/>
      <c r="AT1785" s="9"/>
      <c r="AU1785" s="9"/>
    </row>
    <row r="1786" spans="2:47" x14ac:dyDescent="0.3">
      <c r="B1786" s="12"/>
      <c r="C1786" s="9"/>
      <c r="D1786" s="9"/>
      <c r="E1786" s="9"/>
      <c r="F1786" s="9"/>
      <c r="G1786" s="12"/>
      <c r="H1786" s="12"/>
      <c r="I1786" s="12"/>
      <c r="AS1786" s="9"/>
      <c r="AT1786" s="9"/>
      <c r="AU1786" s="9"/>
    </row>
    <row r="1787" spans="2:47" x14ac:dyDescent="0.3">
      <c r="B1787" s="12"/>
      <c r="C1787" s="9"/>
      <c r="D1787" s="9"/>
      <c r="E1787" s="9"/>
      <c r="F1787" s="9"/>
      <c r="G1787" s="12"/>
      <c r="H1787" s="12"/>
      <c r="I1787" s="12"/>
      <c r="AS1787" s="9"/>
      <c r="AT1787" s="9"/>
      <c r="AU1787" s="9"/>
    </row>
    <row r="1788" spans="2:47" x14ac:dyDescent="0.3">
      <c r="B1788" s="12"/>
      <c r="C1788" s="9"/>
      <c r="D1788" s="9"/>
      <c r="E1788" s="9"/>
      <c r="F1788" s="9"/>
      <c r="G1788" s="12"/>
      <c r="H1788" s="12"/>
      <c r="I1788" s="12"/>
      <c r="AS1788" s="9"/>
      <c r="AT1788" s="9"/>
      <c r="AU1788" s="9"/>
    </row>
    <row r="1789" spans="2:47" x14ac:dyDescent="0.3">
      <c r="B1789" s="12"/>
      <c r="C1789" s="9"/>
      <c r="D1789" s="9"/>
      <c r="E1789" s="9"/>
      <c r="F1789" s="9"/>
      <c r="G1789" s="12"/>
      <c r="H1789" s="12"/>
      <c r="I1789" s="12"/>
      <c r="AS1789" s="9"/>
      <c r="AT1789" s="9"/>
      <c r="AU1789" s="9"/>
    </row>
    <row r="1790" spans="2:47" x14ac:dyDescent="0.3">
      <c r="B1790" s="12"/>
      <c r="C1790" s="9"/>
      <c r="D1790" s="9"/>
      <c r="E1790" s="9"/>
      <c r="F1790" s="9"/>
      <c r="G1790" s="12"/>
      <c r="H1790" s="12"/>
      <c r="I1790" s="12"/>
      <c r="AS1790" s="9"/>
      <c r="AT1790" s="9"/>
      <c r="AU1790" s="9"/>
    </row>
    <row r="1791" spans="2:47" x14ac:dyDescent="0.3">
      <c r="B1791" s="12"/>
      <c r="C1791" s="9"/>
      <c r="D1791" s="9"/>
      <c r="E1791" s="9"/>
      <c r="F1791" s="9"/>
      <c r="G1791" s="12"/>
      <c r="H1791" s="12"/>
      <c r="I1791" s="12"/>
      <c r="AS1791" s="9"/>
      <c r="AT1791" s="9"/>
      <c r="AU1791" s="9"/>
    </row>
    <row r="1792" spans="2:47" x14ac:dyDescent="0.3">
      <c r="B1792" s="12"/>
      <c r="C1792" s="9"/>
      <c r="D1792" s="9"/>
      <c r="E1792" s="9"/>
      <c r="F1792" s="9"/>
      <c r="G1792" s="12"/>
      <c r="H1792" s="12"/>
      <c r="I1792" s="12"/>
      <c r="AS1792" s="9"/>
      <c r="AT1792" s="9"/>
      <c r="AU1792" s="9"/>
    </row>
    <row r="1793" spans="2:47" x14ac:dyDescent="0.3">
      <c r="B1793" s="12"/>
      <c r="C1793" s="9"/>
      <c r="D1793" s="9"/>
      <c r="E1793" s="9"/>
      <c r="F1793" s="9"/>
      <c r="G1793" s="12"/>
      <c r="H1793" s="12"/>
      <c r="I1793" s="12"/>
      <c r="AS1793" s="9"/>
      <c r="AT1793" s="9"/>
      <c r="AU1793" s="9"/>
    </row>
    <row r="1794" spans="2:47" x14ac:dyDescent="0.3">
      <c r="B1794" s="12"/>
      <c r="C1794" s="9"/>
      <c r="D1794" s="9"/>
      <c r="E1794" s="9"/>
      <c r="F1794" s="9"/>
      <c r="G1794" s="12"/>
      <c r="H1794" s="12"/>
      <c r="I1794" s="12"/>
      <c r="AS1794" s="9"/>
      <c r="AT1794" s="9"/>
      <c r="AU1794" s="9"/>
    </row>
    <row r="1795" spans="2:47" x14ac:dyDescent="0.3">
      <c r="B1795" s="12"/>
      <c r="C1795" s="9"/>
      <c r="D1795" s="9"/>
      <c r="E1795" s="9"/>
      <c r="F1795" s="9"/>
      <c r="G1795" s="12"/>
      <c r="H1795" s="12"/>
      <c r="I1795" s="12"/>
      <c r="AS1795" s="9"/>
      <c r="AT1795" s="9"/>
      <c r="AU1795" s="9"/>
    </row>
    <row r="1796" spans="2:47" x14ac:dyDescent="0.3">
      <c r="B1796" s="12"/>
      <c r="C1796" s="9"/>
      <c r="D1796" s="9"/>
      <c r="E1796" s="9"/>
      <c r="F1796" s="9"/>
      <c r="G1796" s="12"/>
      <c r="H1796" s="12"/>
      <c r="I1796" s="12"/>
      <c r="AS1796" s="9"/>
      <c r="AT1796" s="9"/>
      <c r="AU1796" s="9"/>
    </row>
    <row r="1797" spans="2:47" x14ac:dyDescent="0.3">
      <c r="B1797" s="12"/>
      <c r="C1797" s="9"/>
      <c r="D1797" s="9"/>
      <c r="E1797" s="9"/>
      <c r="F1797" s="9"/>
      <c r="G1797" s="12"/>
      <c r="H1797" s="12"/>
      <c r="I1797" s="12"/>
      <c r="AS1797" s="9"/>
      <c r="AT1797" s="9"/>
      <c r="AU1797" s="9"/>
    </row>
    <row r="1798" spans="2:47" x14ac:dyDescent="0.3">
      <c r="B1798" s="12"/>
      <c r="C1798" s="9"/>
      <c r="D1798" s="9"/>
      <c r="E1798" s="9"/>
      <c r="F1798" s="9"/>
      <c r="G1798" s="12"/>
      <c r="H1798" s="12"/>
      <c r="I1798" s="12"/>
      <c r="AS1798" s="9"/>
      <c r="AT1798" s="9"/>
      <c r="AU1798" s="9"/>
    </row>
    <row r="1799" spans="2:47" x14ac:dyDescent="0.3">
      <c r="B1799" s="12"/>
      <c r="C1799" s="9"/>
      <c r="D1799" s="9"/>
      <c r="E1799" s="9"/>
      <c r="F1799" s="9"/>
      <c r="G1799" s="12"/>
      <c r="H1799" s="12"/>
      <c r="I1799" s="12"/>
      <c r="AS1799" s="9"/>
      <c r="AT1799" s="9"/>
      <c r="AU1799" s="9"/>
    </row>
    <row r="1800" spans="2:47" x14ac:dyDescent="0.3">
      <c r="B1800" s="12"/>
      <c r="C1800" s="9"/>
      <c r="D1800" s="9"/>
      <c r="E1800" s="9"/>
      <c r="F1800" s="9"/>
      <c r="G1800" s="12"/>
      <c r="H1800" s="12"/>
      <c r="I1800" s="12"/>
      <c r="AS1800" s="9"/>
      <c r="AT1800" s="9"/>
      <c r="AU1800" s="9"/>
    </row>
    <row r="1801" spans="2:47" x14ac:dyDescent="0.3">
      <c r="B1801" s="12"/>
      <c r="C1801" s="9"/>
      <c r="D1801" s="9"/>
      <c r="E1801" s="9"/>
      <c r="F1801" s="9"/>
      <c r="G1801" s="12"/>
      <c r="H1801" s="12"/>
      <c r="I1801" s="12"/>
      <c r="AS1801" s="9"/>
      <c r="AT1801" s="9"/>
      <c r="AU1801" s="9"/>
    </row>
    <row r="1802" spans="2:47" x14ac:dyDescent="0.3">
      <c r="B1802" s="12"/>
      <c r="C1802" s="12"/>
      <c r="D1802" s="9"/>
      <c r="E1802" s="9"/>
      <c r="F1802" s="9"/>
      <c r="G1802" s="12"/>
      <c r="H1802" s="12"/>
      <c r="I1802" s="12"/>
      <c r="AS1802" s="9"/>
      <c r="AT1802" s="9"/>
      <c r="AU1802" s="9"/>
    </row>
    <row r="1803" spans="2:47" x14ac:dyDescent="0.3">
      <c r="AS1803" s="9"/>
      <c r="AT1803" s="9"/>
      <c r="AU1803" s="9"/>
    </row>
    <row r="1804" spans="2:47" x14ac:dyDescent="0.3">
      <c r="AS1804" s="9"/>
      <c r="AT1804" s="9"/>
      <c r="AU1804" s="9"/>
    </row>
    <row r="1805" spans="2:47" x14ac:dyDescent="0.3">
      <c r="AS1805" s="9"/>
      <c r="AT1805" s="9"/>
      <c r="AU1805" s="9"/>
    </row>
    <row r="1806" spans="2:47" x14ac:dyDescent="0.3">
      <c r="AS1806" s="9"/>
      <c r="AT1806" s="9"/>
      <c r="AU1806" s="9"/>
    </row>
    <row r="1807" spans="2:47" x14ac:dyDescent="0.3">
      <c r="AS1807" s="9"/>
      <c r="AT1807" s="9"/>
      <c r="AU1807" s="9"/>
    </row>
    <row r="1808" spans="2:47" x14ac:dyDescent="0.3">
      <c r="AS1808" s="9"/>
      <c r="AT1808" s="9"/>
      <c r="AU1808" s="9"/>
    </row>
    <row r="1809" spans="45:47" x14ac:dyDescent="0.3">
      <c r="AS1809" s="9"/>
      <c r="AT1809" s="9"/>
      <c r="AU1809" s="9"/>
    </row>
    <row r="1810" spans="45:47" x14ac:dyDescent="0.3">
      <c r="AS1810" s="9"/>
      <c r="AT1810" s="9"/>
      <c r="AU1810" s="9"/>
    </row>
    <row r="1811" spans="45:47" x14ac:dyDescent="0.3">
      <c r="AS1811" s="9"/>
      <c r="AT1811" s="9"/>
      <c r="AU1811" s="9"/>
    </row>
    <row r="1812" spans="45:47" x14ac:dyDescent="0.3">
      <c r="AS1812" s="9"/>
      <c r="AT1812" s="9"/>
      <c r="AU1812" s="9"/>
    </row>
    <row r="1813" spans="45:47" x14ac:dyDescent="0.3">
      <c r="AS1813" s="9"/>
      <c r="AT1813" s="9"/>
      <c r="AU1813" s="9"/>
    </row>
    <row r="1814" spans="45:47" x14ac:dyDescent="0.3">
      <c r="AS1814" s="9"/>
      <c r="AT1814" s="9"/>
      <c r="AU1814" s="9"/>
    </row>
    <row r="1815" spans="45:47" x14ac:dyDescent="0.3">
      <c r="AS1815" s="9"/>
      <c r="AT1815" s="9"/>
      <c r="AU1815" s="9"/>
    </row>
    <row r="1816" spans="45:47" x14ac:dyDescent="0.3">
      <c r="AS1816" s="9"/>
      <c r="AT1816" s="9"/>
      <c r="AU1816" s="9"/>
    </row>
    <row r="1817" spans="45:47" x14ac:dyDescent="0.3">
      <c r="AS1817" s="9"/>
      <c r="AT1817" s="9"/>
      <c r="AU1817" s="9"/>
    </row>
    <row r="1818" spans="45:47" x14ac:dyDescent="0.3">
      <c r="AS1818" s="9"/>
      <c r="AT1818" s="9"/>
      <c r="AU1818" s="9"/>
    </row>
    <row r="1819" spans="45:47" x14ac:dyDescent="0.3">
      <c r="AS1819" s="9"/>
      <c r="AT1819" s="9"/>
      <c r="AU1819" s="9"/>
    </row>
    <row r="1820" spans="45:47" x14ac:dyDescent="0.3">
      <c r="AS1820" s="9"/>
      <c r="AT1820" s="9"/>
      <c r="AU1820" s="9"/>
    </row>
    <row r="1821" spans="45:47" x14ac:dyDescent="0.3">
      <c r="AS1821" s="9"/>
      <c r="AT1821" s="9"/>
      <c r="AU1821" s="9"/>
    </row>
    <row r="1822" spans="45:47" x14ac:dyDescent="0.3">
      <c r="AS1822" s="9"/>
      <c r="AT1822" s="9"/>
      <c r="AU1822" s="9"/>
    </row>
    <row r="1823" spans="45:47" x14ac:dyDescent="0.3">
      <c r="AS1823" s="9"/>
      <c r="AT1823" s="9"/>
      <c r="AU1823" s="9"/>
    </row>
    <row r="1824" spans="45:47" x14ac:dyDescent="0.3">
      <c r="AS1824" s="9"/>
      <c r="AT1824" s="9"/>
      <c r="AU1824" s="9"/>
    </row>
    <row r="1825" spans="45:47" x14ac:dyDescent="0.3">
      <c r="AS1825" s="9"/>
      <c r="AT1825" s="9"/>
      <c r="AU1825" s="9"/>
    </row>
    <row r="1826" spans="45:47" x14ac:dyDescent="0.3">
      <c r="AS1826" s="9"/>
      <c r="AT1826" s="9"/>
      <c r="AU1826" s="9"/>
    </row>
    <row r="1827" spans="45:47" x14ac:dyDescent="0.3">
      <c r="AS1827" s="9"/>
      <c r="AT1827" s="9"/>
      <c r="AU1827" s="9"/>
    </row>
    <row r="1828" spans="45:47" x14ac:dyDescent="0.3">
      <c r="AS1828" s="9"/>
      <c r="AT1828" s="9"/>
      <c r="AU1828" s="9"/>
    </row>
    <row r="1829" spans="45:47" x14ac:dyDescent="0.3">
      <c r="AS1829" s="9"/>
      <c r="AT1829" s="9"/>
      <c r="AU1829" s="9"/>
    </row>
    <row r="1830" spans="45:47" x14ac:dyDescent="0.3">
      <c r="AS1830" s="9"/>
      <c r="AT1830" s="9"/>
      <c r="AU1830" s="9"/>
    </row>
    <row r="1831" spans="45:47" x14ac:dyDescent="0.3">
      <c r="AS1831" s="9"/>
      <c r="AT1831" s="9"/>
      <c r="AU1831" s="9"/>
    </row>
    <row r="1832" spans="45:47" x14ac:dyDescent="0.3">
      <c r="AS1832" s="9"/>
      <c r="AT1832" s="9"/>
      <c r="AU1832" s="9"/>
    </row>
    <row r="1833" spans="45:47" x14ac:dyDescent="0.3">
      <c r="AS1833" s="9"/>
      <c r="AT1833" s="9"/>
      <c r="AU1833" s="9"/>
    </row>
    <row r="1834" spans="45:47" x14ac:dyDescent="0.3">
      <c r="AS1834" s="9"/>
      <c r="AT1834" s="9"/>
      <c r="AU1834" s="9"/>
    </row>
    <row r="1835" spans="45:47" x14ac:dyDescent="0.3">
      <c r="AS1835" s="9"/>
      <c r="AT1835" s="9"/>
      <c r="AU1835" s="9"/>
    </row>
    <row r="1836" spans="45:47" x14ac:dyDescent="0.3">
      <c r="AS1836" s="9"/>
      <c r="AT1836" s="9"/>
      <c r="AU1836" s="9"/>
    </row>
    <row r="1837" spans="45:47" x14ac:dyDescent="0.3">
      <c r="AS1837" s="9"/>
      <c r="AT1837" s="9"/>
      <c r="AU1837" s="9"/>
    </row>
    <row r="1838" spans="45:47" x14ac:dyDescent="0.3">
      <c r="AS1838" s="9"/>
      <c r="AT1838" s="9"/>
      <c r="AU1838" s="9"/>
    </row>
    <row r="1839" spans="45:47" x14ac:dyDescent="0.3">
      <c r="AS1839" s="9"/>
      <c r="AT1839" s="9"/>
      <c r="AU1839" s="9"/>
    </row>
    <row r="1840" spans="45:47" x14ac:dyDescent="0.3">
      <c r="AS1840" s="9"/>
      <c r="AT1840" s="9"/>
      <c r="AU1840" s="9"/>
    </row>
    <row r="1841" spans="45:47" x14ac:dyDescent="0.3">
      <c r="AS1841" s="9"/>
      <c r="AT1841" s="9"/>
      <c r="AU1841" s="9"/>
    </row>
    <row r="1842" spans="45:47" x14ac:dyDescent="0.3">
      <c r="AS1842" s="9"/>
      <c r="AT1842" s="9"/>
      <c r="AU1842" s="9"/>
    </row>
    <row r="1843" spans="45:47" x14ac:dyDescent="0.3">
      <c r="AS1843" s="9"/>
      <c r="AT1843" s="9"/>
      <c r="AU1843" s="9"/>
    </row>
    <row r="1844" spans="45:47" x14ac:dyDescent="0.3">
      <c r="AS1844" s="9"/>
      <c r="AT1844" s="9"/>
      <c r="AU1844" s="9"/>
    </row>
    <row r="1845" spans="45:47" x14ac:dyDescent="0.3">
      <c r="AS1845" s="9"/>
      <c r="AT1845" s="9"/>
      <c r="AU1845" s="9"/>
    </row>
    <row r="1846" spans="45:47" x14ac:dyDescent="0.3">
      <c r="AS1846" s="9"/>
      <c r="AT1846" s="9"/>
      <c r="AU1846" s="9"/>
    </row>
    <row r="1847" spans="45:47" x14ac:dyDescent="0.3">
      <c r="AS1847" s="9"/>
      <c r="AT1847" s="9"/>
      <c r="AU1847" s="9"/>
    </row>
    <row r="1848" spans="45:47" x14ac:dyDescent="0.3">
      <c r="AS1848" s="9"/>
      <c r="AT1848" s="9"/>
      <c r="AU1848" s="9"/>
    </row>
    <row r="1849" spans="45:47" x14ac:dyDescent="0.3">
      <c r="AS1849" s="9"/>
      <c r="AT1849" s="9"/>
      <c r="AU1849" s="9"/>
    </row>
    <row r="1850" spans="45:47" x14ac:dyDescent="0.3">
      <c r="AS1850" s="9"/>
      <c r="AT1850" s="9"/>
      <c r="AU1850" s="9"/>
    </row>
    <row r="1851" spans="45:47" x14ac:dyDescent="0.3">
      <c r="AS1851" s="9"/>
      <c r="AT1851" s="9"/>
      <c r="AU1851" s="9"/>
    </row>
    <row r="1852" spans="45:47" x14ac:dyDescent="0.3">
      <c r="AS1852" s="9"/>
      <c r="AT1852" s="9"/>
      <c r="AU1852" s="9"/>
    </row>
    <row r="1853" spans="45:47" x14ac:dyDescent="0.3">
      <c r="AS1853" s="9"/>
      <c r="AT1853" s="9"/>
      <c r="AU1853" s="9"/>
    </row>
    <row r="1854" spans="45:47" x14ac:dyDescent="0.3">
      <c r="AS1854" s="9"/>
      <c r="AT1854" s="9"/>
      <c r="AU1854" s="9"/>
    </row>
    <row r="1855" spans="45:47" x14ac:dyDescent="0.3">
      <c r="AS1855" s="9"/>
      <c r="AT1855" s="9"/>
      <c r="AU1855" s="9"/>
    </row>
    <row r="1856" spans="45:47" x14ac:dyDescent="0.3">
      <c r="AS1856" s="9"/>
      <c r="AT1856" s="9"/>
      <c r="AU1856" s="9"/>
    </row>
    <row r="1857" spans="45:47" x14ac:dyDescent="0.3">
      <c r="AS1857" s="9"/>
      <c r="AT1857" s="9"/>
      <c r="AU1857" s="9"/>
    </row>
    <row r="1858" spans="45:47" x14ac:dyDescent="0.3">
      <c r="AS1858" s="9"/>
      <c r="AT1858" s="9"/>
      <c r="AU1858" s="9"/>
    </row>
    <row r="1859" spans="45:47" x14ac:dyDescent="0.3">
      <c r="AS1859" s="9"/>
      <c r="AT1859" s="9"/>
      <c r="AU1859" s="9"/>
    </row>
    <row r="1860" spans="45:47" x14ac:dyDescent="0.3">
      <c r="AS1860" s="9"/>
      <c r="AT1860" s="9"/>
      <c r="AU1860" s="9"/>
    </row>
    <row r="1861" spans="45:47" x14ac:dyDescent="0.3">
      <c r="AS1861" s="9"/>
      <c r="AT1861" s="9"/>
      <c r="AU1861" s="9"/>
    </row>
    <row r="1862" spans="45:47" x14ac:dyDescent="0.3">
      <c r="AS1862" s="9"/>
      <c r="AT1862" s="9"/>
      <c r="AU1862" s="9"/>
    </row>
    <row r="1863" spans="45:47" x14ac:dyDescent="0.3">
      <c r="AS1863" s="9"/>
      <c r="AT1863" s="9"/>
      <c r="AU1863" s="9"/>
    </row>
    <row r="1864" spans="45:47" x14ac:dyDescent="0.3">
      <c r="AS1864" s="9"/>
      <c r="AT1864" s="9"/>
      <c r="AU1864" s="9"/>
    </row>
    <row r="1865" spans="45:47" x14ac:dyDescent="0.3">
      <c r="AS1865" s="9"/>
      <c r="AT1865" s="9"/>
      <c r="AU1865" s="9"/>
    </row>
    <row r="1866" spans="45:47" x14ac:dyDescent="0.3">
      <c r="AS1866" s="9"/>
      <c r="AT1866" s="9"/>
      <c r="AU1866" s="9"/>
    </row>
    <row r="1867" spans="45:47" x14ac:dyDescent="0.3">
      <c r="AS1867" s="9"/>
      <c r="AT1867" s="9"/>
      <c r="AU1867" s="9"/>
    </row>
    <row r="1868" spans="45:47" x14ac:dyDescent="0.3">
      <c r="AS1868" s="9"/>
      <c r="AT1868" s="9"/>
      <c r="AU1868" s="9"/>
    </row>
    <row r="1869" spans="45:47" x14ac:dyDescent="0.3">
      <c r="AS1869" s="9"/>
      <c r="AT1869" s="9"/>
      <c r="AU1869" s="9"/>
    </row>
    <row r="1870" spans="45:47" x14ac:dyDescent="0.3">
      <c r="AS1870" s="9"/>
      <c r="AT1870" s="9"/>
      <c r="AU1870" s="9"/>
    </row>
    <row r="1871" spans="45:47" x14ac:dyDescent="0.3">
      <c r="AS1871" s="9"/>
      <c r="AT1871" s="9"/>
      <c r="AU1871" s="9"/>
    </row>
    <row r="1872" spans="45:47" x14ac:dyDescent="0.3">
      <c r="AS1872" s="9"/>
      <c r="AT1872" s="9"/>
      <c r="AU1872" s="9"/>
    </row>
    <row r="1873" spans="45:47" x14ac:dyDescent="0.3">
      <c r="AS1873" s="9"/>
      <c r="AT1873" s="9"/>
      <c r="AU1873" s="9"/>
    </row>
    <row r="1874" spans="45:47" x14ac:dyDescent="0.3">
      <c r="AS1874" s="9"/>
      <c r="AT1874" s="9"/>
      <c r="AU1874" s="9"/>
    </row>
    <row r="1875" spans="45:47" x14ac:dyDescent="0.3">
      <c r="AS1875" s="9"/>
      <c r="AT1875" s="9"/>
      <c r="AU1875" s="9"/>
    </row>
    <row r="1876" spans="45:47" x14ac:dyDescent="0.3">
      <c r="AS1876" s="9"/>
      <c r="AT1876" s="9"/>
      <c r="AU1876" s="9"/>
    </row>
    <row r="1877" spans="45:47" x14ac:dyDescent="0.3">
      <c r="AS1877" s="9"/>
      <c r="AT1877" s="9"/>
      <c r="AU1877" s="9"/>
    </row>
    <row r="1878" spans="45:47" x14ac:dyDescent="0.3">
      <c r="AS1878" s="9"/>
      <c r="AT1878" s="9"/>
      <c r="AU1878" s="9"/>
    </row>
    <row r="1879" spans="45:47" x14ac:dyDescent="0.3">
      <c r="AS1879" s="9"/>
      <c r="AT1879" s="9"/>
      <c r="AU1879" s="9"/>
    </row>
    <row r="1880" spans="45:47" x14ac:dyDescent="0.3">
      <c r="AS1880" s="9"/>
      <c r="AT1880" s="9"/>
      <c r="AU1880" s="9"/>
    </row>
    <row r="1881" spans="45:47" x14ac:dyDescent="0.3">
      <c r="AS1881" s="9"/>
      <c r="AT1881" s="9"/>
      <c r="AU1881" s="9"/>
    </row>
    <row r="1882" spans="45:47" x14ac:dyDescent="0.3">
      <c r="AS1882" s="9"/>
      <c r="AT1882" s="9"/>
      <c r="AU1882" s="9"/>
    </row>
    <row r="1883" spans="45:47" x14ac:dyDescent="0.3">
      <c r="AS1883" s="9"/>
      <c r="AT1883" s="9"/>
      <c r="AU1883" s="9"/>
    </row>
    <row r="1884" spans="45:47" x14ac:dyDescent="0.3">
      <c r="AS1884" s="9"/>
      <c r="AT1884" s="9"/>
      <c r="AU1884" s="9"/>
    </row>
    <row r="1885" spans="45:47" x14ac:dyDescent="0.3">
      <c r="AS1885" s="9"/>
      <c r="AT1885" s="9"/>
      <c r="AU1885" s="9"/>
    </row>
    <row r="1886" spans="45:47" x14ac:dyDescent="0.3">
      <c r="AS1886" s="9"/>
      <c r="AT1886" s="9"/>
      <c r="AU1886" s="9"/>
    </row>
    <row r="1887" spans="45:47" x14ac:dyDescent="0.3">
      <c r="AS1887" s="9"/>
      <c r="AT1887" s="9"/>
      <c r="AU1887" s="9"/>
    </row>
    <row r="1888" spans="45:47" x14ac:dyDescent="0.3">
      <c r="AS1888" s="9"/>
      <c r="AT1888" s="9"/>
      <c r="AU1888" s="9"/>
    </row>
    <row r="1889" spans="45:47" x14ac:dyDescent="0.3">
      <c r="AS1889" s="9"/>
      <c r="AT1889" s="9"/>
      <c r="AU1889" s="9"/>
    </row>
    <row r="1890" spans="45:47" x14ac:dyDescent="0.3">
      <c r="AS1890" s="9"/>
      <c r="AT1890" s="9"/>
      <c r="AU1890" s="9"/>
    </row>
    <row r="1891" spans="45:47" x14ac:dyDescent="0.3">
      <c r="AS1891" s="9"/>
      <c r="AT1891" s="9"/>
      <c r="AU1891" s="9"/>
    </row>
    <row r="1892" spans="45:47" x14ac:dyDescent="0.3">
      <c r="AS1892" s="9"/>
      <c r="AT1892" s="9"/>
      <c r="AU1892" s="9"/>
    </row>
    <row r="1893" spans="45:47" x14ac:dyDescent="0.3">
      <c r="AS1893" s="9"/>
      <c r="AT1893" s="9"/>
      <c r="AU1893" s="9"/>
    </row>
    <row r="1894" spans="45:47" x14ac:dyDescent="0.3">
      <c r="AS1894" s="9"/>
      <c r="AT1894" s="9"/>
      <c r="AU1894" s="9"/>
    </row>
    <row r="1895" spans="45:47" x14ac:dyDescent="0.3">
      <c r="AS1895" s="9"/>
      <c r="AT1895" s="9"/>
      <c r="AU1895" s="9"/>
    </row>
    <row r="1896" spans="45:47" x14ac:dyDescent="0.3">
      <c r="AS1896" s="9"/>
      <c r="AT1896" s="9"/>
      <c r="AU1896" s="9"/>
    </row>
    <row r="1897" spans="45:47" x14ac:dyDescent="0.3">
      <c r="AS1897" s="9"/>
      <c r="AT1897" s="9"/>
      <c r="AU1897" s="9"/>
    </row>
    <row r="1898" spans="45:47" x14ac:dyDescent="0.3">
      <c r="AS1898" s="9"/>
      <c r="AT1898" s="9"/>
      <c r="AU1898" s="9"/>
    </row>
    <row r="1899" spans="45:47" x14ac:dyDescent="0.3">
      <c r="AS1899" s="9"/>
      <c r="AT1899" s="9"/>
      <c r="AU1899" s="9"/>
    </row>
    <row r="1900" spans="45:47" x14ac:dyDescent="0.3">
      <c r="AS1900" s="9"/>
      <c r="AT1900" s="9"/>
      <c r="AU1900" s="9"/>
    </row>
    <row r="1901" spans="45:47" x14ac:dyDescent="0.3">
      <c r="AS1901" s="9"/>
      <c r="AT1901" s="9"/>
      <c r="AU1901" s="9"/>
    </row>
    <row r="1902" spans="45:47" x14ac:dyDescent="0.3">
      <c r="AS1902" s="9"/>
      <c r="AT1902" s="9"/>
      <c r="AU1902" s="9"/>
    </row>
    <row r="1903" spans="45:47" x14ac:dyDescent="0.3">
      <c r="AS1903" s="9"/>
      <c r="AT1903" s="9"/>
      <c r="AU1903" s="9"/>
    </row>
    <row r="1904" spans="45:47" x14ac:dyDescent="0.3">
      <c r="AS1904" s="9"/>
      <c r="AT1904" s="9"/>
      <c r="AU1904" s="9"/>
    </row>
    <row r="1905" spans="45:47" x14ac:dyDescent="0.3">
      <c r="AS1905" s="9"/>
      <c r="AT1905" s="9"/>
      <c r="AU1905" s="9"/>
    </row>
    <row r="1906" spans="45:47" x14ac:dyDescent="0.3">
      <c r="AS1906" s="9"/>
      <c r="AT1906" s="9"/>
      <c r="AU1906" s="9"/>
    </row>
    <row r="1907" spans="45:47" x14ac:dyDescent="0.3">
      <c r="AS1907" s="9"/>
      <c r="AT1907" s="9"/>
      <c r="AU1907" s="9"/>
    </row>
    <row r="1908" spans="45:47" x14ac:dyDescent="0.3">
      <c r="AS1908" s="9"/>
      <c r="AT1908" s="9"/>
      <c r="AU1908" s="9"/>
    </row>
    <row r="1909" spans="45:47" x14ac:dyDescent="0.3">
      <c r="AS1909" s="9"/>
      <c r="AT1909" s="9"/>
      <c r="AU1909" s="9"/>
    </row>
    <row r="1910" spans="45:47" x14ac:dyDescent="0.3">
      <c r="AS1910" s="9"/>
      <c r="AT1910" s="9"/>
      <c r="AU1910" s="9"/>
    </row>
    <row r="1911" spans="45:47" x14ac:dyDescent="0.3">
      <c r="AS1911" s="9"/>
      <c r="AT1911" s="9"/>
      <c r="AU1911" s="9"/>
    </row>
    <row r="1912" spans="45:47" x14ac:dyDescent="0.3">
      <c r="AS1912" s="9"/>
      <c r="AT1912" s="9"/>
      <c r="AU1912" s="9"/>
    </row>
    <row r="1913" spans="45:47" x14ac:dyDescent="0.3">
      <c r="AS1913" s="9"/>
      <c r="AT1913" s="9"/>
      <c r="AU1913" s="9"/>
    </row>
    <row r="1914" spans="45:47" x14ac:dyDescent="0.3">
      <c r="AS1914" s="9"/>
      <c r="AT1914" s="9"/>
      <c r="AU1914" s="9"/>
    </row>
    <row r="1915" spans="45:47" x14ac:dyDescent="0.3">
      <c r="AS1915" s="9"/>
      <c r="AT1915" s="9"/>
      <c r="AU1915" s="9"/>
    </row>
    <row r="1916" spans="45:47" x14ac:dyDescent="0.3">
      <c r="AS1916" s="9"/>
      <c r="AT1916" s="9"/>
      <c r="AU1916" s="9"/>
    </row>
    <row r="1917" spans="45:47" x14ac:dyDescent="0.3">
      <c r="AS1917" s="9"/>
      <c r="AT1917" s="9"/>
      <c r="AU1917" s="9"/>
    </row>
    <row r="1918" spans="45:47" x14ac:dyDescent="0.3">
      <c r="AS1918" s="9"/>
      <c r="AT1918" s="9"/>
      <c r="AU1918" s="9"/>
    </row>
    <row r="1919" spans="45:47" x14ac:dyDescent="0.3">
      <c r="AS1919" s="9"/>
      <c r="AT1919" s="9"/>
      <c r="AU1919" s="9"/>
    </row>
    <row r="1920" spans="45:47" x14ac:dyDescent="0.3">
      <c r="AS1920" s="9"/>
      <c r="AT1920" s="9"/>
      <c r="AU1920" s="9"/>
    </row>
    <row r="1921" spans="45:47" x14ac:dyDescent="0.3">
      <c r="AS1921" s="9"/>
      <c r="AT1921" s="9"/>
      <c r="AU1921" s="9"/>
    </row>
    <row r="1922" spans="45:47" x14ac:dyDescent="0.3">
      <c r="AS1922" s="9"/>
      <c r="AT1922" s="9"/>
      <c r="AU1922" s="9"/>
    </row>
    <row r="1923" spans="45:47" x14ac:dyDescent="0.3">
      <c r="AS1923" s="9"/>
      <c r="AT1923" s="9"/>
      <c r="AU1923" s="9"/>
    </row>
    <row r="1924" spans="45:47" x14ac:dyDescent="0.3">
      <c r="AS1924" s="9"/>
      <c r="AT1924" s="9"/>
      <c r="AU1924" s="9"/>
    </row>
    <row r="1925" spans="45:47" x14ac:dyDescent="0.3">
      <c r="AS1925" s="9"/>
      <c r="AT1925" s="9"/>
      <c r="AU1925" s="9"/>
    </row>
    <row r="1926" spans="45:47" x14ac:dyDescent="0.3">
      <c r="AS1926" s="9"/>
      <c r="AT1926" s="9"/>
      <c r="AU1926" s="9"/>
    </row>
    <row r="1927" spans="45:47" x14ac:dyDescent="0.3">
      <c r="AS1927" s="9"/>
      <c r="AT1927" s="9"/>
      <c r="AU1927" s="9"/>
    </row>
    <row r="1928" spans="45:47" x14ac:dyDescent="0.3">
      <c r="AS1928" s="9"/>
      <c r="AT1928" s="9"/>
      <c r="AU1928" s="9"/>
    </row>
    <row r="1929" spans="45:47" x14ac:dyDescent="0.3">
      <c r="AS1929" s="9"/>
      <c r="AT1929" s="9"/>
      <c r="AU1929" s="9"/>
    </row>
    <row r="1930" spans="45:47" x14ac:dyDescent="0.3">
      <c r="AS1930" s="9"/>
      <c r="AT1930" s="9"/>
      <c r="AU1930" s="9"/>
    </row>
    <row r="1931" spans="45:47" x14ac:dyDescent="0.3">
      <c r="AS1931" s="9"/>
      <c r="AT1931" s="9"/>
      <c r="AU1931" s="9"/>
    </row>
    <row r="1932" spans="45:47" x14ac:dyDescent="0.3">
      <c r="AS1932" s="9"/>
      <c r="AT1932" s="9"/>
      <c r="AU1932" s="9"/>
    </row>
    <row r="1933" spans="45:47" x14ac:dyDescent="0.3">
      <c r="AS1933" s="9"/>
      <c r="AT1933" s="9"/>
      <c r="AU1933" s="9"/>
    </row>
    <row r="1934" spans="45:47" x14ac:dyDescent="0.3">
      <c r="AS1934" s="9"/>
      <c r="AT1934" s="9"/>
      <c r="AU1934" s="9"/>
    </row>
    <row r="1935" spans="45:47" x14ac:dyDescent="0.3">
      <c r="AS1935" s="9"/>
      <c r="AT1935" s="9"/>
      <c r="AU1935" s="9"/>
    </row>
    <row r="1936" spans="45:47" x14ac:dyDescent="0.3">
      <c r="AS1936" s="9"/>
      <c r="AT1936" s="9"/>
      <c r="AU1936" s="9"/>
    </row>
    <row r="1937" spans="45:47" x14ac:dyDescent="0.3">
      <c r="AS1937" s="9"/>
      <c r="AT1937" s="9"/>
      <c r="AU1937" s="9"/>
    </row>
    <row r="1938" spans="45:47" x14ac:dyDescent="0.3">
      <c r="AS1938" s="9"/>
      <c r="AT1938" s="9"/>
      <c r="AU1938" s="9"/>
    </row>
    <row r="1939" spans="45:47" x14ac:dyDescent="0.3">
      <c r="AS1939" s="9"/>
      <c r="AT1939" s="9"/>
      <c r="AU1939" s="9"/>
    </row>
    <row r="1940" spans="45:47" x14ac:dyDescent="0.3">
      <c r="AS1940" s="9"/>
      <c r="AT1940" s="9"/>
      <c r="AU1940" s="9"/>
    </row>
    <row r="1941" spans="45:47" x14ac:dyDescent="0.3">
      <c r="AS1941" s="9"/>
      <c r="AT1941" s="9"/>
      <c r="AU1941" s="9"/>
    </row>
    <row r="1942" spans="45:47" x14ac:dyDescent="0.3">
      <c r="AS1942" s="9"/>
      <c r="AT1942" s="9"/>
      <c r="AU1942" s="9"/>
    </row>
    <row r="1943" spans="45:47" x14ac:dyDescent="0.3">
      <c r="AS1943" s="9"/>
      <c r="AT1943" s="9"/>
      <c r="AU1943" s="9"/>
    </row>
    <row r="1944" spans="45:47" x14ac:dyDescent="0.3">
      <c r="AS1944" s="9"/>
      <c r="AT1944" s="9"/>
      <c r="AU1944" s="9"/>
    </row>
    <row r="1945" spans="45:47" x14ac:dyDescent="0.3">
      <c r="AS1945" s="9"/>
      <c r="AT1945" s="9"/>
      <c r="AU1945" s="9"/>
    </row>
    <row r="1946" spans="45:47" x14ac:dyDescent="0.3">
      <c r="AS1946" s="9"/>
      <c r="AT1946" s="9"/>
      <c r="AU1946" s="9"/>
    </row>
    <row r="1947" spans="45:47" x14ac:dyDescent="0.3">
      <c r="AS1947" s="9"/>
      <c r="AT1947" s="9"/>
      <c r="AU1947" s="9"/>
    </row>
    <row r="1948" spans="45:47" x14ac:dyDescent="0.3">
      <c r="AS1948" s="9"/>
      <c r="AT1948" s="9"/>
      <c r="AU1948" s="9"/>
    </row>
    <row r="1949" spans="45:47" x14ac:dyDescent="0.3">
      <c r="AS1949" s="9"/>
      <c r="AT1949" s="9"/>
      <c r="AU1949" s="9"/>
    </row>
    <row r="1950" spans="45:47" x14ac:dyDescent="0.3">
      <c r="AS1950" s="9"/>
      <c r="AT1950" s="9"/>
      <c r="AU1950" s="9"/>
    </row>
    <row r="1951" spans="45:47" x14ac:dyDescent="0.3">
      <c r="AS1951" s="9"/>
      <c r="AT1951" s="9"/>
      <c r="AU1951" s="9"/>
    </row>
    <row r="1952" spans="45:47" x14ac:dyDescent="0.3">
      <c r="AS1952" s="9"/>
      <c r="AT1952" s="9"/>
      <c r="AU1952" s="9"/>
    </row>
    <row r="1953" spans="45:47" x14ac:dyDescent="0.3">
      <c r="AS1953" s="9"/>
      <c r="AT1953" s="9"/>
      <c r="AU1953" s="9"/>
    </row>
    <row r="1954" spans="45:47" x14ac:dyDescent="0.3">
      <c r="AS1954" s="9"/>
      <c r="AT1954" s="9"/>
      <c r="AU1954" s="9"/>
    </row>
    <row r="1955" spans="45:47" x14ac:dyDescent="0.3">
      <c r="AS1955" s="9"/>
      <c r="AT1955" s="9"/>
      <c r="AU1955" s="9"/>
    </row>
    <row r="1956" spans="45:47" x14ac:dyDescent="0.3">
      <c r="AS1956" s="9"/>
      <c r="AT1956" s="9"/>
      <c r="AU1956" s="9"/>
    </row>
    <row r="1957" spans="45:47" x14ac:dyDescent="0.3">
      <c r="AS1957" s="9"/>
      <c r="AT1957" s="9"/>
      <c r="AU1957" s="9"/>
    </row>
    <row r="1958" spans="45:47" x14ac:dyDescent="0.3">
      <c r="AS1958" s="9"/>
      <c r="AT1958" s="9"/>
      <c r="AU1958" s="9"/>
    </row>
    <row r="1959" spans="45:47" x14ac:dyDescent="0.3">
      <c r="AS1959" s="9"/>
      <c r="AT1959" s="9"/>
      <c r="AU1959" s="9"/>
    </row>
    <row r="1960" spans="45:47" x14ac:dyDescent="0.3">
      <c r="AS1960" s="9"/>
      <c r="AT1960" s="9"/>
      <c r="AU1960" s="9"/>
    </row>
    <row r="1961" spans="45:47" x14ac:dyDescent="0.3">
      <c r="AS1961" s="9"/>
      <c r="AT1961" s="9"/>
      <c r="AU1961" s="9"/>
    </row>
    <row r="1962" spans="45:47" x14ac:dyDescent="0.3">
      <c r="AS1962" s="9"/>
      <c r="AT1962" s="9"/>
      <c r="AU1962" s="9"/>
    </row>
    <row r="1963" spans="45:47" x14ac:dyDescent="0.3">
      <c r="AS1963" s="9"/>
      <c r="AT1963" s="9"/>
      <c r="AU1963" s="9"/>
    </row>
    <row r="1964" spans="45:47" x14ac:dyDescent="0.3">
      <c r="AS1964" s="9"/>
      <c r="AT1964" s="9"/>
      <c r="AU1964" s="9"/>
    </row>
    <row r="1965" spans="45:47" x14ac:dyDescent="0.3">
      <c r="AS1965" s="9"/>
      <c r="AT1965" s="9"/>
      <c r="AU1965" s="9"/>
    </row>
    <row r="1966" spans="45:47" x14ac:dyDescent="0.3">
      <c r="AS1966" s="9"/>
      <c r="AT1966" s="9"/>
      <c r="AU1966" s="9"/>
    </row>
    <row r="1967" spans="45:47" x14ac:dyDescent="0.3">
      <c r="AS1967" s="9"/>
      <c r="AT1967" s="9"/>
      <c r="AU1967" s="9"/>
    </row>
    <row r="1968" spans="45:47" x14ac:dyDescent="0.3">
      <c r="AS1968" s="9"/>
      <c r="AT1968" s="9"/>
      <c r="AU1968" s="9"/>
    </row>
    <row r="1969" spans="45:47" x14ac:dyDescent="0.3">
      <c r="AS1969" s="9"/>
      <c r="AT1969" s="9"/>
      <c r="AU1969" s="9"/>
    </row>
    <row r="1970" spans="45:47" x14ac:dyDescent="0.3">
      <c r="AS1970" s="9"/>
      <c r="AT1970" s="9"/>
      <c r="AU1970" s="9"/>
    </row>
    <row r="1971" spans="45:47" x14ac:dyDescent="0.3">
      <c r="AS1971" s="9"/>
      <c r="AT1971" s="9"/>
      <c r="AU1971" s="9"/>
    </row>
    <row r="1972" spans="45:47" x14ac:dyDescent="0.3">
      <c r="AS1972" s="9"/>
      <c r="AT1972" s="9"/>
      <c r="AU1972" s="9"/>
    </row>
    <row r="1973" spans="45:47" x14ac:dyDescent="0.3">
      <c r="AS1973" s="9"/>
      <c r="AT1973" s="9"/>
      <c r="AU1973" s="9"/>
    </row>
    <row r="1974" spans="45:47" x14ac:dyDescent="0.3">
      <c r="AS1974" s="9"/>
      <c r="AT1974" s="9"/>
      <c r="AU1974" s="9"/>
    </row>
    <row r="1975" spans="45:47" x14ac:dyDescent="0.3">
      <c r="AS1975" s="9"/>
      <c r="AT1975" s="9"/>
      <c r="AU1975" s="9"/>
    </row>
    <row r="1976" spans="45:47" x14ac:dyDescent="0.3">
      <c r="AS1976" s="9"/>
      <c r="AT1976" s="9"/>
      <c r="AU1976" s="9"/>
    </row>
    <row r="1977" spans="45:47" x14ac:dyDescent="0.3">
      <c r="AS1977" s="9"/>
      <c r="AT1977" s="9"/>
      <c r="AU1977" s="9"/>
    </row>
    <row r="1978" spans="45:47" x14ac:dyDescent="0.3">
      <c r="AS1978" s="9"/>
      <c r="AT1978" s="9"/>
      <c r="AU1978" s="9"/>
    </row>
    <row r="1979" spans="45:47" x14ac:dyDescent="0.3">
      <c r="AS1979" s="9"/>
      <c r="AT1979" s="9"/>
      <c r="AU1979" s="9"/>
    </row>
    <row r="1980" spans="45:47" x14ac:dyDescent="0.3">
      <c r="AS1980" s="9"/>
      <c r="AT1980" s="9"/>
      <c r="AU1980" s="9"/>
    </row>
    <row r="1981" spans="45:47" x14ac:dyDescent="0.3">
      <c r="AS1981" s="9"/>
      <c r="AT1981" s="9"/>
      <c r="AU1981" s="9"/>
    </row>
    <row r="1982" spans="45:47" x14ac:dyDescent="0.3">
      <c r="AS1982" s="9"/>
      <c r="AT1982" s="9"/>
      <c r="AU1982" s="9"/>
    </row>
    <row r="1983" spans="45:47" x14ac:dyDescent="0.3">
      <c r="AS1983" s="9"/>
      <c r="AT1983" s="9"/>
      <c r="AU1983" s="9"/>
    </row>
    <row r="1984" spans="45:47" x14ac:dyDescent="0.3">
      <c r="AS1984" s="9"/>
      <c r="AT1984" s="9"/>
      <c r="AU1984" s="9"/>
    </row>
    <row r="1985" spans="45:47" x14ac:dyDescent="0.3">
      <c r="AS1985" s="9"/>
      <c r="AT1985" s="9"/>
      <c r="AU1985" s="9"/>
    </row>
    <row r="1986" spans="45:47" x14ac:dyDescent="0.3">
      <c r="AS1986" s="9"/>
      <c r="AT1986" s="9"/>
      <c r="AU1986" s="9"/>
    </row>
    <row r="1987" spans="45:47" x14ac:dyDescent="0.3">
      <c r="AS1987" s="9"/>
      <c r="AT1987" s="9"/>
      <c r="AU1987" s="9"/>
    </row>
    <row r="1988" spans="45:47" x14ac:dyDescent="0.3">
      <c r="AS1988" s="9"/>
      <c r="AT1988" s="9"/>
      <c r="AU1988" s="9"/>
    </row>
    <row r="1989" spans="45:47" x14ac:dyDescent="0.3">
      <c r="AS1989" s="9"/>
      <c r="AT1989" s="9"/>
      <c r="AU1989" s="9"/>
    </row>
    <row r="1990" spans="45:47" x14ac:dyDescent="0.3">
      <c r="AS1990" s="9"/>
      <c r="AT1990" s="9"/>
      <c r="AU1990" s="9"/>
    </row>
    <row r="1991" spans="45:47" x14ac:dyDescent="0.3">
      <c r="AS1991" s="9"/>
      <c r="AT1991" s="9"/>
      <c r="AU1991" s="9"/>
    </row>
    <row r="1992" spans="45:47" x14ac:dyDescent="0.3">
      <c r="AS1992" s="9"/>
      <c r="AT1992" s="9"/>
      <c r="AU1992" s="9"/>
    </row>
    <row r="1993" spans="45:47" x14ac:dyDescent="0.3">
      <c r="AS1993" s="9"/>
      <c r="AT1993" s="9"/>
      <c r="AU1993" s="9"/>
    </row>
    <row r="1994" spans="45:47" x14ac:dyDescent="0.3">
      <c r="AS1994" s="9"/>
      <c r="AT1994" s="9"/>
      <c r="AU1994" s="9"/>
    </row>
    <row r="1995" spans="45:47" x14ac:dyDescent="0.3">
      <c r="AS1995" s="9"/>
      <c r="AT1995" s="9"/>
      <c r="AU1995" s="9"/>
    </row>
    <row r="1996" spans="45:47" x14ac:dyDescent="0.3">
      <c r="AS1996" s="9"/>
      <c r="AT1996" s="9"/>
      <c r="AU1996" s="9"/>
    </row>
    <row r="1997" spans="45:47" x14ac:dyDescent="0.3">
      <c r="AS1997" s="9"/>
      <c r="AT1997" s="9"/>
      <c r="AU1997" s="9"/>
    </row>
    <row r="1998" spans="45:47" x14ac:dyDescent="0.3">
      <c r="AS1998" s="9"/>
      <c r="AT1998" s="9"/>
      <c r="AU1998" s="9"/>
    </row>
    <row r="1999" spans="45:47" x14ac:dyDescent="0.3">
      <c r="AS1999" s="9"/>
      <c r="AT1999" s="9"/>
      <c r="AU1999" s="9"/>
    </row>
    <row r="2000" spans="45:47" x14ac:dyDescent="0.3">
      <c r="AS2000" s="9"/>
      <c r="AT2000" s="9"/>
      <c r="AU2000" s="9"/>
    </row>
    <row r="2001" spans="45:47" x14ac:dyDescent="0.3">
      <c r="AS2001" s="9"/>
      <c r="AT2001" s="9"/>
      <c r="AU2001" s="9"/>
    </row>
    <row r="2002" spans="45:47" x14ac:dyDescent="0.3">
      <c r="AS2002" s="9"/>
      <c r="AT2002" s="9"/>
      <c r="AU2002" s="9"/>
    </row>
    <row r="2003" spans="45:47" x14ac:dyDescent="0.3">
      <c r="AS2003" s="9"/>
      <c r="AT2003" s="9"/>
      <c r="AU2003" s="9"/>
    </row>
    <row r="2004" spans="45:47" x14ac:dyDescent="0.3">
      <c r="AS2004" s="9"/>
      <c r="AT2004" s="9"/>
      <c r="AU2004" s="9"/>
    </row>
    <row r="2005" spans="45:47" x14ac:dyDescent="0.3">
      <c r="AS2005" s="9"/>
      <c r="AT2005" s="9"/>
      <c r="AU2005" s="9"/>
    </row>
    <row r="2006" spans="45:47" x14ac:dyDescent="0.3">
      <c r="AS2006" s="9"/>
      <c r="AT2006" s="9"/>
      <c r="AU2006" s="9"/>
    </row>
    <row r="2007" spans="45:47" x14ac:dyDescent="0.3">
      <c r="AS2007" s="9"/>
      <c r="AT2007" s="9"/>
      <c r="AU2007" s="9"/>
    </row>
    <row r="2008" spans="45:47" x14ac:dyDescent="0.3">
      <c r="AS2008" s="9"/>
      <c r="AT2008" s="9"/>
      <c r="AU2008" s="9"/>
    </row>
    <row r="2009" spans="45:47" x14ac:dyDescent="0.3">
      <c r="AS2009" s="9"/>
      <c r="AT2009" s="9"/>
      <c r="AU2009" s="9"/>
    </row>
    <row r="2010" spans="45:47" x14ac:dyDescent="0.3">
      <c r="AS2010" s="9"/>
      <c r="AT2010" s="9"/>
      <c r="AU2010" s="9"/>
    </row>
    <row r="2011" spans="45:47" x14ac:dyDescent="0.3">
      <c r="AS2011" s="9"/>
      <c r="AT2011" s="9"/>
      <c r="AU2011" s="9"/>
    </row>
    <row r="2012" spans="45:47" x14ac:dyDescent="0.3">
      <c r="AS2012" s="9"/>
      <c r="AT2012" s="9"/>
      <c r="AU2012" s="9"/>
    </row>
    <row r="2013" spans="45:47" x14ac:dyDescent="0.3">
      <c r="AS2013" s="9"/>
      <c r="AT2013" s="9"/>
      <c r="AU2013" s="9"/>
    </row>
    <row r="2014" spans="45:47" x14ac:dyDescent="0.3">
      <c r="AS2014" s="9"/>
      <c r="AT2014" s="9"/>
      <c r="AU2014" s="9"/>
    </row>
    <row r="2015" spans="45:47" x14ac:dyDescent="0.3">
      <c r="AS2015" s="9"/>
      <c r="AT2015" s="9"/>
      <c r="AU2015" s="9"/>
    </row>
    <row r="2016" spans="45:47" x14ac:dyDescent="0.3">
      <c r="AS2016" s="9"/>
      <c r="AT2016" s="9"/>
      <c r="AU2016" s="9"/>
    </row>
    <row r="2017" spans="45:47" x14ac:dyDescent="0.3">
      <c r="AS2017" s="9"/>
      <c r="AT2017" s="9"/>
      <c r="AU2017" s="9"/>
    </row>
    <row r="2018" spans="45:47" x14ac:dyDescent="0.3">
      <c r="AS2018" s="9"/>
      <c r="AT2018" s="9"/>
      <c r="AU2018" s="9"/>
    </row>
    <row r="2019" spans="45:47" x14ac:dyDescent="0.3">
      <c r="AS2019" s="9"/>
      <c r="AT2019" s="9"/>
      <c r="AU2019" s="9"/>
    </row>
    <row r="2020" spans="45:47" x14ac:dyDescent="0.3">
      <c r="AS2020" s="9"/>
      <c r="AT2020" s="9"/>
      <c r="AU2020" s="9"/>
    </row>
    <row r="2021" spans="45:47" x14ac:dyDescent="0.3">
      <c r="AS2021" s="9"/>
      <c r="AT2021" s="9"/>
      <c r="AU2021" s="9"/>
    </row>
    <row r="2022" spans="45:47" x14ac:dyDescent="0.3">
      <c r="AS2022" s="9"/>
      <c r="AT2022" s="9"/>
      <c r="AU2022" s="9"/>
    </row>
    <row r="2023" spans="45:47" x14ac:dyDescent="0.3">
      <c r="AS2023" s="9"/>
      <c r="AT2023" s="9"/>
      <c r="AU2023" s="9"/>
    </row>
    <row r="2024" spans="45:47" x14ac:dyDescent="0.3">
      <c r="AS2024" s="9"/>
      <c r="AT2024" s="9"/>
      <c r="AU2024" s="9"/>
    </row>
    <row r="2025" spans="45:47" x14ac:dyDescent="0.3">
      <c r="AS2025" s="9"/>
      <c r="AT2025" s="9"/>
      <c r="AU2025" s="9"/>
    </row>
    <row r="2026" spans="45:47" x14ac:dyDescent="0.3">
      <c r="AS2026" s="9"/>
      <c r="AT2026" s="9"/>
      <c r="AU2026" s="9"/>
    </row>
    <row r="2027" spans="45:47" x14ac:dyDescent="0.3">
      <c r="AS2027" s="9"/>
      <c r="AT2027" s="9"/>
      <c r="AU2027" s="9"/>
    </row>
    <row r="2028" spans="45:47" x14ac:dyDescent="0.3">
      <c r="AS2028" s="9"/>
      <c r="AT2028" s="9"/>
      <c r="AU2028" s="9"/>
    </row>
    <row r="2029" spans="45:47" x14ac:dyDescent="0.3">
      <c r="AS2029" s="9"/>
      <c r="AT2029" s="9"/>
      <c r="AU2029" s="9"/>
    </row>
    <row r="2030" spans="45:47" x14ac:dyDescent="0.3">
      <c r="AS2030" s="9"/>
      <c r="AT2030" s="9"/>
      <c r="AU2030" s="9"/>
    </row>
    <row r="2031" spans="45:47" x14ac:dyDescent="0.3">
      <c r="AS2031" s="9"/>
      <c r="AT2031" s="9"/>
      <c r="AU2031" s="9"/>
    </row>
    <row r="2032" spans="45:47" x14ac:dyDescent="0.3">
      <c r="AS2032" s="9"/>
      <c r="AT2032" s="9"/>
      <c r="AU2032" s="9"/>
    </row>
    <row r="2033" spans="45:47" x14ac:dyDescent="0.3">
      <c r="AS2033" s="9"/>
      <c r="AT2033" s="9"/>
      <c r="AU2033" s="9"/>
    </row>
    <row r="2034" spans="45:47" x14ac:dyDescent="0.3">
      <c r="AS2034" s="9"/>
      <c r="AT2034" s="9"/>
      <c r="AU2034" s="9"/>
    </row>
    <row r="2035" spans="45:47" x14ac:dyDescent="0.3">
      <c r="AS2035" s="9"/>
      <c r="AT2035" s="9"/>
      <c r="AU2035" s="9"/>
    </row>
    <row r="2036" spans="45:47" x14ac:dyDescent="0.3">
      <c r="AS2036" s="9"/>
      <c r="AT2036" s="9"/>
      <c r="AU2036" s="9"/>
    </row>
    <row r="2037" spans="45:47" x14ac:dyDescent="0.3">
      <c r="AS2037" s="9"/>
      <c r="AT2037" s="9"/>
      <c r="AU2037" s="9"/>
    </row>
    <row r="2038" spans="45:47" x14ac:dyDescent="0.3">
      <c r="AS2038" s="9"/>
      <c r="AT2038" s="9"/>
      <c r="AU2038" s="9"/>
    </row>
    <row r="2039" spans="45:47" x14ac:dyDescent="0.3">
      <c r="AS2039" s="9"/>
      <c r="AT2039" s="9"/>
      <c r="AU2039" s="9"/>
    </row>
    <row r="2040" spans="45:47" x14ac:dyDescent="0.3">
      <c r="AS2040" s="9"/>
      <c r="AT2040" s="9"/>
      <c r="AU2040" s="9"/>
    </row>
    <row r="2041" spans="45:47" x14ac:dyDescent="0.3">
      <c r="AS2041" s="9"/>
      <c r="AT2041" s="9"/>
      <c r="AU2041" s="9"/>
    </row>
    <row r="2042" spans="45:47" x14ac:dyDescent="0.3">
      <c r="AS2042" s="9"/>
      <c r="AT2042" s="9"/>
      <c r="AU2042" s="9"/>
    </row>
    <row r="2043" spans="45:47" x14ac:dyDescent="0.3">
      <c r="AS2043" s="9"/>
      <c r="AT2043" s="9"/>
      <c r="AU2043" s="9"/>
    </row>
    <row r="2044" spans="45:47" x14ac:dyDescent="0.3">
      <c r="AS2044" s="9"/>
      <c r="AT2044" s="9"/>
      <c r="AU2044" s="9"/>
    </row>
    <row r="2045" spans="45:47" x14ac:dyDescent="0.3">
      <c r="AS2045" s="9"/>
      <c r="AT2045" s="9"/>
      <c r="AU2045" s="9"/>
    </row>
    <row r="2046" spans="45:47" x14ac:dyDescent="0.3">
      <c r="AS2046" s="9"/>
      <c r="AT2046" s="9"/>
      <c r="AU2046" s="9"/>
    </row>
    <row r="2047" spans="45:47" x14ac:dyDescent="0.3">
      <c r="AS2047" s="9"/>
      <c r="AT2047" s="9"/>
      <c r="AU2047" s="9"/>
    </row>
    <row r="2048" spans="45:47" x14ac:dyDescent="0.3">
      <c r="AS2048" s="9"/>
      <c r="AT2048" s="9"/>
      <c r="AU2048" s="9"/>
    </row>
    <row r="2049" spans="45:47" x14ac:dyDescent="0.3">
      <c r="AS2049" s="9"/>
      <c r="AT2049" s="9"/>
      <c r="AU2049" s="9"/>
    </row>
    <row r="2050" spans="45:47" x14ac:dyDescent="0.3">
      <c r="AS2050" s="9"/>
      <c r="AT2050" s="9"/>
      <c r="AU2050" s="9"/>
    </row>
    <row r="2051" spans="45:47" x14ac:dyDescent="0.3">
      <c r="AS2051" s="9"/>
      <c r="AT2051" s="9"/>
      <c r="AU2051" s="9"/>
    </row>
    <row r="2052" spans="45:47" x14ac:dyDescent="0.3">
      <c r="AS2052" s="9"/>
      <c r="AT2052" s="9"/>
      <c r="AU2052" s="9"/>
    </row>
    <row r="2053" spans="45:47" x14ac:dyDescent="0.3">
      <c r="AS2053" s="9"/>
      <c r="AT2053" s="9"/>
      <c r="AU2053" s="9"/>
    </row>
    <row r="2054" spans="45:47" x14ac:dyDescent="0.3">
      <c r="AS2054" s="9"/>
      <c r="AT2054" s="9"/>
      <c r="AU2054" s="9"/>
    </row>
    <row r="2055" spans="45:47" x14ac:dyDescent="0.3">
      <c r="AS2055" s="9"/>
      <c r="AT2055" s="9"/>
      <c r="AU2055" s="9"/>
    </row>
    <row r="2056" spans="45:47" x14ac:dyDescent="0.3">
      <c r="AS2056" s="9"/>
      <c r="AT2056" s="9"/>
      <c r="AU2056" s="9"/>
    </row>
    <row r="2057" spans="45:47" x14ac:dyDescent="0.3">
      <c r="AS2057" s="9"/>
      <c r="AT2057" s="9"/>
      <c r="AU2057" s="9"/>
    </row>
    <row r="2058" spans="45:47" x14ac:dyDescent="0.3">
      <c r="AS2058" s="9"/>
      <c r="AT2058" s="9"/>
      <c r="AU2058" s="9"/>
    </row>
    <row r="2059" spans="45:47" x14ac:dyDescent="0.3">
      <c r="AS2059" s="9"/>
      <c r="AT2059" s="9"/>
      <c r="AU2059" s="9"/>
    </row>
    <row r="2060" spans="45:47" x14ac:dyDescent="0.3">
      <c r="AS2060" s="9"/>
      <c r="AT2060" s="9"/>
      <c r="AU2060" s="9"/>
    </row>
    <row r="2061" spans="45:47" x14ac:dyDescent="0.3">
      <c r="AS2061" s="9"/>
      <c r="AT2061" s="9"/>
      <c r="AU2061" s="9"/>
    </row>
    <row r="2062" spans="45:47" x14ac:dyDescent="0.3">
      <c r="AS2062" s="9"/>
      <c r="AT2062" s="9"/>
      <c r="AU2062" s="9"/>
    </row>
    <row r="2063" spans="45:47" x14ac:dyDescent="0.3">
      <c r="AS2063" s="9"/>
      <c r="AT2063" s="9"/>
      <c r="AU2063" s="9"/>
    </row>
    <row r="2064" spans="45:47" x14ac:dyDescent="0.3">
      <c r="AS2064" s="9"/>
      <c r="AT2064" s="9"/>
      <c r="AU2064" s="9"/>
    </row>
    <row r="2065" spans="45:47" x14ac:dyDescent="0.3">
      <c r="AS2065" s="9"/>
      <c r="AT2065" s="9"/>
      <c r="AU2065" s="9"/>
    </row>
    <row r="2066" spans="45:47" x14ac:dyDescent="0.3">
      <c r="AS2066" s="9"/>
      <c r="AT2066" s="9"/>
      <c r="AU2066" s="9"/>
    </row>
    <row r="2067" spans="45:47" x14ac:dyDescent="0.3">
      <c r="AS2067" s="9"/>
      <c r="AT2067" s="9"/>
      <c r="AU2067" s="9"/>
    </row>
    <row r="2068" spans="45:47" x14ac:dyDescent="0.3">
      <c r="AS2068" s="9"/>
      <c r="AT2068" s="9"/>
      <c r="AU2068" s="9"/>
    </row>
    <row r="2069" spans="45:47" x14ac:dyDescent="0.3">
      <c r="AS2069" s="9"/>
      <c r="AT2069" s="9"/>
      <c r="AU2069" s="9"/>
    </row>
    <row r="2070" spans="45:47" x14ac:dyDescent="0.3">
      <c r="AS2070" s="9"/>
      <c r="AT2070" s="9"/>
      <c r="AU2070" s="9"/>
    </row>
    <row r="2071" spans="45:47" x14ac:dyDescent="0.3">
      <c r="AS2071" s="9"/>
      <c r="AT2071" s="9"/>
      <c r="AU2071" s="9"/>
    </row>
    <row r="2072" spans="45:47" x14ac:dyDescent="0.3">
      <c r="AS2072" s="9"/>
      <c r="AT2072" s="9"/>
      <c r="AU2072" s="9"/>
    </row>
    <row r="2073" spans="45:47" x14ac:dyDescent="0.3">
      <c r="AS2073" s="9"/>
      <c r="AT2073" s="9"/>
      <c r="AU2073" s="9"/>
    </row>
    <row r="2074" spans="45:47" x14ac:dyDescent="0.3">
      <c r="AS2074" s="9"/>
      <c r="AT2074" s="9"/>
      <c r="AU2074" s="9"/>
    </row>
    <row r="2075" spans="45:47" x14ac:dyDescent="0.3">
      <c r="AS2075" s="9"/>
      <c r="AT2075" s="9"/>
      <c r="AU2075" s="9"/>
    </row>
    <row r="2076" spans="45:47" x14ac:dyDescent="0.3">
      <c r="AS2076" s="9"/>
      <c r="AT2076" s="9"/>
      <c r="AU2076" s="9"/>
    </row>
    <row r="2077" spans="45:47" x14ac:dyDescent="0.3">
      <c r="AS2077" s="9"/>
      <c r="AT2077" s="9"/>
      <c r="AU2077" s="9"/>
    </row>
    <row r="2078" spans="45:47" x14ac:dyDescent="0.3">
      <c r="AS2078" s="9"/>
      <c r="AT2078" s="9"/>
      <c r="AU2078" s="9"/>
    </row>
    <row r="2079" spans="45:47" x14ac:dyDescent="0.3">
      <c r="AS2079" s="9"/>
      <c r="AT2079" s="9"/>
      <c r="AU2079" s="9"/>
    </row>
    <row r="2080" spans="45:47" x14ac:dyDescent="0.3">
      <c r="AS2080" s="9"/>
      <c r="AT2080" s="9"/>
      <c r="AU2080" s="9"/>
    </row>
    <row r="2081" spans="45:47" x14ac:dyDescent="0.3">
      <c r="AS2081" s="9"/>
      <c r="AT2081" s="9"/>
      <c r="AU2081" s="9"/>
    </row>
    <row r="2082" spans="45:47" x14ac:dyDescent="0.3">
      <c r="AS2082" s="9"/>
      <c r="AT2082" s="9"/>
      <c r="AU2082" s="9"/>
    </row>
    <row r="2083" spans="45:47" x14ac:dyDescent="0.3">
      <c r="AS2083" s="9"/>
      <c r="AT2083" s="9"/>
      <c r="AU2083" s="9"/>
    </row>
    <row r="2084" spans="45:47" x14ac:dyDescent="0.3">
      <c r="AS2084" s="9"/>
      <c r="AT2084" s="9"/>
      <c r="AU2084" s="9"/>
    </row>
    <row r="2085" spans="45:47" x14ac:dyDescent="0.3">
      <c r="AS2085" s="9"/>
      <c r="AT2085" s="9"/>
      <c r="AU2085" s="9"/>
    </row>
    <row r="2086" spans="45:47" x14ac:dyDescent="0.3">
      <c r="AS2086" s="9"/>
      <c r="AT2086" s="9"/>
      <c r="AU2086" s="9"/>
    </row>
    <row r="2087" spans="45:47" x14ac:dyDescent="0.3">
      <c r="AS2087" s="9"/>
      <c r="AT2087" s="9"/>
      <c r="AU2087" s="9"/>
    </row>
    <row r="2088" spans="45:47" x14ac:dyDescent="0.3">
      <c r="AS2088" s="9"/>
      <c r="AT2088" s="9"/>
      <c r="AU2088" s="9"/>
    </row>
    <row r="2089" spans="45:47" x14ac:dyDescent="0.3">
      <c r="AS2089" s="9"/>
      <c r="AT2089" s="9"/>
      <c r="AU2089" s="9"/>
    </row>
    <row r="2090" spans="45:47" x14ac:dyDescent="0.3">
      <c r="AS2090" s="9"/>
      <c r="AT2090" s="9"/>
      <c r="AU2090" s="9"/>
    </row>
    <row r="2091" spans="45:47" x14ac:dyDescent="0.3">
      <c r="AS2091" s="9"/>
      <c r="AT2091" s="9"/>
      <c r="AU2091" s="9"/>
    </row>
    <row r="2092" spans="45:47" x14ac:dyDescent="0.3">
      <c r="AS2092" s="9"/>
      <c r="AT2092" s="9"/>
      <c r="AU2092" s="9"/>
    </row>
    <row r="2093" spans="45:47" x14ac:dyDescent="0.3">
      <c r="AS2093" s="9"/>
      <c r="AT2093" s="9"/>
      <c r="AU2093" s="9"/>
    </row>
    <row r="2094" spans="45:47" x14ac:dyDescent="0.3">
      <c r="AS2094" s="9"/>
      <c r="AT2094" s="9"/>
      <c r="AU2094" s="9"/>
    </row>
    <row r="2095" spans="45:47" x14ac:dyDescent="0.3">
      <c r="AS2095" s="9"/>
      <c r="AT2095" s="9"/>
      <c r="AU2095" s="9"/>
    </row>
    <row r="2096" spans="45:47" x14ac:dyDescent="0.3">
      <c r="AS2096" s="9"/>
      <c r="AT2096" s="9"/>
      <c r="AU2096" s="9"/>
    </row>
    <row r="2097" spans="45:47" x14ac:dyDescent="0.3">
      <c r="AS2097" s="9"/>
      <c r="AT2097" s="9"/>
      <c r="AU2097" s="9"/>
    </row>
    <row r="2098" spans="45:47" x14ac:dyDescent="0.3">
      <c r="AS2098" s="9"/>
      <c r="AT2098" s="9"/>
      <c r="AU2098" s="9"/>
    </row>
    <row r="2099" spans="45:47" x14ac:dyDescent="0.3">
      <c r="AS2099" s="9"/>
      <c r="AT2099" s="9"/>
      <c r="AU2099" s="9"/>
    </row>
    <row r="2100" spans="45:47" x14ac:dyDescent="0.3">
      <c r="AS2100" s="9"/>
      <c r="AT2100" s="9"/>
      <c r="AU2100" s="9"/>
    </row>
    <row r="2101" spans="45:47" x14ac:dyDescent="0.3">
      <c r="AS2101" s="9"/>
      <c r="AT2101" s="9"/>
      <c r="AU2101" s="9"/>
    </row>
    <row r="2102" spans="45:47" x14ac:dyDescent="0.3">
      <c r="AS2102" s="9"/>
      <c r="AT2102" s="9"/>
      <c r="AU2102" s="9"/>
    </row>
    <row r="2103" spans="45:47" x14ac:dyDescent="0.3">
      <c r="AS2103" s="9"/>
      <c r="AT2103" s="9"/>
      <c r="AU2103" s="9"/>
    </row>
    <row r="2104" spans="45:47" x14ac:dyDescent="0.3">
      <c r="AS2104" s="9"/>
      <c r="AT2104" s="9"/>
      <c r="AU2104" s="9"/>
    </row>
    <row r="2105" spans="45:47" x14ac:dyDescent="0.3">
      <c r="AS2105" s="9"/>
      <c r="AT2105" s="9"/>
      <c r="AU2105" s="9"/>
    </row>
    <row r="2106" spans="45:47" x14ac:dyDescent="0.3">
      <c r="AS2106" s="9"/>
      <c r="AT2106" s="9"/>
      <c r="AU2106" s="9"/>
    </row>
    <row r="2107" spans="45:47" x14ac:dyDescent="0.3">
      <c r="AS2107" s="9"/>
      <c r="AT2107" s="9"/>
      <c r="AU2107" s="9"/>
    </row>
    <row r="2108" spans="45:47" x14ac:dyDescent="0.3">
      <c r="AS2108" s="9"/>
      <c r="AT2108" s="9"/>
      <c r="AU2108" s="9"/>
    </row>
    <row r="2109" spans="45:47" x14ac:dyDescent="0.3">
      <c r="AS2109" s="9"/>
      <c r="AT2109" s="9"/>
      <c r="AU2109" s="9"/>
    </row>
    <row r="2110" spans="45:47" x14ac:dyDescent="0.3">
      <c r="AS2110" s="9"/>
      <c r="AT2110" s="9"/>
      <c r="AU2110" s="9"/>
    </row>
    <row r="2111" spans="45:47" x14ac:dyDescent="0.3">
      <c r="AS2111" s="9"/>
      <c r="AT2111" s="9"/>
      <c r="AU2111" s="9"/>
    </row>
    <row r="2112" spans="45:47" x14ac:dyDescent="0.3">
      <c r="AS2112" s="9"/>
      <c r="AT2112" s="9"/>
      <c r="AU2112" s="9"/>
    </row>
    <row r="2113" spans="45:47" x14ac:dyDescent="0.3">
      <c r="AS2113" s="9"/>
      <c r="AT2113" s="9"/>
      <c r="AU2113" s="9"/>
    </row>
    <row r="2114" spans="45:47" x14ac:dyDescent="0.3">
      <c r="AS2114" s="9"/>
      <c r="AT2114" s="9"/>
      <c r="AU2114" s="9"/>
    </row>
    <row r="2115" spans="45:47" x14ac:dyDescent="0.3">
      <c r="AS2115" s="9"/>
      <c r="AT2115" s="9"/>
      <c r="AU2115" s="9"/>
    </row>
    <row r="2116" spans="45:47" x14ac:dyDescent="0.3">
      <c r="AS2116" s="9"/>
      <c r="AT2116" s="9"/>
      <c r="AU2116" s="9"/>
    </row>
    <row r="2117" spans="45:47" x14ac:dyDescent="0.3">
      <c r="AS2117" s="9"/>
      <c r="AT2117" s="9"/>
      <c r="AU2117" s="9"/>
    </row>
    <row r="2118" spans="45:47" x14ac:dyDescent="0.3">
      <c r="AS2118" s="9"/>
      <c r="AT2118" s="9"/>
      <c r="AU2118" s="9"/>
    </row>
    <row r="2119" spans="45:47" x14ac:dyDescent="0.3">
      <c r="AS2119" s="9"/>
      <c r="AT2119" s="9"/>
      <c r="AU2119" s="9"/>
    </row>
    <row r="2120" spans="45:47" x14ac:dyDescent="0.3">
      <c r="AS2120" s="9"/>
      <c r="AT2120" s="9"/>
      <c r="AU2120" s="9"/>
    </row>
    <row r="2121" spans="45:47" x14ac:dyDescent="0.3">
      <c r="AS2121" s="9"/>
      <c r="AT2121" s="9"/>
      <c r="AU2121" s="9"/>
    </row>
    <row r="2122" spans="45:47" x14ac:dyDescent="0.3">
      <c r="AS2122" s="9"/>
      <c r="AT2122" s="9"/>
      <c r="AU2122" s="9"/>
    </row>
    <row r="2123" spans="45:47" x14ac:dyDescent="0.3">
      <c r="AS2123" s="9"/>
      <c r="AT2123" s="9"/>
      <c r="AU2123" s="9"/>
    </row>
    <row r="2124" spans="45:47" x14ac:dyDescent="0.3">
      <c r="AS2124" s="9"/>
      <c r="AT2124" s="9"/>
      <c r="AU2124" s="9"/>
    </row>
    <row r="2125" spans="45:47" x14ac:dyDescent="0.3">
      <c r="AS2125" s="9"/>
      <c r="AT2125" s="9"/>
      <c r="AU2125" s="9"/>
    </row>
    <row r="2126" spans="45:47" x14ac:dyDescent="0.3">
      <c r="AS2126" s="9"/>
      <c r="AT2126" s="9"/>
      <c r="AU2126" s="9"/>
    </row>
    <row r="2127" spans="45:47" x14ac:dyDescent="0.3">
      <c r="AS2127" s="9"/>
      <c r="AT2127" s="9"/>
      <c r="AU2127" s="9"/>
    </row>
    <row r="2128" spans="45:47" x14ac:dyDescent="0.3">
      <c r="AS2128" s="9"/>
      <c r="AT2128" s="9"/>
      <c r="AU2128" s="9"/>
    </row>
    <row r="2129" spans="45:47" x14ac:dyDescent="0.3">
      <c r="AS2129" s="9"/>
      <c r="AT2129" s="9"/>
      <c r="AU2129" s="9"/>
    </row>
    <row r="2130" spans="45:47" x14ac:dyDescent="0.3">
      <c r="AS2130" s="9"/>
      <c r="AT2130" s="9"/>
      <c r="AU2130" s="9"/>
    </row>
    <row r="2131" spans="45:47" x14ac:dyDescent="0.3">
      <c r="AS2131" s="9"/>
      <c r="AT2131" s="9"/>
      <c r="AU2131" s="9"/>
    </row>
    <row r="2132" spans="45:47" x14ac:dyDescent="0.3">
      <c r="AS2132" s="9"/>
      <c r="AT2132" s="9"/>
      <c r="AU2132" s="9"/>
    </row>
    <row r="2133" spans="45:47" x14ac:dyDescent="0.3">
      <c r="AS2133" s="9"/>
      <c r="AT2133" s="9"/>
      <c r="AU2133" s="9"/>
    </row>
    <row r="2134" spans="45:47" x14ac:dyDescent="0.3">
      <c r="AS2134" s="9"/>
      <c r="AT2134" s="9"/>
      <c r="AU2134" s="9"/>
    </row>
    <row r="2135" spans="45:47" x14ac:dyDescent="0.3">
      <c r="AS2135" s="9"/>
      <c r="AT2135" s="9"/>
      <c r="AU2135" s="9"/>
    </row>
    <row r="2136" spans="45:47" x14ac:dyDescent="0.3">
      <c r="AS2136" s="9"/>
      <c r="AT2136" s="9"/>
      <c r="AU2136" s="9"/>
    </row>
    <row r="2137" spans="45:47" x14ac:dyDescent="0.3">
      <c r="AS2137" s="9"/>
      <c r="AT2137" s="9"/>
      <c r="AU2137" s="9"/>
    </row>
    <row r="2138" spans="45:47" x14ac:dyDescent="0.3">
      <c r="AS2138" s="9"/>
      <c r="AT2138" s="9"/>
      <c r="AU2138" s="9"/>
    </row>
    <row r="2139" spans="45:47" x14ac:dyDescent="0.3">
      <c r="AS2139" s="9"/>
      <c r="AT2139" s="9"/>
      <c r="AU2139" s="9"/>
    </row>
    <row r="2140" spans="45:47" x14ac:dyDescent="0.3">
      <c r="AS2140" s="9"/>
      <c r="AT2140" s="9"/>
      <c r="AU2140" s="9"/>
    </row>
    <row r="2141" spans="45:47" x14ac:dyDescent="0.3">
      <c r="AS2141" s="9"/>
      <c r="AT2141" s="9"/>
      <c r="AU2141" s="9"/>
    </row>
    <row r="2142" spans="45:47" x14ac:dyDescent="0.3">
      <c r="AS2142" s="9"/>
      <c r="AT2142" s="9"/>
      <c r="AU2142" s="9"/>
    </row>
    <row r="2143" spans="45:47" x14ac:dyDescent="0.3">
      <c r="AS2143" s="9"/>
      <c r="AT2143" s="9"/>
      <c r="AU2143" s="9"/>
    </row>
    <row r="2144" spans="45:47" x14ac:dyDescent="0.3">
      <c r="AS2144" s="9"/>
      <c r="AT2144" s="9"/>
      <c r="AU2144" s="9"/>
    </row>
    <row r="2145" spans="45:47" x14ac:dyDescent="0.3">
      <c r="AS2145" s="9"/>
      <c r="AT2145" s="9"/>
      <c r="AU2145" s="9"/>
    </row>
    <row r="2146" spans="45:47" x14ac:dyDescent="0.3">
      <c r="AS2146" s="9"/>
      <c r="AT2146" s="9"/>
      <c r="AU2146" s="9"/>
    </row>
    <row r="2147" spans="45:47" x14ac:dyDescent="0.3">
      <c r="AS2147" s="9"/>
      <c r="AT2147" s="9"/>
      <c r="AU2147" s="9"/>
    </row>
    <row r="2148" spans="45:47" x14ac:dyDescent="0.3">
      <c r="AS2148" s="9"/>
      <c r="AT2148" s="9"/>
      <c r="AU2148" s="9"/>
    </row>
    <row r="2149" spans="45:47" x14ac:dyDescent="0.3">
      <c r="AS2149" s="9"/>
      <c r="AT2149" s="9"/>
      <c r="AU2149" s="9"/>
    </row>
    <row r="2150" spans="45:47" x14ac:dyDescent="0.3">
      <c r="AS2150" s="9"/>
      <c r="AT2150" s="9"/>
      <c r="AU2150" s="9"/>
    </row>
    <row r="2151" spans="45:47" x14ac:dyDescent="0.3">
      <c r="AS2151" s="9"/>
      <c r="AT2151" s="9"/>
      <c r="AU2151" s="9"/>
    </row>
    <row r="2152" spans="45:47" x14ac:dyDescent="0.3">
      <c r="AS2152" s="9"/>
      <c r="AT2152" s="9"/>
      <c r="AU2152" s="9"/>
    </row>
    <row r="2153" spans="45:47" x14ac:dyDescent="0.3">
      <c r="AS2153" s="9"/>
      <c r="AT2153" s="9"/>
      <c r="AU2153" s="9"/>
    </row>
    <row r="2154" spans="45:47" x14ac:dyDescent="0.3">
      <c r="AS2154" s="9"/>
      <c r="AT2154" s="9"/>
      <c r="AU2154" s="9"/>
    </row>
    <row r="2155" spans="45:47" x14ac:dyDescent="0.3">
      <c r="AS2155" s="9"/>
      <c r="AT2155" s="9"/>
      <c r="AU2155" s="9"/>
    </row>
    <row r="2156" spans="45:47" x14ac:dyDescent="0.3">
      <c r="AS2156" s="9"/>
      <c r="AT2156" s="9"/>
      <c r="AU2156" s="9"/>
    </row>
    <row r="2157" spans="45:47" x14ac:dyDescent="0.3">
      <c r="AS2157" s="9"/>
      <c r="AT2157" s="9"/>
      <c r="AU2157" s="9"/>
    </row>
    <row r="2158" spans="45:47" x14ac:dyDescent="0.3">
      <c r="AS2158" s="9"/>
      <c r="AT2158" s="9"/>
      <c r="AU2158" s="9"/>
    </row>
    <row r="2159" spans="45:47" x14ac:dyDescent="0.3">
      <c r="AS2159" s="9"/>
      <c r="AT2159" s="9"/>
      <c r="AU2159" s="9"/>
    </row>
    <row r="2160" spans="45:47" x14ac:dyDescent="0.3">
      <c r="AS2160" s="9"/>
      <c r="AT2160" s="9"/>
      <c r="AU2160" s="9"/>
    </row>
    <row r="2161" spans="45:47" x14ac:dyDescent="0.3">
      <c r="AS2161" s="9"/>
      <c r="AT2161" s="9"/>
      <c r="AU2161" s="9"/>
    </row>
    <row r="2162" spans="45:47" x14ac:dyDescent="0.3">
      <c r="AS2162" s="9"/>
      <c r="AT2162" s="9"/>
      <c r="AU2162" s="9"/>
    </row>
    <row r="2163" spans="45:47" x14ac:dyDescent="0.3">
      <c r="AS2163" s="9"/>
      <c r="AT2163" s="9"/>
      <c r="AU2163" s="9"/>
    </row>
    <row r="2164" spans="45:47" x14ac:dyDescent="0.3">
      <c r="AS2164" s="9"/>
      <c r="AT2164" s="9"/>
      <c r="AU2164" s="9"/>
    </row>
    <row r="2165" spans="45:47" x14ac:dyDescent="0.3">
      <c r="AS2165" s="9"/>
      <c r="AT2165" s="9"/>
      <c r="AU2165" s="9"/>
    </row>
    <row r="2166" spans="45:47" x14ac:dyDescent="0.3">
      <c r="AS2166" s="9"/>
      <c r="AT2166" s="9"/>
      <c r="AU2166" s="9"/>
    </row>
    <row r="2167" spans="45:47" x14ac:dyDescent="0.3">
      <c r="AS2167" s="9"/>
      <c r="AT2167" s="9"/>
      <c r="AU2167" s="9"/>
    </row>
    <row r="2168" spans="45:47" x14ac:dyDescent="0.3">
      <c r="AS2168" s="9"/>
      <c r="AT2168" s="9"/>
      <c r="AU2168" s="9"/>
    </row>
    <row r="2169" spans="45:47" x14ac:dyDescent="0.3">
      <c r="AS2169" s="9"/>
      <c r="AT2169" s="9"/>
      <c r="AU2169" s="9"/>
    </row>
    <row r="2170" spans="45:47" x14ac:dyDescent="0.3">
      <c r="AS2170" s="9"/>
      <c r="AT2170" s="9"/>
      <c r="AU2170" s="9"/>
    </row>
    <row r="2171" spans="45:47" x14ac:dyDescent="0.3">
      <c r="AS2171" s="9"/>
      <c r="AT2171" s="9"/>
      <c r="AU2171" s="9"/>
    </row>
    <row r="2172" spans="45:47" x14ac:dyDescent="0.3">
      <c r="AS2172" s="9"/>
      <c r="AT2172" s="9"/>
      <c r="AU2172" s="9"/>
    </row>
    <row r="2173" spans="45:47" x14ac:dyDescent="0.3">
      <c r="AS2173" s="9"/>
      <c r="AT2173" s="9"/>
      <c r="AU2173" s="9"/>
    </row>
    <row r="2174" spans="45:47" x14ac:dyDescent="0.3">
      <c r="AS2174" s="9"/>
      <c r="AT2174" s="9"/>
      <c r="AU2174" s="9"/>
    </row>
    <row r="2175" spans="45:47" x14ac:dyDescent="0.3">
      <c r="AS2175" s="9"/>
      <c r="AT2175" s="9"/>
      <c r="AU2175" s="9"/>
    </row>
    <row r="2176" spans="45:47" x14ac:dyDescent="0.3">
      <c r="AS2176" s="9"/>
      <c r="AT2176" s="9"/>
      <c r="AU2176" s="9"/>
    </row>
    <row r="2177" spans="45:47" x14ac:dyDescent="0.3">
      <c r="AS2177" s="9"/>
      <c r="AT2177" s="9"/>
      <c r="AU2177" s="9"/>
    </row>
    <row r="2178" spans="45:47" x14ac:dyDescent="0.3">
      <c r="AS2178" s="9"/>
      <c r="AT2178" s="9"/>
      <c r="AU2178" s="9"/>
    </row>
    <row r="2179" spans="45:47" x14ac:dyDescent="0.3">
      <c r="AS2179" s="9"/>
      <c r="AT2179" s="9"/>
      <c r="AU2179" s="9"/>
    </row>
    <row r="2180" spans="45:47" x14ac:dyDescent="0.3">
      <c r="AS2180" s="9"/>
      <c r="AT2180" s="9"/>
      <c r="AU2180" s="9"/>
    </row>
    <row r="2181" spans="45:47" x14ac:dyDescent="0.3">
      <c r="AS2181" s="9"/>
      <c r="AT2181" s="9"/>
      <c r="AU2181" s="9"/>
    </row>
    <row r="2182" spans="45:47" x14ac:dyDescent="0.3">
      <c r="AS2182" s="9"/>
      <c r="AT2182" s="9"/>
      <c r="AU2182" s="9"/>
    </row>
    <row r="2183" spans="45:47" x14ac:dyDescent="0.3">
      <c r="AS2183" s="9"/>
      <c r="AT2183" s="9"/>
      <c r="AU2183" s="9"/>
    </row>
    <row r="2184" spans="45:47" x14ac:dyDescent="0.3">
      <c r="AS2184" s="9"/>
      <c r="AT2184" s="9"/>
      <c r="AU2184" s="9"/>
    </row>
    <row r="2185" spans="45:47" x14ac:dyDescent="0.3">
      <c r="AS2185" s="9"/>
      <c r="AT2185" s="9"/>
      <c r="AU2185" s="9"/>
    </row>
    <row r="2186" spans="45:47" x14ac:dyDescent="0.3">
      <c r="AS2186" s="9"/>
      <c r="AT2186" s="9"/>
      <c r="AU2186" s="9"/>
    </row>
    <row r="2187" spans="45:47" x14ac:dyDescent="0.3">
      <c r="AS2187" s="9"/>
      <c r="AT2187" s="9"/>
      <c r="AU2187" s="9"/>
    </row>
    <row r="2188" spans="45:47" x14ac:dyDescent="0.3">
      <c r="AS2188" s="9"/>
      <c r="AT2188" s="9"/>
      <c r="AU2188" s="9"/>
    </row>
    <row r="2189" spans="45:47" x14ac:dyDescent="0.3">
      <c r="AS2189" s="9"/>
      <c r="AT2189" s="9"/>
      <c r="AU2189" s="9"/>
    </row>
    <row r="2190" spans="45:47" x14ac:dyDescent="0.3">
      <c r="AS2190" s="9"/>
      <c r="AT2190" s="9"/>
      <c r="AU2190" s="9"/>
    </row>
    <row r="2191" spans="45:47" x14ac:dyDescent="0.3">
      <c r="AS2191" s="9"/>
      <c r="AT2191" s="9"/>
      <c r="AU2191" s="9"/>
    </row>
    <row r="2192" spans="45:47" x14ac:dyDescent="0.3">
      <c r="AS2192" s="9"/>
      <c r="AT2192" s="9"/>
      <c r="AU2192" s="9"/>
    </row>
    <row r="2193" spans="45:47" x14ac:dyDescent="0.3">
      <c r="AS2193" s="9"/>
      <c r="AT2193" s="9"/>
      <c r="AU2193" s="9"/>
    </row>
    <row r="2194" spans="45:47" x14ac:dyDescent="0.3">
      <c r="AS2194" s="9"/>
      <c r="AT2194" s="9"/>
      <c r="AU2194" s="9"/>
    </row>
    <row r="2195" spans="45:47" x14ac:dyDescent="0.3">
      <c r="AS2195" s="9"/>
      <c r="AT2195" s="9"/>
      <c r="AU2195" s="9"/>
    </row>
    <row r="2196" spans="45:47" x14ac:dyDescent="0.3">
      <c r="AS2196" s="9"/>
      <c r="AT2196" s="9"/>
      <c r="AU2196" s="9"/>
    </row>
    <row r="2197" spans="45:47" x14ac:dyDescent="0.3">
      <c r="AS2197" s="9"/>
      <c r="AT2197" s="9"/>
      <c r="AU2197" s="9"/>
    </row>
    <row r="2198" spans="45:47" x14ac:dyDescent="0.3">
      <c r="AS2198" s="9"/>
      <c r="AT2198" s="9"/>
      <c r="AU2198" s="9"/>
    </row>
    <row r="2199" spans="45:47" x14ac:dyDescent="0.3">
      <c r="AS2199" s="9"/>
      <c r="AT2199" s="9"/>
      <c r="AU2199" s="9"/>
    </row>
    <row r="2200" spans="45:47" x14ac:dyDescent="0.3">
      <c r="AS2200" s="9"/>
      <c r="AT2200" s="9"/>
      <c r="AU2200" s="9"/>
    </row>
    <row r="2201" spans="45:47" x14ac:dyDescent="0.3">
      <c r="AS2201" s="9"/>
      <c r="AT2201" s="9"/>
      <c r="AU2201" s="9"/>
    </row>
    <row r="2202" spans="45:47" x14ac:dyDescent="0.3">
      <c r="AS2202" s="9"/>
      <c r="AT2202" s="9"/>
      <c r="AU2202" s="9"/>
    </row>
    <row r="2203" spans="45:47" x14ac:dyDescent="0.3">
      <c r="AS2203" s="9"/>
      <c r="AT2203" s="9"/>
      <c r="AU2203" s="9"/>
    </row>
    <row r="2204" spans="45:47" x14ac:dyDescent="0.3">
      <c r="AS2204" s="9"/>
      <c r="AT2204" s="9"/>
      <c r="AU2204" s="9"/>
    </row>
    <row r="2205" spans="45:47" x14ac:dyDescent="0.3">
      <c r="AS2205" s="9"/>
      <c r="AT2205" s="9"/>
      <c r="AU2205" s="9"/>
    </row>
    <row r="2206" spans="45:47" x14ac:dyDescent="0.3">
      <c r="AS2206" s="9"/>
      <c r="AT2206" s="9"/>
      <c r="AU2206" s="9"/>
    </row>
    <row r="2207" spans="45:47" x14ac:dyDescent="0.3">
      <c r="AS2207" s="9"/>
      <c r="AT2207" s="9"/>
      <c r="AU2207" s="9"/>
    </row>
    <row r="2208" spans="45:47" x14ac:dyDescent="0.3">
      <c r="AS2208" s="9"/>
      <c r="AT2208" s="9"/>
      <c r="AU2208" s="9"/>
    </row>
    <row r="2209" spans="45:47" x14ac:dyDescent="0.3">
      <c r="AS2209" s="9"/>
      <c r="AT2209" s="9"/>
      <c r="AU2209" s="9"/>
    </row>
    <row r="2210" spans="45:47" x14ac:dyDescent="0.3">
      <c r="AS2210" s="9"/>
      <c r="AT2210" s="9"/>
      <c r="AU2210" s="9"/>
    </row>
    <row r="2211" spans="45:47" x14ac:dyDescent="0.3">
      <c r="AS2211" s="9"/>
      <c r="AT2211" s="9"/>
      <c r="AU2211" s="9"/>
    </row>
    <row r="2212" spans="45:47" x14ac:dyDescent="0.3">
      <c r="AS2212" s="9"/>
      <c r="AT2212" s="9"/>
      <c r="AU2212" s="9"/>
    </row>
    <row r="2213" spans="45:47" x14ac:dyDescent="0.3">
      <c r="AS2213" s="9"/>
      <c r="AT2213" s="9"/>
      <c r="AU2213" s="9"/>
    </row>
    <row r="2214" spans="45:47" x14ac:dyDescent="0.3">
      <c r="AS2214" s="9"/>
      <c r="AT2214" s="9"/>
      <c r="AU2214" s="9"/>
    </row>
    <row r="2215" spans="45:47" x14ac:dyDescent="0.3">
      <c r="AS2215" s="9"/>
      <c r="AT2215" s="9"/>
      <c r="AU2215" s="9"/>
    </row>
    <row r="2216" spans="45:47" x14ac:dyDescent="0.3">
      <c r="AS2216" s="9"/>
      <c r="AT2216" s="9"/>
      <c r="AU2216" s="9"/>
    </row>
    <row r="2217" spans="45:47" x14ac:dyDescent="0.3">
      <c r="AS2217" s="9"/>
      <c r="AT2217" s="9"/>
      <c r="AU2217" s="9"/>
    </row>
    <row r="2218" spans="45:47" x14ac:dyDescent="0.3">
      <c r="AS2218" s="9"/>
      <c r="AT2218" s="9"/>
      <c r="AU2218" s="9"/>
    </row>
    <row r="2219" spans="45:47" x14ac:dyDescent="0.3">
      <c r="AS2219" s="9"/>
      <c r="AT2219" s="9"/>
      <c r="AU2219" s="9"/>
    </row>
    <row r="2220" spans="45:47" x14ac:dyDescent="0.3">
      <c r="AS2220" s="9"/>
      <c r="AT2220" s="9"/>
      <c r="AU2220" s="9"/>
    </row>
    <row r="2221" spans="45:47" x14ac:dyDescent="0.3">
      <c r="AS2221" s="9"/>
      <c r="AT2221" s="9"/>
      <c r="AU2221" s="9"/>
    </row>
    <row r="2222" spans="45:47" x14ac:dyDescent="0.3">
      <c r="AS2222" s="9"/>
      <c r="AT2222" s="9"/>
      <c r="AU2222" s="9"/>
    </row>
    <row r="2223" spans="45:47" x14ac:dyDescent="0.3">
      <c r="AS2223" s="9"/>
      <c r="AT2223" s="9"/>
      <c r="AU2223" s="9"/>
    </row>
    <row r="2224" spans="45:47" x14ac:dyDescent="0.3">
      <c r="AS2224" s="9"/>
      <c r="AT2224" s="9"/>
      <c r="AU2224" s="9"/>
    </row>
    <row r="2225" spans="45:47" x14ac:dyDescent="0.3">
      <c r="AS2225" s="9"/>
      <c r="AT2225" s="9"/>
      <c r="AU2225" s="9"/>
    </row>
    <row r="2226" spans="45:47" x14ac:dyDescent="0.3">
      <c r="AS2226" s="9"/>
      <c r="AT2226" s="9"/>
      <c r="AU2226" s="9"/>
    </row>
    <row r="2227" spans="45:47" x14ac:dyDescent="0.3">
      <c r="AS2227" s="9"/>
      <c r="AT2227" s="9"/>
      <c r="AU2227" s="9"/>
    </row>
    <row r="2228" spans="45:47" x14ac:dyDescent="0.3">
      <c r="AS2228" s="9"/>
      <c r="AT2228" s="9"/>
      <c r="AU2228" s="9"/>
    </row>
    <row r="2229" spans="45:47" x14ac:dyDescent="0.3">
      <c r="AS2229" s="9"/>
      <c r="AT2229" s="9"/>
      <c r="AU2229" s="9"/>
    </row>
    <row r="2230" spans="45:47" x14ac:dyDescent="0.3">
      <c r="AS2230" s="9"/>
      <c r="AT2230" s="9"/>
      <c r="AU2230" s="9"/>
    </row>
    <row r="2231" spans="45:47" x14ac:dyDescent="0.3">
      <c r="AS2231" s="9"/>
      <c r="AT2231" s="9"/>
      <c r="AU2231" s="9"/>
    </row>
    <row r="2232" spans="45:47" x14ac:dyDescent="0.3">
      <c r="AS2232" s="9"/>
      <c r="AT2232" s="9"/>
      <c r="AU2232" s="9"/>
    </row>
    <row r="2233" spans="45:47" x14ac:dyDescent="0.3">
      <c r="AS2233" s="9"/>
      <c r="AT2233" s="9"/>
      <c r="AU2233" s="9"/>
    </row>
    <row r="2234" spans="45:47" x14ac:dyDescent="0.3">
      <c r="AS2234" s="9"/>
      <c r="AT2234" s="9"/>
      <c r="AU2234" s="9"/>
    </row>
    <row r="2235" spans="45:47" x14ac:dyDescent="0.3">
      <c r="AS2235" s="9"/>
      <c r="AT2235" s="9"/>
      <c r="AU2235" s="9"/>
    </row>
    <row r="2236" spans="45:47" x14ac:dyDescent="0.3">
      <c r="AS2236" s="9"/>
      <c r="AT2236" s="9"/>
      <c r="AU2236" s="9"/>
    </row>
    <row r="2237" spans="45:47" x14ac:dyDescent="0.3">
      <c r="AS2237" s="9"/>
      <c r="AT2237" s="9"/>
      <c r="AU2237" s="9"/>
    </row>
    <row r="2238" spans="45:47" x14ac:dyDescent="0.3">
      <c r="AS2238" s="9"/>
      <c r="AT2238" s="9"/>
      <c r="AU2238" s="9"/>
    </row>
    <row r="2239" spans="45:47" x14ac:dyDescent="0.3">
      <c r="AS2239" s="9"/>
      <c r="AT2239" s="9"/>
      <c r="AU2239" s="9"/>
    </row>
    <row r="2240" spans="45:47" x14ac:dyDescent="0.3">
      <c r="AS2240" s="9"/>
      <c r="AT2240" s="9"/>
      <c r="AU2240" s="9"/>
    </row>
    <row r="2241" spans="45:47" x14ac:dyDescent="0.3">
      <c r="AS2241" s="9"/>
      <c r="AT2241" s="9"/>
      <c r="AU2241" s="9"/>
    </row>
    <row r="2242" spans="45:47" x14ac:dyDescent="0.3">
      <c r="AS2242" s="9"/>
      <c r="AT2242" s="9"/>
      <c r="AU2242" s="9"/>
    </row>
    <row r="2243" spans="45:47" x14ac:dyDescent="0.3">
      <c r="AS2243" s="9"/>
      <c r="AT2243" s="9"/>
      <c r="AU2243" s="9"/>
    </row>
    <row r="2244" spans="45:47" x14ac:dyDescent="0.3">
      <c r="AS2244" s="9"/>
      <c r="AT2244" s="9"/>
      <c r="AU2244" s="9"/>
    </row>
    <row r="2245" spans="45:47" x14ac:dyDescent="0.3">
      <c r="AS2245" s="9"/>
      <c r="AT2245" s="9"/>
      <c r="AU2245" s="9"/>
    </row>
    <row r="2246" spans="45:47" x14ac:dyDescent="0.3">
      <c r="AS2246" s="9"/>
      <c r="AT2246" s="9"/>
      <c r="AU2246" s="9"/>
    </row>
    <row r="2247" spans="45:47" x14ac:dyDescent="0.3">
      <c r="AS2247" s="9"/>
      <c r="AT2247" s="9"/>
      <c r="AU2247" s="9"/>
    </row>
    <row r="2248" spans="45:47" x14ac:dyDescent="0.3">
      <c r="AS2248" s="9"/>
      <c r="AT2248" s="9"/>
      <c r="AU2248" s="9"/>
    </row>
    <row r="2249" spans="45:47" x14ac:dyDescent="0.3">
      <c r="AS2249" s="9"/>
      <c r="AT2249" s="9"/>
      <c r="AU2249" s="9"/>
    </row>
    <row r="2250" spans="45:47" x14ac:dyDescent="0.3">
      <c r="AS2250" s="9"/>
      <c r="AT2250" s="9"/>
      <c r="AU2250" s="9"/>
    </row>
    <row r="2251" spans="45:47" x14ac:dyDescent="0.3">
      <c r="AS2251" s="9"/>
      <c r="AT2251" s="9"/>
      <c r="AU2251" s="9"/>
    </row>
    <row r="2252" spans="45:47" x14ac:dyDescent="0.3">
      <c r="AS2252" s="9"/>
      <c r="AT2252" s="9"/>
      <c r="AU2252" s="9"/>
    </row>
    <row r="2253" spans="45:47" x14ac:dyDescent="0.3">
      <c r="AS2253" s="9"/>
      <c r="AT2253" s="9"/>
      <c r="AU2253" s="9"/>
    </row>
    <row r="2254" spans="45:47" x14ac:dyDescent="0.3">
      <c r="AS2254" s="9"/>
      <c r="AT2254" s="9"/>
      <c r="AU2254" s="9"/>
    </row>
    <row r="2255" spans="45:47" x14ac:dyDescent="0.3">
      <c r="AS2255" s="9"/>
      <c r="AT2255" s="9"/>
      <c r="AU2255" s="9"/>
    </row>
    <row r="2256" spans="45:47" x14ac:dyDescent="0.3">
      <c r="AS2256" s="9"/>
      <c r="AT2256" s="9"/>
      <c r="AU2256" s="9"/>
    </row>
    <row r="2257" spans="45:47" x14ac:dyDescent="0.3">
      <c r="AS2257" s="9"/>
      <c r="AT2257" s="9"/>
      <c r="AU2257" s="9"/>
    </row>
    <row r="2258" spans="45:47" x14ac:dyDescent="0.3">
      <c r="AS2258" s="9"/>
      <c r="AT2258" s="9"/>
      <c r="AU2258" s="9"/>
    </row>
    <row r="2259" spans="45:47" x14ac:dyDescent="0.3">
      <c r="AS2259" s="9"/>
      <c r="AT2259" s="9"/>
      <c r="AU2259" s="9"/>
    </row>
    <row r="2260" spans="45:47" x14ac:dyDescent="0.3">
      <c r="AS2260" s="9"/>
      <c r="AT2260" s="9"/>
      <c r="AU2260" s="9"/>
    </row>
    <row r="2261" spans="45:47" x14ac:dyDescent="0.3">
      <c r="AS2261" s="9"/>
      <c r="AT2261" s="9"/>
      <c r="AU2261" s="9"/>
    </row>
    <row r="2262" spans="45:47" x14ac:dyDescent="0.3">
      <c r="AS2262" s="9"/>
      <c r="AT2262" s="9"/>
      <c r="AU2262" s="9"/>
    </row>
    <row r="2263" spans="45:47" x14ac:dyDescent="0.3">
      <c r="AS2263" s="9"/>
      <c r="AT2263" s="9"/>
      <c r="AU2263" s="9"/>
    </row>
    <row r="2264" spans="45:47" x14ac:dyDescent="0.3">
      <c r="AS2264" s="9"/>
      <c r="AT2264" s="9"/>
      <c r="AU2264" s="9"/>
    </row>
    <row r="2265" spans="45:47" x14ac:dyDescent="0.3">
      <c r="AS2265" s="9"/>
      <c r="AT2265" s="9"/>
      <c r="AU2265" s="9"/>
    </row>
    <row r="2266" spans="45:47" x14ac:dyDescent="0.3">
      <c r="AS2266" s="9"/>
      <c r="AT2266" s="9"/>
      <c r="AU2266" s="9"/>
    </row>
    <row r="2267" spans="45:47" x14ac:dyDescent="0.3">
      <c r="AS2267" s="9"/>
      <c r="AT2267" s="9"/>
      <c r="AU2267" s="9"/>
    </row>
    <row r="2268" spans="45:47" x14ac:dyDescent="0.3">
      <c r="AS2268" s="9"/>
      <c r="AT2268" s="9"/>
      <c r="AU2268" s="9"/>
    </row>
    <row r="2269" spans="45:47" x14ac:dyDescent="0.3">
      <c r="AS2269" s="9"/>
      <c r="AT2269" s="9"/>
      <c r="AU2269" s="9"/>
    </row>
    <row r="2270" spans="45:47" x14ac:dyDescent="0.3">
      <c r="AS2270" s="9"/>
      <c r="AT2270" s="9"/>
      <c r="AU2270" s="9"/>
    </row>
    <row r="2271" spans="45:47" x14ac:dyDescent="0.3">
      <c r="AS2271" s="9"/>
      <c r="AT2271" s="9"/>
      <c r="AU2271" s="9"/>
    </row>
    <row r="2272" spans="45:47" x14ac:dyDescent="0.3">
      <c r="AS2272" s="9"/>
      <c r="AT2272" s="9"/>
      <c r="AU2272" s="9"/>
    </row>
    <row r="2273" spans="45:47" x14ac:dyDescent="0.3">
      <c r="AS2273" s="9"/>
      <c r="AT2273" s="9"/>
      <c r="AU2273" s="9"/>
    </row>
    <row r="2274" spans="45:47" x14ac:dyDescent="0.3">
      <c r="AS2274" s="9"/>
      <c r="AT2274" s="9"/>
      <c r="AU2274" s="9"/>
    </row>
    <row r="2275" spans="45:47" x14ac:dyDescent="0.3">
      <c r="AS2275" s="9"/>
      <c r="AT2275" s="9"/>
      <c r="AU2275" s="9"/>
    </row>
    <row r="2276" spans="45:47" x14ac:dyDescent="0.3">
      <c r="AS2276" s="9"/>
      <c r="AT2276" s="9"/>
      <c r="AU2276" s="9"/>
    </row>
    <row r="2277" spans="45:47" x14ac:dyDescent="0.3">
      <c r="AS2277" s="9"/>
      <c r="AT2277" s="9"/>
      <c r="AU2277" s="9"/>
    </row>
    <row r="2278" spans="45:47" x14ac:dyDescent="0.3">
      <c r="AS2278" s="9"/>
      <c r="AT2278" s="9"/>
      <c r="AU2278" s="9"/>
    </row>
    <row r="2279" spans="45:47" x14ac:dyDescent="0.3">
      <c r="AS2279" s="9"/>
      <c r="AT2279" s="9"/>
      <c r="AU2279" s="9"/>
    </row>
    <row r="2280" spans="45:47" x14ac:dyDescent="0.3">
      <c r="AS2280" s="9"/>
      <c r="AT2280" s="9"/>
      <c r="AU2280" s="9"/>
    </row>
    <row r="2281" spans="45:47" x14ac:dyDescent="0.3">
      <c r="AS2281" s="9"/>
      <c r="AT2281" s="9"/>
      <c r="AU2281" s="9"/>
    </row>
    <row r="2282" spans="45:47" x14ac:dyDescent="0.3">
      <c r="AS2282" s="9"/>
      <c r="AT2282" s="9"/>
      <c r="AU2282" s="9"/>
    </row>
    <row r="2283" spans="45:47" x14ac:dyDescent="0.3">
      <c r="AS2283" s="9"/>
      <c r="AT2283" s="9"/>
      <c r="AU2283" s="9"/>
    </row>
    <row r="2284" spans="45:47" x14ac:dyDescent="0.3">
      <c r="AS2284" s="9"/>
      <c r="AT2284" s="9"/>
      <c r="AU2284" s="9"/>
    </row>
    <row r="2285" spans="45:47" x14ac:dyDescent="0.3">
      <c r="AS2285" s="9"/>
      <c r="AT2285" s="9"/>
      <c r="AU2285" s="9"/>
    </row>
    <row r="2286" spans="45:47" x14ac:dyDescent="0.3">
      <c r="AS2286" s="9"/>
      <c r="AT2286" s="9"/>
      <c r="AU2286" s="9"/>
    </row>
    <row r="2287" spans="45:47" x14ac:dyDescent="0.3">
      <c r="AS2287" s="9"/>
      <c r="AT2287" s="9"/>
      <c r="AU2287" s="9"/>
    </row>
    <row r="2288" spans="45:47" x14ac:dyDescent="0.3">
      <c r="AS2288" s="9"/>
      <c r="AT2288" s="9"/>
      <c r="AU2288" s="9"/>
    </row>
    <row r="2289" spans="45:47" x14ac:dyDescent="0.3">
      <c r="AS2289" s="9"/>
      <c r="AT2289" s="9"/>
      <c r="AU2289" s="9"/>
    </row>
    <row r="2290" spans="45:47" x14ac:dyDescent="0.3">
      <c r="AS2290" s="9"/>
      <c r="AT2290" s="9"/>
      <c r="AU2290" s="9"/>
    </row>
    <row r="2291" spans="45:47" x14ac:dyDescent="0.3">
      <c r="AS2291" s="9"/>
      <c r="AT2291" s="9"/>
      <c r="AU2291" s="9"/>
    </row>
    <row r="2292" spans="45:47" x14ac:dyDescent="0.3">
      <c r="AS2292" s="9"/>
      <c r="AT2292" s="9"/>
      <c r="AU2292" s="9"/>
    </row>
    <row r="2293" spans="45:47" x14ac:dyDescent="0.3">
      <c r="AS2293" s="9"/>
      <c r="AT2293" s="9"/>
      <c r="AU2293" s="9"/>
    </row>
    <row r="2294" spans="45:47" x14ac:dyDescent="0.3">
      <c r="AS2294" s="9"/>
      <c r="AT2294" s="9"/>
      <c r="AU2294" s="9"/>
    </row>
    <row r="2295" spans="45:47" x14ac:dyDescent="0.3">
      <c r="AS2295" s="9"/>
      <c r="AT2295" s="9"/>
      <c r="AU2295" s="9"/>
    </row>
    <row r="2296" spans="45:47" x14ac:dyDescent="0.3">
      <c r="AS2296" s="9"/>
      <c r="AT2296" s="9"/>
      <c r="AU2296" s="9"/>
    </row>
    <row r="2297" spans="45:47" x14ac:dyDescent="0.3">
      <c r="AS2297" s="9"/>
      <c r="AT2297" s="9"/>
      <c r="AU2297" s="9"/>
    </row>
    <row r="2298" spans="45:47" x14ac:dyDescent="0.3">
      <c r="AS2298" s="9"/>
      <c r="AT2298" s="9"/>
      <c r="AU2298" s="9"/>
    </row>
    <row r="2299" spans="45:47" x14ac:dyDescent="0.3">
      <c r="AS2299" s="9"/>
      <c r="AT2299" s="9"/>
      <c r="AU2299" s="9"/>
    </row>
    <row r="2300" spans="45:47" x14ac:dyDescent="0.3">
      <c r="AS2300" s="9"/>
      <c r="AT2300" s="9"/>
      <c r="AU2300" s="9"/>
    </row>
    <row r="2301" spans="45:47" x14ac:dyDescent="0.3">
      <c r="AS2301" s="9"/>
      <c r="AT2301" s="9"/>
      <c r="AU2301" s="9"/>
    </row>
    <row r="2302" spans="45:47" x14ac:dyDescent="0.3">
      <c r="AS2302" s="9"/>
      <c r="AT2302" s="9"/>
      <c r="AU2302" s="9"/>
    </row>
    <row r="2303" spans="45:47" x14ac:dyDescent="0.3">
      <c r="AS2303" s="9"/>
      <c r="AT2303" s="9"/>
      <c r="AU2303" s="9"/>
    </row>
    <row r="2304" spans="45:47" x14ac:dyDescent="0.3">
      <c r="AS2304" s="9"/>
      <c r="AT2304" s="9"/>
      <c r="AU2304" s="9"/>
    </row>
    <row r="2305" spans="45:47" x14ac:dyDescent="0.3">
      <c r="AS2305" s="9"/>
      <c r="AT2305" s="9"/>
      <c r="AU2305" s="9"/>
    </row>
    <row r="2306" spans="45:47" x14ac:dyDescent="0.3">
      <c r="AS2306" s="9"/>
      <c r="AT2306" s="9"/>
      <c r="AU2306" s="9"/>
    </row>
    <row r="2307" spans="45:47" x14ac:dyDescent="0.3">
      <c r="AS2307" s="9"/>
      <c r="AT2307" s="9"/>
      <c r="AU2307" s="9"/>
    </row>
    <row r="2308" spans="45:47" x14ac:dyDescent="0.3">
      <c r="AS2308" s="9"/>
      <c r="AT2308" s="9"/>
      <c r="AU2308" s="9"/>
    </row>
    <row r="2309" spans="45:47" x14ac:dyDescent="0.3">
      <c r="AS2309" s="9"/>
      <c r="AT2309" s="9"/>
      <c r="AU2309" s="9"/>
    </row>
    <row r="2310" spans="45:47" x14ac:dyDescent="0.3">
      <c r="AS2310" s="9"/>
      <c r="AT2310" s="9"/>
      <c r="AU2310" s="9"/>
    </row>
    <row r="2311" spans="45:47" x14ac:dyDescent="0.3">
      <c r="AS2311" s="9"/>
      <c r="AT2311" s="9"/>
      <c r="AU2311" s="9"/>
    </row>
    <row r="2312" spans="45:47" x14ac:dyDescent="0.3">
      <c r="AS2312" s="9"/>
      <c r="AT2312" s="9"/>
      <c r="AU2312" s="9"/>
    </row>
    <row r="2313" spans="45:47" x14ac:dyDescent="0.3">
      <c r="AS2313" s="9"/>
      <c r="AT2313" s="9"/>
      <c r="AU2313" s="9"/>
    </row>
    <row r="2314" spans="45:47" x14ac:dyDescent="0.3">
      <c r="AS2314" s="9"/>
      <c r="AT2314" s="9"/>
      <c r="AU2314" s="9"/>
    </row>
    <row r="2315" spans="45:47" x14ac:dyDescent="0.3">
      <c r="AS2315" s="9"/>
      <c r="AT2315" s="9"/>
      <c r="AU2315" s="9"/>
    </row>
    <row r="2316" spans="45:47" x14ac:dyDescent="0.3">
      <c r="AS2316" s="9"/>
      <c r="AT2316" s="9"/>
      <c r="AU2316" s="9"/>
    </row>
    <row r="2317" spans="45:47" x14ac:dyDescent="0.3">
      <c r="AS2317" s="9"/>
      <c r="AT2317" s="9"/>
      <c r="AU2317" s="9"/>
    </row>
    <row r="2318" spans="45:47" x14ac:dyDescent="0.3">
      <c r="AS2318" s="9"/>
      <c r="AT2318" s="9"/>
      <c r="AU2318" s="9"/>
    </row>
    <row r="2319" spans="45:47" x14ac:dyDescent="0.3">
      <c r="AS2319" s="9"/>
      <c r="AT2319" s="9"/>
      <c r="AU2319" s="9"/>
    </row>
    <row r="2320" spans="45:47" x14ac:dyDescent="0.3">
      <c r="AS2320" s="9"/>
      <c r="AT2320" s="9"/>
      <c r="AU2320" s="9"/>
    </row>
    <row r="2321" spans="45:47" x14ac:dyDescent="0.3">
      <c r="AS2321" s="9"/>
      <c r="AT2321" s="9"/>
      <c r="AU2321" s="9"/>
    </row>
    <row r="2322" spans="45:47" x14ac:dyDescent="0.3">
      <c r="AS2322" s="9"/>
      <c r="AT2322" s="9"/>
      <c r="AU2322" s="9"/>
    </row>
    <row r="2323" spans="45:47" x14ac:dyDescent="0.3">
      <c r="AS2323" s="9"/>
      <c r="AT2323" s="9"/>
      <c r="AU2323" s="9"/>
    </row>
    <row r="2324" spans="45:47" x14ac:dyDescent="0.3">
      <c r="AS2324" s="9"/>
      <c r="AT2324" s="9"/>
      <c r="AU2324" s="9"/>
    </row>
    <row r="2325" spans="45:47" x14ac:dyDescent="0.3">
      <c r="AS2325" s="9"/>
      <c r="AT2325" s="9"/>
      <c r="AU2325" s="9"/>
    </row>
    <row r="2326" spans="45:47" x14ac:dyDescent="0.3">
      <c r="AS2326" s="9"/>
      <c r="AT2326" s="9"/>
      <c r="AU2326" s="9"/>
    </row>
    <row r="2327" spans="45:47" x14ac:dyDescent="0.3">
      <c r="AS2327" s="9"/>
      <c r="AT2327" s="9"/>
      <c r="AU2327" s="9"/>
    </row>
    <row r="2328" spans="45:47" x14ac:dyDescent="0.3">
      <c r="AS2328" s="9"/>
      <c r="AT2328" s="9"/>
      <c r="AU2328" s="9"/>
    </row>
    <row r="2329" spans="45:47" x14ac:dyDescent="0.3">
      <c r="AS2329" s="9"/>
      <c r="AT2329" s="9"/>
      <c r="AU2329" s="9"/>
    </row>
    <row r="2330" spans="45:47" x14ac:dyDescent="0.3">
      <c r="AS2330" s="9"/>
      <c r="AT2330" s="9"/>
      <c r="AU2330" s="9"/>
    </row>
    <row r="2331" spans="45:47" x14ac:dyDescent="0.3">
      <c r="AS2331" s="9"/>
      <c r="AT2331" s="9"/>
      <c r="AU2331" s="9"/>
    </row>
    <row r="2332" spans="45:47" x14ac:dyDescent="0.3">
      <c r="AS2332" s="9"/>
      <c r="AT2332" s="9"/>
      <c r="AU2332" s="9"/>
    </row>
    <row r="2333" spans="45:47" x14ac:dyDescent="0.3">
      <c r="AS2333" s="9"/>
      <c r="AT2333" s="9"/>
      <c r="AU2333" s="9"/>
    </row>
    <row r="2334" spans="45:47" x14ac:dyDescent="0.3">
      <c r="AS2334" s="9"/>
      <c r="AT2334" s="9"/>
      <c r="AU2334" s="9"/>
    </row>
    <row r="2335" spans="45:47" x14ac:dyDescent="0.3">
      <c r="AS2335" s="9"/>
      <c r="AT2335" s="9"/>
      <c r="AU2335" s="9"/>
    </row>
    <row r="2336" spans="45:47" x14ac:dyDescent="0.3">
      <c r="AS2336" s="9"/>
      <c r="AT2336" s="9"/>
      <c r="AU2336" s="9"/>
    </row>
    <row r="2337" spans="45:47" x14ac:dyDescent="0.3">
      <c r="AS2337" s="9"/>
      <c r="AT2337" s="9"/>
      <c r="AU2337" s="9"/>
    </row>
    <row r="2338" spans="45:47" x14ac:dyDescent="0.3">
      <c r="AS2338" s="9"/>
      <c r="AT2338" s="9"/>
      <c r="AU2338" s="9"/>
    </row>
    <row r="2339" spans="45:47" x14ac:dyDescent="0.3">
      <c r="AS2339" s="9"/>
      <c r="AT2339" s="9"/>
      <c r="AU2339" s="9"/>
    </row>
    <row r="2340" spans="45:47" x14ac:dyDescent="0.3">
      <c r="AS2340" s="9"/>
      <c r="AT2340" s="9"/>
      <c r="AU2340" s="9"/>
    </row>
    <row r="2341" spans="45:47" x14ac:dyDescent="0.3">
      <c r="AS2341" s="9"/>
      <c r="AT2341" s="9"/>
      <c r="AU2341" s="9"/>
    </row>
    <row r="2342" spans="45:47" x14ac:dyDescent="0.3">
      <c r="AS2342" s="9"/>
      <c r="AT2342" s="9"/>
      <c r="AU2342" s="9"/>
    </row>
    <row r="2343" spans="45:47" x14ac:dyDescent="0.3">
      <c r="AS2343" s="9"/>
      <c r="AT2343" s="9"/>
      <c r="AU2343" s="9"/>
    </row>
    <row r="2344" spans="45:47" x14ac:dyDescent="0.3">
      <c r="AS2344" s="9"/>
      <c r="AT2344" s="9"/>
      <c r="AU2344" s="9"/>
    </row>
    <row r="2345" spans="45:47" x14ac:dyDescent="0.3">
      <c r="AS2345" s="9"/>
      <c r="AT2345" s="9"/>
      <c r="AU2345" s="9"/>
    </row>
    <row r="2346" spans="45:47" x14ac:dyDescent="0.3">
      <c r="AS2346" s="9"/>
      <c r="AT2346" s="9"/>
      <c r="AU2346" s="9"/>
    </row>
    <row r="2347" spans="45:47" x14ac:dyDescent="0.3">
      <c r="AS2347" s="9"/>
      <c r="AT2347" s="9"/>
      <c r="AU2347" s="9"/>
    </row>
    <row r="2348" spans="45:47" x14ac:dyDescent="0.3">
      <c r="AS2348" s="9"/>
      <c r="AT2348" s="9"/>
      <c r="AU2348" s="9"/>
    </row>
    <row r="2349" spans="45:47" x14ac:dyDescent="0.3">
      <c r="AS2349" s="9"/>
      <c r="AT2349" s="9"/>
      <c r="AU2349" s="9"/>
    </row>
    <row r="2350" spans="45:47" x14ac:dyDescent="0.3">
      <c r="AS2350" s="9"/>
      <c r="AT2350" s="9"/>
      <c r="AU2350" s="9"/>
    </row>
    <row r="2351" spans="45:47" x14ac:dyDescent="0.3">
      <c r="AS2351" s="9"/>
      <c r="AT2351" s="9"/>
      <c r="AU2351" s="9"/>
    </row>
    <row r="2352" spans="45:47" x14ac:dyDescent="0.3">
      <c r="AS2352" s="9"/>
      <c r="AT2352" s="9"/>
      <c r="AU2352" s="9"/>
    </row>
    <row r="2353" spans="45:47" x14ac:dyDescent="0.3">
      <c r="AS2353" s="9"/>
      <c r="AT2353" s="9"/>
      <c r="AU2353" s="9"/>
    </row>
    <row r="2354" spans="45:47" x14ac:dyDescent="0.3">
      <c r="AS2354" s="9"/>
      <c r="AT2354" s="9"/>
      <c r="AU2354" s="9"/>
    </row>
    <row r="2355" spans="45:47" x14ac:dyDescent="0.3">
      <c r="AS2355" s="9"/>
      <c r="AT2355" s="9"/>
      <c r="AU2355" s="9"/>
    </row>
    <row r="2356" spans="45:47" x14ac:dyDescent="0.3">
      <c r="AS2356" s="9"/>
      <c r="AT2356" s="9"/>
      <c r="AU2356" s="9"/>
    </row>
    <row r="2357" spans="45:47" x14ac:dyDescent="0.3">
      <c r="AS2357" s="9"/>
      <c r="AT2357" s="9"/>
      <c r="AU2357" s="9"/>
    </row>
    <row r="2358" spans="45:47" x14ac:dyDescent="0.3">
      <c r="AS2358" s="9"/>
      <c r="AT2358" s="9"/>
      <c r="AU2358" s="9"/>
    </row>
    <row r="2359" spans="45:47" x14ac:dyDescent="0.3">
      <c r="AS2359" s="9"/>
      <c r="AT2359" s="9"/>
      <c r="AU2359" s="9"/>
    </row>
    <row r="2360" spans="45:47" x14ac:dyDescent="0.3">
      <c r="AS2360" s="9"/>
      <c r="AT2360" s="9"/>
      <c r="AU2360" s="9"/>
    </row>
    <row r="2361" spans="45:47" x14ac:dyDescent="0.3">
      <c r="AS2361" s="9"/>
      <c r="AT2361" s="9"/>
      <c r="AU2361" s="9"/>
    </row>
    <row r="2362" spans="45:47" x14ac:dyDescent="0.3">
      <c r="AS2362" s="9"/>
      <c r="AT2362" s="9"/>
      <c r="AU2362" s="9"/>
    </row>
    <row r="2363" spans="45:47" x14ac:dyDescent="0.3">
      <c r="AS2363" s="9"/>
      <c r="AT2363" s="9"/>
      <c r="AU2363" s="9"/>
    </row>
    <row r="2364" spans="45:47" x14ac:dyDescent="0.3">
      <c r="AS2364" s="9"/>
      <c r="AT2364" s="9"/>
      <c r="AU2364" s="9"/>
    </row>
    <row r="2365" spans="45:47" x14ac:dyDescent="0.3">
      <c r="AS2365" s="9"/>
      <c r="AT2365" s="9"/>
      <c r="AU2365" s="9"/>
    </row>
    <row r="2366" spans="45:47" x14ac:dyDescent="0.3">
      <c r="AS2366" s="9"/>
      <c r="AT2366" s="9"/>
      <c r="AU2366" s="9"/>
    </row>
    <row r="2367" spans="45:47" x14ac:dyDescent="0.3">
      <c r="AS2367" s="9"/>
      <c r="AT2367" s="9"/>
      <c r="AU2367" s="9"/>
    </row>
    <row r="2368" spans="45:47" x14ac:dyDescent="0.3">
      <c r="AS2368" s="9"/>
      <c r="AT2368" s="9"/>
      <c r="AU2368" s="9"/>
    </row>
    <row r="2369" spans="45:47" x14ac:dyDescent="0.3">
      <c r="AS2369" s="9"/>
      <c r="AT2369" s="9"/>
      <c r="AU2369" s="9"/>
    </row>
    <row r="2370" spans="45:47" x14ac:dyDescent="0.3">
      <c r="AS2370" s="9"/>
      <c r="AT2370" s="9"/>
      <c r="AU2370" s="9"/>
    </row>
    <row r="2371" spans="45:47" x14ac:dyDescent="0.3">
      <c r="AS2371" s="9"/>
      <c r="AT2371" s="9"/>
      <c r="AU2371" s="9"/>
    </row>
    <row r="2372" spans="45:47" x14ac:dyDescent="0.3">
      <c r="AS2372" s="9"/>
      <c r="AT2372" s="9"/>
      <c r="AU2372" s="9"/>
    </row>
    <row r="2373" spans="45:47" x14ac:dyDescent="0.3">
      <c r="AS2373" s="9"/>
      <c r="AT2373" s="9"/>
      <c r="AU2373" s="9"/>
    </row>
    <row r="2374" spans="45:47" x14ac:dyDescent="0.3">
      <c r="AS2374" s="9"/>
      <c r="AT2374" s="9"/>
      <c r="AU2374" s="9"/>
    </row>
    <row r="2375" spans="45:47" x14ac:dyDescent="0.3">
      <c r="AS2375" s="9"/>
      <c r="AT2375" s="9"/>
      <c r="AU2375" s="9"/>
    </row>
    <row r="2376" spans="45:47" x14ac:dyDescent="0.3">
      <c r="AS2376" s="9"/>
      <c r="AT2376" s="9"/>
      <c r="AU2376" s="9"/>
    </row>
    <row r="2377" spans="45:47" x14ac:dyDescent="0.3">
      <c r="AS2377" s="9"/>
      <c r="AT2377" s="9"/>
      <c r="AU2377" s="9"/>
    </row>
    <row r="2378" spans="45:47" x14ac:dyDescent="0.3">
      <c r="AS2378" s="9"/>
      <c r="AT2378" s="9"/>
      <c r="AU2378" s="9"/>
    </row>
    <row r="2379" spans="45:47" x14ac:dyDescent="0.3">
      <c r="AS2379" s="9"/>
      <c r="AT2379" s="9"/>
      <c r="AU2379" s="9"/>
    </row>
    <row r="2380" spans="45:47" x14ac:dyDescent="0.3">
      <c r="AS2380" s="9"/>
      <c r="AT2380" s="9"/>
      <c r="AU2380" s="9"/>
    </row>
    <row r="2381" spans="45:47" x14ac:dyDescent="0.3">
      <c r="AS2381" s="9"/>
      <c r="AT2381" s="9"/>
      <c r="AU2381" s="9"/>
    </row>
    <row r="2382" spans="45:47" x14ac:dyDescent="0.3">
      <c r="AS2382" s="9"/>
      <c r="AT2382" s="9"/>
      <c r="AU2382" s="9"/>
    </row>
    <row r="2383" spans="45:47" x14ac:dyDescent="0.3">
      <c r="AS2383" s="9"/>
      <c r="AT2383" s="9"/>
      <c r="AU2383" s="9"/>
    </row>
    <row r="2384" spans="45:47" x14ac:dyDescent="0.3">
      <c r="AS2384" s="9"/>
      <c r="AT2384" s="9"/>
      <c r="AU2384" s="9"/>
    </row>
    <row r="2385" spans="45:47" x14ac:dyDescent="0.3">
      <c r="AS2385" s="9"/>
      <c r="AT2385" s="9"/>
      <c r="AU2385" s="9"/>
    </row>
    <row r="2386" spans="45:47" x14ac:dyDescent="0.3">
      <c r="AS2386" s="9"/>
      <c r="AT2386" s="9"/>
      <c r="AU2386" s="9"/>
    </row>
    <row r="2387" spans="45:47" x14ac:dyDescent="0.3">
      <c r="AS2387" s="9"/>
      <c r="AT2387" s="9"/>
      <c r="AU2387" s="9"/>
    </row>
    <row r="2388" spans="45:47" x14ac:dyDescent="0.3">
      <c r="AS2388" s="9"/>
      <c r="AT2388" s="9"/>
      <c r="AU2388" s="9"/>
    </row>
    <row r="2389" spans="45:47" x14ac:dyDescent="0.3">
      <c r="AS2389" s="9"/>
      <c r="AT2389" s="9"/>
      <c r="AU2389" s="9"/>
    </row>
    <row r="2390" spans="45:47" x14ac:dyDescent="0.3">
      <c r="AS2390" s="9"/>
      <c r="AT2390" s="9"/>
      <c r="AU2390" s="9"/>
    </row>
    <row r="2391" spans="45:47" x14ac:dyDescent="0.3">
      <c r="AS2391" s="9"/>
      <c r="AT2391" s="9"/>
      <c r="AU2391" s="9"/>
    </row>
    <row r="2392" spans="45:47" x14ac:dyDescent="0.3">
      <c r="AS2392" s="9"/>
      <c r="AT2392" s="9"/>
      <c r="AU2392" s="9"/>
    </row>
    <row r="2393" spans="45:47" x14ac:dyDescent="0.3">
      <c r="AS2393" s="9"/>
      <c r="AT2393" s="9"/>
      <c r="AU2393" s="9"/>
    </row>
    <row r="2394" spans="45:47" x14ac:dyDescent="0.3">
      <c r="AS2394" s="9"/>
      <c r="AT2394" s="9"/>
      <c r="AU2394" s="9"/>
    </row>
    <row r="2395" spans="45:47" x14ac:dyDescent="0.3">
      <c r="AS2395" s="9"/>
      <c r="AT2395" s="9"/>
      <c r="AU2395" s="9"/>
    </row>
    <row r="2396" spans="45:47" x14ac:dyDescent="0.3">
      <c r="AS2396" s="9"/>
      <c r="AT2396" s="9"/>
      <c r="AU2396" s="9"/>
    </row>
    <row r="2397" spans="45:47" x14ac:dyDescent="0.3">
      <c r="AS2397" s="9"/>
      <c r="AT2397" s="9"/>
      <c r="AU2397" s="9"/>
    </row>
    <row r="2398" spans="45:47" x14ac:dyDescent="0.3">
      <c r="AS2398" s="9"/>
      <c r="AT2398" s="9"/>
      <c r="AU2398" s="9"/>
    </row>
    <row r="2399" spans="45:47" x14ac:dyDescent="0.3">
      <c r="AS2399" s="9"/>
      <c r="AT2399" s="9"/>
      <c r="AU2399" s="9"/>
    </row>
    <row r="2400" spans="45:47" x14ac:dyDescent="0.3">
      <c r="AS2400" s="9"/>
      <c r="AT2400" s="9"/>
      <c r="AU2400" s="9"/>
    </row>
    <row r="2401" spans="45:47" x14ac:dyDescent="0.3">
      <c r="AS2401" s="9"/>
      <c r="AT2401" s="9"/>
      <c r="AU2401" s="9"/>
    </row>
    <row r="2402" spans="45:47" x14ac:dyDescent="0.3">
      <c r="AS2402" s="9"/>
      <c r="AT2402" s="9"/>
      <c r="AU2402" s="9"/>
    </row>
    <row r="2403" spans="45:47" x14ac:dyDescent="0.3">
      <c r="AS2403" s="9"/>
      <c r="AT2403" s="9"/>
      <c r="AU2403" s="9"/>
    </row>
    <row r="2404" spans="45:47" x14ac:dyDescent="0.3">
      <c r="AS2404" s="9"/>
      <c r="AT2404" s="9"/>
      <c r="AU2404" s="9"/>
    </row>
    <row r="2405" spans="45:47" x14ac:dyDescent="0.3">
      <c r="AS2405" s="9"/>
      <c r="AT2405" s="9"/>
      <c r="AU2405" s="9"/>
    </row>
    <row r="2406" spans="45:47" x14ac:dyDescent="0.3">
      <c r="AS2406" s="9"/>
      <c r="AT2406" s="9"/>
      <c r="AU2406" s="9"/>
    </row>
    <row r="2407" spans="45:47" x14ac:dyDescent="0.3">
      <c r="AS2407" s="9"/>
      <c r="AT2407" s="9"/>
      <c r="AU2407" s="9"/>
    </row>
    <row r="2408" spans="45:47" x14ac:dyDescent="0.3">
      <c r="AS2408" s="9"/>
      <c r="AT2408" s="9"/>
      <c r="AU2408" s="9"/>
    </row>
    <row r="2409" spans="45:47" x14ac:dyDescent="0.3">
      <c r="AS2409" s="9"/>
      <c r="AT2409" s="9"/>
      <c r="AU2409" s="9"/>
    </row>
    <row r="2410" spans="45:47" x14ac:dyDescent="0.3">
      <c r="AS2410" s="9"/>
      <c r="AT2410" s="9"/>
      <c r="AU2410" s="9"/>
    </row>
    <row r="2411" spans="45:47" x14ac:dyDescent="0.3">
      <c r="AS2411" s="9"/>
      <c r="AT2411" s="9"/>
      <c r="AU2411" s="9"/>
    </row>
    <row r="2412" spans="45:47" x14ac:dyDescent="0.3">
      <c r="AS2412" s="9"/>
      <c r="AT2412" s="9"/>
      <c r="AU2412" s="9"/>
    </row>
    <row r="2413" spans="45:47" x14ac:dyDescent="0.3">
      <c r="AS2413" s="9"/>
      <c r="AT2413" s="9"/>
      <c r="AU2413" s="9"/>
    </row>
    <row r="2414" spans="45:47" x14ac:dyDescent="0.3">
      <c r="AS2414" s="9"/>
      <c r="AT2414" s="9"/>
      <c r="AU2414" s="9"/>
    </row>
    <row r="2415" spans="45:47" x14ac:dyDescent="0.3">
      <c r="AS2415" s="9"/>
      <c r="AT2415" s="9"/>
      <c r="AU2415" s="9"/>
    </row>
    <row r="2416" spans="45:47" x14ac:dyDescent="0.3">
      <c r="AS2416" s="9"/>
      <c r="AT2416" s="9"/>
      <c r="AU2416" s="9"/>
    </row>
    <row r="2417" spans="45:47" x14ac:dyDescent="0.3">
      <c r="AS2417" s="9"/>
      <c r="AT2417" s="9"/>
      <c r="AU2417" s="9"/>
    </row>
    <row r="2418" spans="45:47" x14ac:dyDescent="0.3">
      <c r="AS2418" s="9"/>
      <c r="AT2418" s="9"/>
      <c r="AU2418" s="9"/>
    </row>
    <row r="2419" spans="45:47" x14ac:dyDescent="0.3">
      <c r="AS2419" s="9"/>
      <c r="AT2419" s="9"/>
      <c r="AU2419" s="9"/>
    </row>
    <row r="2420" spans="45:47" x14ac:dyDescent="0.3">
      <c r="AS2420" s="9"/>
      <c r="AT2420" s="9"/>
      <c r="AU2420" s="9"/>
    </row>
    <row r="2421" spans="45:47" x14ac:dyDescent="0.3">
      <c r="AS2421" s="9"/>
      <c r="AT2421" s="9"/>
      <c r="AU2421" s="9"/>
    </row>
    <row r="2422" spans="45:47" x14ac:dyDescent="0.3">
      <c r="AS2422" s="9"/>
      <c r="AT2422" s="9"/>
      <c r="AU2422" s="9"/>
    </row>
    <row r="2423" spans="45:47" x14ac:dyDescent="0.3">
      <c r="AS2423" s="9"/>
      <c r="AT2423" s="9"/>
      <c r="AU2423" s="9"/>
    </row>
    <row r="2424" spans="45:47" x14ac:dyDescent="0.3">
      <c r="AS2424" s="9"/>
      <c r="AT2424" s="9"/>
      <c r="AU2424" s="9"/>
    </row>
    <row r="2425" spans="45:47" x14ac:dyDescent="0.3">
      <c r="AS2425" s="9"/>
      <c r="AT2425" s="9"/>
      <c r="AU2425" s="9"/>
    </row>
    <row r="2426" spans="45:47" x14ac:dyDescent="0.3">
      <c r="AS2426" s="9"/>
      <c r="AT2426" s="9"/>
      <c r="AU2426" s="9"/>
    </row>
    <row r="2427" spans="45:47" x14ac:dyDescent="0.3">
      <c r="AS2427" s="9"/>
      <c r="AT2427" s="9"/>
      <c r="AU2427" s="9"/>
    </row>
    <row r="2428" spans="45:47" x14ac:dyDescent="0.3">
      <c r="AS2428" s="9"/>
      <c r="AT2428" s="9"/>
      <c r="AU2428" s="9"/>
    </row>
    <row r="2429" spans="45:47" x14ac:dyDescent="0.3">
      <c r="AS2429" s="9"/>
      <c r="AT2429" s="9"/>
      <c r="AU2429" s="9"/>
    </row>
    <row r="2430" spans="45:47" x14ac:dyDescent="0.3">
      <c r="AS2430" s="9"/>
      <c r="AT2430" s="9"/>
      <c r="AU2430" s="9"/>
    </row>
    <row r="2431" spans="45:47" x14ac:dyDescent="0.3">
      <c r="AS2431" s="9"/>
      <c r="AT2431" s="9"/>
      <c r="AU2431" s="9"/>
    </row>
    <row r="2432" spans="45:47" x14ac:dyDescent="0.3">
      <c r="AS2432" s="9"/>
      <c r="AT2432" s="9"/>
      <c r="AU2432" s="9"/>
    </row>
    <row r="2433" spans="45:47" x14ac:dyDescent="0.3">
      <c r="AS2433" s="9"/>
      <c r="AT2433" s="9"/>
      <c r="AU2433" s="9"/>
    </row>
    <row r="2434" spans="45:47" x14ac:dyDescent="0.3">
      <c r="AS2434" s="9"/>
      <c r="AT2434" s="9"/>
      <c r="AU2434" s="9"/>
    </row>
    <row r="2435" spans="45:47" x14ac:dyDescent="0.3">
      <c r="AS2435" s="9"/>
      <c r="AT2435" s="9"/>
      <c r="AU2435" s="9"/>
    </row>
    <row r="2436" spans="45:47" x14ac:dyDescent="0.3">
      <c r="AS2436" s="9"/>
      <c r="AT2436" s="9"/>
      <c r="AU2436" s="9"/>
    </row>
    <row r="2437" spans="45:47" x14ac:dyDescent="0.3">
      <c r="AS2437" s="9"/>
      <c r="AT2437" s="9"/>
      <c r="AU2437" s="9"/>
    </row>
    <row r="2438" spans="45:47" x14ac:dyDescent="0.3">
      <c r="AS2438" s="9"/>
      <c r="AT2438" s="9"/>
      <c r="AU2438" s="9"/>
    </row>
    <row r="2439" spans="45:47" x14ac:dyDescent="0.3">
      <c r="AS2439" s="9"/>
      <c r="AT2439" s="9"/>
      <c r="AU2439" s="9"/>
    </row>
    <row r="2440" spans="45:47" x14ac:dyDescent="0.3">
      <c r="AS2440" s="9"/>
      <c r="AT2440" s="9"/>
      <c r="AU2440" s="9"/>
    </row>
    <row r="2441" spans="45:47" x14ac:dyDescent="0.3">
      <c r="AS2441" s="9"/>
      <c r="AT2441" s="9"/>
      <c r="AU2441" s="9"/>
    </row>
    <row r="2442" spans="45:47" x14ac:dyDescent="0.3">
      <c r="AS2442" s="9"/>
      <c r="AT2442" s="9"/>
      <c r="AU2442" s="9"/>
    </row>
    <row r="2443" spans="45:47" x14ac:dyDescent="0.3">
      <c r="AS2443" s="9"/>
      <c r="AT2443" s="9"/>
      <c r="AU2443" s="9"/>
    </row>
    <row r="2444" spans="45:47" x14ac:dyDescent="0.3">
      <c r="AS2444" s="9"/>
      <c r="AT2444" s="9"/>
      <c r="AU2444" s="9"/>
    </row>
    <row r="2445" spans="45:47" x14ac:dyDescent="0.3">
      <c r="AS2445" s="9"/>
      <c r="AT2445" s="9"/>
      <c r="AU2445" s="9"/>
    </row>
    <row r="2446" spans="45:47" x14ac:dyDescent="0.3">
      <c r="AS2446" s="9"/>
      <c r="AT2446" s="9"/>
      <c r="AU2446" s="9"/>
    </row>
    <row r="2447" spans="45:47" x14ac:dyDescent="0.3">
      <c r="AS2447" s="9"/>
      <c r="AT2447" s="9"/>
      <c r="AU2447" s="9"/>
    </row>
    <row r="2448" spans="45:47" x14ac:dyDescent="0.3">
      <c r="AS2448" s="9"/>
      <c r="AT2448" s="9"/>
      <c r="AU2448" s="9"/>
    </row>
    <row r="2449" spans="45:47" x14ac:dyDescent="0.3">
      <c r="AS2449" s="9"/>
      <c r="AT2449" s="9"/>
      <c r="AU2449" s="9"/>
    </row>
    <row r="2450" spans="45:47" x14ac:dyDescent="0.3">
      <c r="AS2450" s="9"/>
      <c r="AT2450" s="9"/>
      <c r="AU2450" s="9"/>
    </row>
    <row r="2451" spans="45:47" x14ac:dyDescent="0.3">
      <c r="AS2451" s="9"/>
      <c r="AT2451" s="9"/>
      <c r="AU2451" s="9"/>
    </row>
    <row r="2452" spans="45:47" x14ac:dyDescent="0.3">
      <c r="AS2452" s="9"/>
      <c r="AT2452" s="9"/>
      <c r="AU2452" s="9"/>
    </row>
    <row r="2453" spans="45:47" x14ac:dyDescent="0.3">
      <c r="AS2453" s="9"/>
      <c r="AT2453" s="9"/>
      <c r="AU2453" s="9"/>
    </row>
    <row r="2454" spans="45:47" x14ac:dyDescent="0.3">
      <c r="AS2454" s="9"/>
      <c r="AT2454" s="9"/>
      <c r="AU2454" s="9"/>
    </row>
    <row r="2455" spans="45:47" x14ac:dyDescent="0.3">
      <c r="AS2455" s="9"/>
      <c r="AT2455" s="9"/>
      <c r="AU2455" s="9"/>
    </row>
    <row r="2456" spans="45:47" x14ac:dyDescent="0.3">
      <c r="AS2456" s="9"/>
      <c r="AT2456" s="9"/>
      <c r="AU2456" s="9"/>
    </row>
    <row r="2457" spans="45:47" x14ac:dyDescent="0.3">
      <c r="AS2457" s="9"/>
      <c r="AT2457" s="9"/>
      <c r="AU2457" s="9"/>
    </row>
    <row r="2458" spans="45:47" x14ac:dyDescent="0.3">
      <c r="AS2458" s="9"/>
      <c r="AT2458" s="9"/>
      <c r="AU2458" s="9"/>
    </row>
    <row r="2459" spans="45:47" x14ac:dyDescent="0.3">
      <c r="AS2459" s="9"/>
      <c r="AT2459" s="9"/>
      <c r="AU2459" s="9"/>
    </row>
    <row r="2460" spans="45:47" x14ac:dyDescent="0.3">
      <c r="AS2460" s="9"/>
      <c r="AT2460" s="9"/>
      <c r="AU2460" s="9"/>
    </row>
    <row r="2461" spans="45:47" x14ac:dyDescent="0.3">
      <c r="AS2461" s="9"/>
      <c r="AT2461" s="9"/>
      <c r="AU2461" s="9"/>
    </row>
    <row r="2462" spans="45:47" x14ac:dyDescent="0.3">
      <c r="AS2462" s="9"/>
      <c r="AT2462" s="9"/>
      <c r="AU2462" s="9"/>
    </row>
    <row r="2463" spans="45:47" x14ac:dyDescent="0.3">
      <c r="AS2463" s="9"/>
      <c r="AT2463" s="9"/>
      <c r="AU2463" s="9"/>
    </row>
    <row r="2464" spans="45:47" x14ac:dyDescent="0.3">
      <c r="AS2464" s="9"/>
      <c r="AT2464" s="9"/>
      <c r="AU2464" s="9"/>
    </row>
    <row r="2465" spans="45:47" x14ac:dyDescent="0.3">
      <c r="AS2465" s="9"/>
      <c r="AT2465" s="9"/>
      <c r="AU2465" s="9"/>
    </row>
    <row r="2466" spans="45:47" x14ac:dyDescent="0.3">
      <c r="AS2466" s="9"/>
      <c r="AT2466" s="9"/>
      <c r="AU2466" s="9"/>
    </row>
    <row r="2467" spans="45:47" x14ac:dyDescent="0.3">
      <c r="AS2467" s="9"/>
      <c r="AT2467" s="9"/>
      <c r="AU2467" s="9"/>
    </row>
    <row r="2468" spans="45:47" x14ac:dyDescent="0.3">
      <c r="AS2468" s="9"/>
      <c r="AT2468" s="9"/>
      <c r="AU2468" s="9"/>
    </row>
    <row r="2469" spans="45:47" x14ac:dyDescent="0.3">
      <c r="AS2469" s="9"/>
      <c r="AT2469" s="9"/>
      <c r="AU2469" s="9"/>
    </row>
    <row r="2470" spans="45:47" x14ac:dyDescent="0.3">
      <c r="AS2470" s="9"/>
      <c r="AT2470" s="9"/>
      <c r="AU2470" s="9"/>
    </row>
    <row r="2471" spans="45:47" x14ac:dyDescent="0.3">
      <c r="AS2471" s="9"/>
      <c r="AT2471" s="9"/>
      <c r="AU2471" s="9"/>
    </row>
    <row r="2472" spans="45:47" x14ac:dyDescent="0.3">
      <c r="AS2472" s="9"/>
      <c r="AT2472" s="9"/>
      <c r="AU2472" s="9"/>
    </row>
    <row r="2473" spans="45:47" x14ac:dyDescent="0.3">
      <c r="AS2473" s="9"/>
      <c r="AT2473" s="9"/>
      <c r="AU2473" s="9"/>
    </row>
    <row r="2474" spans="45:47" x14ac:dyDescent="0.3">
      <c r="AS2474" s="9"/>
      <c r="AT2474" s="9"/>
      <c r="AU2474" s="9"/>
    </row>
    <row r="2475" spans="45:47" x14ac:dyDescent="0.3">
      <c r="AS2475" s="9"/>
      <c r="AT2475" s="9"/>
      <c r="AU2475" s="9"/>
    </row>
    <row r="2476" spans="45:47" x14ac:dyDescent="0.3">
      <c r="AS2476" s="9"/>
      <c r="AT2476" s="9"/>
      <c r="AU2476" s="9"/>
    </row>
    <row r="2477" spans="45:47" x14ac:dyDescent="0.3">
      <c r="AS2477" s="9"/>
      <c r="AT2477" s="9"/>
      <c r="AU2477" s="9"/>
    </row>
    <row r="2478" spans="45:47" x14ac:dyDescent="0.3">
      <c r="AS2478" s="9"/>
      <c r="AT2478" s="9"/>
      <c r="AU2478" s="9"/>
    </row>
    <row r="2479" spans="45:47" x14ac:dyDescent="0.3">
      <c r="AS2479" s="9"/>
      <c r="AT2479" s="9"/>
      <c r="AU2479" s="9"/>
    </row>
    <row r="2480" spans="45:47" x14ac:dyDescent="0.3">
      <c r="AS2480" s="9"/>
      <c r="AT2480" s="9"/>
      <c r="AU2480" s="9"/>
    </row>
    <row r="2481" spans="45:47" x14ac:dyDescent="0.3">
      <c r="AS2481" s="9"/>
      <c r="AT2481" s="9"/>
      <c r="AU2481" s="9"/>
    </row>
    <row r="2482" spans="45:47" x14ac:dyDescent="0.3">
      <c r="AS2482" s="9"/>
      <c r="AT2482" s="9"/>
      <c r="AU2482" s="9"/>
    </row>
    <row r="2483" spans="45:47" x14ac:dyDescent="0.3">
      <c r="AS2483" s="9"/>
      <c r="AT2483" s="9"/>
      <c r="AU2483" s="9"/>
    </row>
    <row r="2484" spans="45:47" x14ac:dyDescent="0.3">
      <c r="AS2484" s="9"/>
      <c r="AT2484" s="9"/>
      <c r="AU2484" s="9"/>
    </row>
    <row r="2485" spans="45:47" x14ac:dyDescent="0.3">
      <c r="AS2485" s="9"/>
      <c r="AT2485" s="9"/>
      <c r="AU2485" s="9"/>
    </row>
    <row r="2486" spans="45:47" x14ac:dyDescent="0.3">
      <c r="AS2486" s="9"/>
      <c r="AT2486" s="9"/>
      <c r="AU2486" s="9"/>
    </row>
    <row r="2487" spans="45:47" x14ac:dyDescent="0.3">
      <c r="AS2487" s="9"/>
      <c r="AT2487" s="9"/>
      <c r="AU2487" s="9"/>
    </row>
    <row r="2488" spans="45:47" x14ac:dyDescent="0.3">
      <c r="AS2488" s="9"/>
      <c r="AT2488" s="9"/>
      <c r="AU2488" s="9"/>
    </row>
    <row r="2489" spans="45:47" x14ac:dyDescent="0.3">
      <c r="AS2489" s="9"/>
      <c r="AT2489" s="9"/>
      <c r="AU2489" s="9"/>
    </row>
    <row r="2490" spans="45:47" x14ac:dyDescent="0.3">
      <c r="AS2490" s="9"/>
      <c r="AT2490" s="9"/>
      <c r="AU2490" s="9"/>
    </row>
    <row r="2491" spans="45:47" x14ac:dyDescent="0.3">
      <c r="AS2491" s="9"/>
      <c r="AT2491" s="9"/>
      <c r="AU2491" s="9"/>
    </row>
    <row r="2492" spans="45:47" x14ac:dyDescent="0.3">
      <c r="AS2492" s="9"/>
      <c r="AT2492" s="9"/>
      <c r="AU2492" s="9"/>
    </row>
    <row r="2493" spans="45:47" x14ac:dyDescent="0.3">
      <c r="AS2493" s="9"/>
      <c r="AT2493" s="9"/>
      <c r="AU2493" s="9"/>
    </row>
    <row r="2494" spans="45:47" x14ac:dyDescent="0.3">
      <c r="AS2494" s="9"/>
      <c r="AT2494" s="9"/>
      <c r="AU2494" s="9"/>
    </row>
    <row r="2495" spans="45:47" x14ac:dyDescent="0.3">
      <c r="AS2495" s="9"/>
      <c r="AT2495" s="9"/>
      <c r="AU2495" s="9"/>
    </row>
    <row r="2496" spans="45:47" x14ac:dyDescent="0.3">
      <c r="AS2496" s="9"/>
      <c r="AT2496" s="9"/>
      <c r="AU2496" s="9"/>
    </row>
    <row r="2497" spans="45:47" x14ac:dyDescent="0.3">
      <c r="AS2497" s="9"/>
      <c r="AT2497" s="9"/>
      <c r="AU2497" s="9"/>
    </row>
    <row r="2498" spans="45:47" x14ac:dyDescent="0.3">
      <c r="AS2498" s="9"/>
      <c r="AT2498" s="9"/>
      <c r="AU2498" s="9"/>
    </row>
    <row r="2499" spans="45:47" x14ac:dyDescent="0.3">
      <c r="AS2499" s="9"/>
      <c r="AT2499" s="9"/>
      <c r="AU2499" s="9"/>
    </row>
    <row r="2500" spans="45:47" x14ac:dyDescent="0.3">
      <c r="AS2500" s="9"/>
      <c r="AT2500" s="9"/>
      <c r="AU2500" s="9"/>
    </row>
    <row r="2501" spans="45:47" x14ac:dyDescent="0.3">
      <c r="AS2501" s="9"/>
      <c r="AT2501" s="9"/>
      <c r="AU2501" s="9"/>
    </row>
    <row r="2502" spans="45:47" x14ac:dyDescent="0.3">
      <c r="AS2502" s="9"/>
      <c r="AT2502" s="9"/>
      <c r="AU2502" s="9"/>
    </row>
    <row r="2503" spans="45:47" x14ac:dyDescent="0.3">
      <c r="AS2503" s="9"/>
      <c r="AT2503" s="9"/>
      <c r="AU2503" s="9"/>
    </row>
    <row r="2504" spans="45:47" x14ac:dyDescent="0.3">
      <c r="AS2504" s="9"/>
      <c r="AT2504" s="9"/>
      <c r="AU2504" s="9"/>
    </row>
    <row r="2505" spans="45:47" x14ac:dyDescent="0.3">
      <c r="AS2505" s="9"/>
      <c r="AT2505" s="9"/>
      <c r="AU2505" s="9"/>
    </row>
    <row r="2506" spans="45:47" x14ac:dyDescent="0.3">
      <c r="AS2506" s="9"/>
      <c r="AT2506" s="9"/>
      <c r="AU2506" s="9"/>
    </row>
    <row r="2507" spans="45:47" x14ac:dyDescent="0.3">
      <c r="AS2507" s="9"/>
      <c r="AT2507" s="9"/>
      <c r="AU2507" s="9"/>
    </row>
    <row r="2508" spans="45:47" x14ac:dyDescent="0.3">
      <c r="AS2508" s="9"/>
      <c r="AT2508" s="9"/>
      <c r="AU2508" s="9"/>
    </row>
    <row r="2509" spans="45:47" x14ac:dyDescent="0.3">
      <c r="AS2509" s="9"/>
      <c r="AT2509" s="9"/>
      <c r="AU2509" s="9"/>
    </row>
    <row r="2510" spans="45:47" x14ac:dyDescent="0.3">
      <c r="AS2510" s="9"/>
      <c r="AT2510" s="9"/>
      <c r="AU2510" s="9"/>
    </row>
    <row r="2511" spans="45:47" x14ac:dyDescent="0.3">
      <c r="AS2511" s="9"/>
      <c r="AT2511" s="9"/>
      <c r="AU2511" s="9"/>
    </row>
    <row r="2512" spans="45:47" x14ac:dyDescent="0.3">
      <c r="AS2512" s="9"/>
      <c r="AT2512" s="9"/>
      <c r="AU2512" s="9"/>
    </row>
    <row r="2513" spans="45:47" x14ac:dyDescent="0.3">
      <c r="AS2513" s="9"/>
      <c r="AT2513" s="9"/>
      <c r="AU2513" s="9"/>
    </row>
    <row r="2514" spans="45:47" x14ac:dyDescent="0.3">
      <c r="AS2514" s="9"/>
      <c r="AT2514" s="9"/>
      <c r="AU2514" s="9"/>
    </row>
    <row r="2515" spans="45:47" x14ac:dyDescent="0.3">
      <c r="AS2515" s="9"/>
      <c r="AT2515" s="9"/>
      <c r="AU2515" s="9"/>
    </row>
    <row r="2516" spans="45:47" x14ac:dyDescent="0.3">
      <c r="AS2516" s="9"/>
      <c r="AT2516" s="9"/>
      <c r="AU2516" s="9"/>
    </row>
    <row r="2517" spans="45:47" x14ac:dyDescent="0.3">
      <c r="AS2517" s="9"/>
      <c r="AT2517" s="9"/>
      <c r="AU2517" s="9"/>
    </row>
    <row r="2518" spans="45:47" x14ac:dyDescent="0.3">
      <c r="AS2518" s="9"/>
      <c r="AT2518" s="9"/>
      <c r="AU2518" s="9"/>
    </row>
    <row r="2519" spans="45:47" x14ac:dyDescent="0.3">
      <c r="AS2519" s="9"/>
      <c r="AT2519" s="9"/>
      <c r="AU2519" s="9"/>
    </row>
    <row r="2520" spans="45:47" x14ac:dyDescent="0.3">
      <c r="AS2520" s="9"/>
      <c r="AT2520" s="9"/>
      <c r="AU2520" s="9"/>
    </row>
    <row r="2521" spans="45:47" x14ac:dyDescent="0.3">
      <c r="AS2521" s="9"/>
      <c r="AT2521" s="9"/>
      <c r="AU2521" s="9"/>
    </row>
    <row r="2522" spans="45:47" x14ac:dyDescent="0.3">
      <c r="AS2522" s="9"/>
      <c r="AT2522" s="9"/>
      <c r="AU2522" s="9"/>
    </row>
    <row r="2523" spans="45:47" x14ac:dyDescent="0.3">
      <c r="AS2523" s="9"/>
      <c r="AT2523" s="9"/>
      <c r="AU2523" s="9"/>
    </row>
    <row r="2524" spans="45:47" x14ac:dyDescent="0.3">
      <c r="AS2524" s="9"/>
      <c r="AT2524" s="9"/>
      <c r="AU2524" s="9"/>
    </row>
    <row r="2525" spans="45:47" x14ac:dyDescent="0.3">
      <c r="AS2525" s="9"/>
      <c r="AT2525" s="9"/>
      <c r="AU2525" s="9"/>
    </row>
    <row r="2526" spans="45:47" x14ac:dyDescent="0.3">
      <c r="AS2526" s="9"/>
      <c r="AT2526" s="9"/>
      <c r="AU2526" s="9"/>
    </row>
    <row r="2527" spans="45:47" x14ac:dyDescent="0.3">
      <c r="AS2527" s="9"/>
      <c r="AT2527" s="9"/>
      <c r="AU2527" s="9"/>
    </row>
    <row r="2528" spans="45:47" x14ac:dyDescent="0.3">
      <c r="AS2528" s="9"/>
      <c r="AT2528" s="9"/>
      <c r="AU2528" s="9"/>
    </row>
    <row r="2529" spans="45:47" x14ac:dyDescent="0.3">
      <c r="AS2529" s="9"/>
      <c r="AT2529" s="9"/>
      <c r="AU2529" s="9"/>
    </row>
    <row r="2530" spans="45:47" x14ac:dyDescent="0.3">
      <c r="AS2530" s="9"/>
      <c r="AT2530" s="9"/>
      <c r="AU2530" s="9"/>
    </row>
    <row r="2531" spans="45:47" x14ac:dyDescent="0.3">
      <c r="AS2531" s="9"/>
      <c r="AT2531" s="9"/>
      <c r="AU2531" s="9"/>
    </row>
    <row r="2532" spans="45:47" x14ac:dyDescent="0.3">
      <c r="AS2532" s="9"/>
      <c r="AT2532" s="9"/>
      <c r="AU2532" s="9"/>
    </row>
    <row r="2533" spans="45:47" x14ac:dyDescent="0.3">
      <c r="AS2533" s="9"/>
      <c r="AT2533" s="9"/>
      <c r="AU2533" s="9"/>
    </row>
    <row r="2534" spans="45:47" x14ac:dyDescent="0.3">
      <c r="AS2534" s="9"/>
      <c r="AT2534" s="9"/>
      <c r="AU2534" s="9"/>
    </row>
    <row r="2535" spans="45:47" x14ac:dyDescent="0.3">
      <c r="AS2535" s="9"/>
      <c r="AT2535" s="9"/>
      <c r="AU2535" s="9"/>
    </row>
    <row r="2536" spans="45:47" x14ac:dyDescent="0.3">
      <c r="AS2536" s="9"/>
      <c r="AT2536" s="9"/>
      <c r="AU2536" s="9"/>
    </row>
    <row r="2537" spans="45:47" x14ac:dyDescent="0.3">
      <c r="AS2537" s="9"/>
      <c r="AT2537" s="9"/>
      <c r="AU2537" s="9"/>
    </row>
    <row r="2538" spans="45:47" x14ac:dyDescent="0.3">
      <c r="AS2538" s="9"/>
      <c r="AT2538" s="9"/>
      <c r="AU2538" s="9"/>
    </row>
    <row r="2539" spans="45:47" x14ac:dyDescent="0.3">
      <c r="AS2539" s="9"/>
      <c r="AT2539" s="9"/>
      <c r="AU2539" s="9"/>
    </row>
    <row r="2540" spans="45:47" x14ac:dyDescent="0.3">
      <c r="AS2540" s="9"/>
      <c r="AT2540" s="9"/>
      <c r="AU2540" s="9"/>
    </row>
    <row r="2541" spans="45:47" x14ac:dyDescent="0.3">
      <c r="AS2541" s="9"/>
      <c r="AT2541" s="9"/>
      <c r="AU2541" s="9"/>
    </row>
    <row r="2542" spans="45:47" x14ac:dyDescent="0.3">
      <c r="AS2542" s="9"/>
      <c r="AT2542" s="9"/>
      <c r="AU2542" s="9"/>
    </row>
    <row r="2543" spans="45:47" x14ac:dyDescent="0.3">
      <c r="AS2543" s="9"/>
      <c r="AT2543" s="9"/>
      <c r="AU2543" s="9"/>
    </row>
    <row r="2544" spans="45:47" x14ac:dyDescent="0.3">
      <c r="AS2544" s="9"/>
      <c r="AT2544" s="9"/>
      <c r="AU2544" s="9"/>
    </row>
    <row r="2545" spans="45:47" x14ac:dyDescent="0.3">
      <c r="AS2545" s="9"/>
      <c r="AT2545" s="9"/>
      <c r="AU2545" s="9"/>
    </row>
    <row r="2546" spans="45:47" x14ac:dyDescent="0.3">
      <c r="AS2546" s="9"/>
      <c r="AT2546" s="9"/>
      <c r="AU2546" s="9"/>
    </row>
    <row r="2547" spans="45:47" x14ac:dyDescent="0.3">
      <c r="AS2547" s="9"/>
      <c r="AT2547" s="9"/>
      <c r="AU2547" s="9"/>
    </row>
    <row r="2548" spans="45:47" x14ac:dyDescent="0.3">
      <c r="AS2548" s="9"/>
      <c r="AT2548" s="9"/>
      <c r="AU2548" s="9"/>
    </row>
    <row r="2549" spans="45:47" x14ac:dyDescent="0.3">
      <c r="AS2549" s="9"/>
      <c r="AT2549" s="9"/>
      <c r="AU2549" s="9"/>
    </row>
    <row r="2550" spans="45:47" x14ac:dyDescent="0.3">
      <c r="AS2550" s="9"/>
      <c r="AT2550" s="9"/>
      <c r="AU2550" s="9"/>
    </row>
    <row r="2551" spans="45:47" x14ac:dyDescent="0.3">
      <c r="AS2551" s="9"/>
      <c r="AT2551" s="9"/>
      <c r="AU2551" s="9"/>
    </row>
    <row r="2552" spans="45:47" x14ac:dyDescent="0.3">
      <c r="AS2552" s="9"/>
      <c r="AT2552" s="9"/>
      <c r="AU2552" s="9"/>
    </row>
    <row r="2553" spans="45:47" x14ac:dyDescent="0.3">
      <c r="AS2553" s="9"/>
      <c r="AT2553" s="9"/>
      <c r="AU2553" s="9"/>
    </row>
    <row r="2554" spans="45:47" x14ac:dyDescent="0.3">
      <c r="AS2554" s="9"/>
      <c r="AT2554" s="9"/>
      <c r="AU2554" s="9"/>
    </row>
    <row r="2555" spans="45:47" x14ac:dyDescent="0.3">
      <c r="AS2555" s="9"/>
      <c r="AT2555" s="9"/>
      <c r="AU2555" s="9"/>
    </row>
    <row r="2556" spans="45:47" x14ac:dyDescent="0.3">
      <c r="AS2556" s="9"/>
      <c r="AT2556" s="9"/>
      <c r="AU2556" s="9"/>
    </row>
    <row r="2557" spans="45:47" x14ac:dyDescent="0.3">
      <c r="AS2557" s="9"/>
      <c r="AT2557" s="9"/>
      <c r="AU2557" s="9"/>
    </row>
    <row r="2558" spans="45:47" x14ac:dyDescent="0.3">
      <c r="AS2558" s="9"/>
      <c r="AT2558" s="9"/>
      <c r="AU2558" s="9"/>
    </row>
    <row r="2559" spans="45:47" x14ac:dyDescent="0.3">
      <c r="AS2559" s="9"/>
      <c r="AT2559" s="9"/>
      <c r="AU2559" s="9"/>
    </row>
    <row r="2560" spans="45:47" x14ac:dyDescent="0.3">
      <c r="AS2560" s="9"/>
      <c r="AT2560" s="9"/>
      <c r="AU2560" s="9"/>
    </row>
    <row r="2561" spans="45:47" x14ac:dyDescent="0.3">
      <c r="AS2561" s="9"/>
      <c r="AT2561" s="9"/>
      <c r="AU2561" s="9"/>
    </row>
    <row r="2562" spans="45:47" x14ac:dyDescent="0.3">
      <c r="AS2562" s="9"/>
      <c r="AT2562" s="9"/>
      <c r="AU2562" s="9"/>
    </row>
    <row r="2563" spans="45:47" x14ac:dyDescent="0.3">
      <c r="AS2563" s="9"/>
      <c r="AT2563" s="9"/>
      <c r="AU2563" s="9"/>
    </row>
    <row r="2564" spans="45:47" x14ac:dyDescent="0.3">
      <c r="AS2564" s="9"/>
      <c r="AT2564" s="9"/>
      <c r="AU2564" s="9"/>
    </row>
    <row r="2565" spans="45:47" x14ac:dyDescent="0.3">
      <c r="AS2565" s="9"/>
      <c r="AT2565" s="9"/>
      <c r="AU2565" s="9"/>
    </row>
    <row r="2566" spans="45:47" x14ac:dyDescent="0.3">
      <c r="AS2566" s="9"/>
      <c r="AT2566" s="9"/>
      <c r="AU2566" s="9"/>
    </row>
    <row r="2567" spans="45:47" x14ac:dyDescent="0.3">
      <c r="AS2567" s="9"/>
      <c r="AT2567" s="9"/>
      <c r="AU2567" s="9"/>
    </row>
    <row r="2568" spans="45:47" x14ac:dyDescent="0.3">
      <c r="AS2568" s="9"/>
      <c r="AT2568" s="9"/>
      <c r="AU2568" s="9"/>
    </row>
    <row r="2569" spans="45:47" x14ac:dyDescent="0.3">
      <c r="AS2569" s="9"/>
      <c r="AT2569" s="9"/>
      <c r="AU2569" s="9"/>
    </row>
    <row r="2570" spans="45:47" x14ac:dyDescent="0.3">
      <c r="AS2570" s="9"/>
      <c r="AT2570" s="9"/>
      <c r="AU2570" s="9"/>
    </row>
    <row r="2571" spans="45:47" x14ac:dyDescent="0.3">
      <c r="AS2571" s="9"/>
      <c r="AT2571" s="9"/>
      <c r="AU2571" s="9"/>
    </row>
    <row r="2572" spans="45:47" x14ac:dyDescent="0.3">
      <c r="AS2572" s="9"/>
      <c r="AT2572" s="9"/>
      <c r="AU2572" s="9"/>
    </row>
    <row r="2573" spans="45:47" x14ac:dyDescent="0.3">
      <c r="AS2573" s="9"/>
      <c r="AT2573" s="9"/>
      <c r="AU2573" s="9"/>
    </row>
    <row r="2574" spans="45:47" x14ac:dyDescent="0.3">
      <c r="AS2574" s="9"/>
      <c r="AT2574" s="9"/>
      <c r="AU2574" s="9"/>
    </row>
    <row r="2575" spans="45:47" x14ac:dyDescent="0.3">
      <c r="AS2575" s="9"/>
      <c r="AT2575" s="9"/>
      <c r="AU2575" s="9"/>
    </row>
    <row r="2576" spans="45:47" x14ac:dyDescent="0.3">
      <c r="AS2576" s="9"/>
      <c r="AT2576" s="9"/>
      <c r="AU2576" s="9"/>
    </row>
    <row r="2577" spans="45:47" x14ac:dyDescent="0.3">
      <c r="AS2577" s="9"/>
      <c r="AT2577" s="9"/>
      <c r="AU2577" s="9"/>
    </row>
    <row r="2578" spans="45:47" x14ac:dyDescent="0.3">
      <c r="AS2578" s="9"/>
      <c r="AT2578" s="9"/>
      <c r="AU2578" s="9"/>
    </row>
    <row r="2579" spans="45:47" x14ac:dyDescent="0.3">
      <c r="AS2579" s="9"/>
      <c r="AT2579" s="9"/>
      <c r="AU2579" s="9"/>
    </row>
    <row r="2580" spans="45:47" x14ac:dyDescent="0.3">
      <c r="AS2580" s="9"/>
      <c r="AT2580" s="9"/>
      <c r="AU2580" s="9"/>
    </row>
    <row r="2581" spans="45:47" x14ac:dyDescent="0.3">
      <c r="AS2581" s="9"/>
      <c r="AT2581" s="9"/>
      <c r="AU2581" s="9"/>
    </row>
    <row r="2582" spans="45:47" x14ac:dyDescent="0.3">
      <c r="AS2582" s="9"/>
      <c r="AT2582" s="9"/>
      <c r="AU2582" s="9"/>
    </row>
    <row r="2583" spans="45:47" x14ac:dyDescent="0.3">
      <c r="AS2583" s="9"/>
      <c r="AT2583" s="9"/>
      <c r="AU2583" s="9"/>
    </row>
    <row r="2584" spans="45:47" x14ac:dyDescent="0.3">
      <c r="AS2584" s="9"/>
      <c r="AT2584" s="9"/>
      <c r="AU2584" s="9"/>
    </row>
    <row r="2585" spans="45:47" x14ac:dyDescent="0.3">
      <c r="AS2585" s="9"/>
      <c r="AT2585" s="9"/>
      <c r="AU2585" s="9"/>
    </row>
    <row r="2586" spans="45:47" x14ac:dyDescent="0.3">
      <c r="AS2586" s="9"/>
      <c r="AT2586" s="9"/>
      <c r="AU2586" s="9"/>
    </row>
    <row r="2587" spans="45:47" x14ac:dyDescent="0.3">
      <c r="AS2587" s="9"/>
      <c r="AT2587" s="9"/>
      <c r="AU2587" s="9"/>
    </row>
    <row r="2588" spans="45:47" x14ac:dyDescent="0.3">
      <c r="AS2588" s="9"/>
      <c r="AT2588" s="9"/>
      <c r="AU2588" s="9"/>
    </row>
    <row r="2589" spans="45:47" x14ac:dyDescent="0.3">
      <c r="AS2589" s="9"/>
      <c r="AT2589" s="9"/>
      <c r="AU2589" s="9"/>
    </row>
    <row r="2590" spans="45:47" x14ac:dyDescent="0.3">
      <c r="AS2590" s="9"/>
      <c r="AT2590" s="9"/>
      <c r="AU2590" s="9"/>
    </row>
    <row r="2591" spans="45:47" x14ac:dyDescent="0.3">
      <c r="AS2591" s="9"/>
      <c r="AT2591" s="9"/>
      <c r="AU2591" s="9"/>
    </row>
    <row r="2592" spans="45:47" x14ac:dyDescent="0.3">
      <c r="AS2592" s="9"/>
      <c r="AT2592" s="9"/>
      <c r="AU2592" s="9"/>
    </row>
    <row r="2593" spans="45:47" x14ac:dyDescent="0.3">
      <c r="AS2593" s="9"/>
      <c r="AT2593" s="9"/>
      <c r="AU2593" s="9"/>
    </row>
    <row r="2594" spans="45:47" x14ac:dyDescent="0.3">
      <c r="AS2594" s="9"/>
      <c r="AT2594" s="9"/>
      <c r="AU2594" s="9"/>
    </row>
    <row r="2595" spans="45:47" x14ac:dyDescent="0.3">
      <c r="AS2595" s="9"/>
      <c r="AT2595" s="9"/>
      <c r="AU2595" s="9"/>
    </row>
    <row r="2596" spans="45:47" x14ac:dyDescent="0.3">
      <c r="AS2596" s="9"/>
      <c r="AT2596" s="9"/>
      <c r="AU2596" s="9"/>
    </row>
    <row r="2597" spans="45:47" x14ac:dyDescent="0.3">
      <c r="AS2597" s="9"/>
      <c r="AT2597" s="9"/>
      <c r="AU2597" s="9"/>
    </row>
    <row r="2598" spans="45:47" x14ac:dyDescent="0.3">
      <c r="AS2598" s="9"/>
      <c r="AT2598" s="9"/>
      <c r="AU2598" s="9"/>
    </row>
    <row r="2599" spans="45:47" x14ac:dyDescent="0.3">
      <c r="AS2599" s="9"/>
      <c r="AT2599" s="9"/>
      <c r="AU2599" s="9"/>
    </row>
    <row r="2600" spans="45:47" x14ac:dyDescent="0.3">
      <c r="AS2600" s="9"/>
      <c r="AT2600" s="9"/>
      <c r="AU2600" s="9"/>
    </row>
    <row r="2601" spans="45:47" x14ac:dyDescent="0.3">
      <c r="AS2601" s="9"/>
      <c r="AT2601" s="9"/>
      <c r="AU2601" s="9"/>
    </row>
    <row r="2602" spans="45:47" x14ac:dyDescent="0.3">
      <c r="AS2602" s="9"/>
      <c r="AT2602" s="9"/>
      <c r="AU2602" s="9"/>
    </row>
    <row r="2603" spans="45:47" x14ac:dyDescent="0.3">
      <c r="AS2603" s="9"/>
      <c r="AT2603" s="9"/>
      <c r="AU2603" s="9"/>
    </row>
    <row r="2604" spans="45:47" x14ac:dyDescent="0.3">
      <c r="AS2604" s="9"/>
      <c r="AT2604" s="9"/>
      <c r="AU2604" s="9"/>
    </row>
    <row r="2605" spans="45:47" x14ac:dyDescent="0.3">
      <c r="AS2605" s="9"/>
      <c r="AT2605" s="9"/>
      <c r="AU2605" s="9"/>
    </row>
    <row r="2606" spans="45:47" x14ac:dyDescent="0.3">
      <c r="AS2606" s="9"/>
      <c r="AT2606" s="9"/>
      <c r="AU2606" s="9"/>
    </row>
    <row r="2607" spans="45:47" x14ac:dyDescent="0.3">
      <c r="AS2607" s="9"/>
      <c r="AT2607" s="9"/>
      <c r="AU2607" s="9"/>
    </row>
    <row r="2608" spans="45:47" x14ac:dyDescent="0.3">
      <c r="AS2608" s="9"/>
      <c r="AT2608" s="9"/>
      <c r="AU2608" s="9"/>
    </row>
    <row r="2609" spans="45:47" x14ac:dyDescent="0.3">
      <c r="AS2609" s="9"/>
      <c r="AT2609" s="9"/>
      <c r="AU2609" s="9"/>
    </row>
    <row r="2610" spans="45:47" x14ac:dyDescent="0.3">
      <c r="AS2610" s="9"/>
      <c r="AT2610" s="9"/>
      <c r="AU2610" s="9"/>
    </row>
    <row r="2611" spans="45:47" x14ac:dyDescent="0.3">
      <c r="AS2611" s="9"/>
      <c r="AT2611" s="9"/>
      <c r="AU2611" s="9"/>
    </row>
    <row r="2612" spans="45:47" x14ac:dyDescent="0.3">
      <c r="AS2612" s="9"/>
      <c r="AT2612" s="9"/>
      <c r="AU2612" s="9"/>
    </row>
    <row r="2613" spans="45:47" x14ac:dyDescent="0.3">
      <c r="AS2613" s="9"/>
      <c r="AT2613" s="9"/>
      <c r="AU2613" s="9"/>
    </row>
    <row r="2614" spans="45:47" x14ac:dyDescent="0.3">
      <c r="AS2614" s="9"/>
      <c r="AT2614" s="9"/>
      <c r="AU2614" s="9"/>
    </row>
    <row r="2615" spans="45:47" x14ac:dyDescent="0.3">
      <c r="AS2615" s="9"/>
      <c r="AT2615" s="9"/>
      <c r="AU2615" s="9"/>
    </row>
    <row r="2616" spans="45:47" x14ac:dyDescent="0.3">
      <c r="AS2616" s="9"/>
      <c r="AT2616" s="9"/>
      <c r="AU2616" s="9"/>
    </row>
    <row r="2617" spans="45:47" x14ac:dyDescent="0.3">
      <c r="AS2617" s="9"/>
      <c r="AT2617" s="9"/>
      <c r="AU2617" s="9"/>
    </row>
    <row r="2618" spans="45:47" x14ac:dyDescent="0.3">
      <c r="AS2618" s="9"/>
      <c r="AT2618" s="9"/>
      <c r="AU2618" s="9"/>
    </row>
    <row r="2619" spans="45:47" x14ac:dyDescent="0.3">
      <c r="AS2619" s="9"/>
      <c r="AT2619" s="9"/>
      <c r="AU2619" s="9"/>
    </row>
    <row r="2620" spans="45:47" x14ac:dyDescent="0.3">
      <c r="AS2620" s="9"/>
      <c r="AT2620" s="9"/>
      <c r="AU2620" s="9"/>
    </row>
    <row r="2621" spans="45:47" x14ac:dyDescent="0.3">
      <c r="AS2621" s="9"/>
      <c r="AT2621" s="9"/>
      <c r="AU2621" s="9"/>
    </row>
    <row r="2622" spans="45:47" x14ac:dyDescent="0.3">
      <c r="AS2622" s="9"/>
      <c r="AT2622" s="9"/>
      <c r="AU2622" s="9"/>
    </row>
    <row r="2623" spans="45:47" x14ac:dyDescent="0.3">
      <c r="AS2623" s="9"/>
      <c r="AT2623" s="9"/>
      <c r="AU2623" s="9"/>
    </row>
    <row r="2624" spans="45:47" x14ac:dyDescent="0.3">
      <c r="AS2624" s="9"/>
      <c r="AT2624" s="9"/>
      <c r="AU2624" s="9"/>
    </row>
    <row r="2625" spans="45:47" x14ac:dyDescent="0.3">
      <c r="AS2625" s="9"/>
      <c r="AT2625" s="9"/>
      <c r="AU2625" s="9"/>
    </row>
    <row r="2626" spans="45:47" x14ac:dyDescent="0.3">
      <c r="AS2626" s="9"/>
      <c r="AT2626" s="9"/>
      <c r="AU2626" s="9"/>
    </row>
    <row r="2627" spans="45:47" x14ac:dyDescent="0.3">
      <c r="AS2627" s="9"/>
      <c r="AT2627" s="9"/>
      <c r="AU2627" s="9"/>
    </row>
    <row r="2628" spans="45:47" x14ac:dyDescent="0.3">
      <c r="AS2628" s="9"/>
      <c r="AT2628" s="9"/>
      <c r="AU2628" s="9"/>
    </row>
    <row r="2629" spans="45:47" x14ac:dyDescent="0.3">
      <c r="AS2629" s="9"/>
      <c r="AT2629" s="9"/>
      <c r="AU2629" s="9"/>
    </row>
    <row r="2630" spans="45:47" x14ac:dyDescent="0.3">
      <c r="AS2630" s="9"/>
      <c r="AT2630" s="9"/>
      <c r="AU2630" s="9"/>
    </row>
    <row r="2631" spans="45:47" x14ac:dyDescent="0.3">
      <c r="AS2631" s="9"/>
      <c r="AT2631" s="9"/>
      <c r="AU2631" s="9"/>
    </row>
    <row r="2632" spans="45:47" x14ac:dyDescent="0.3">
      <c r="AS2632" s="9"/>
      <c r="AT2632" s="9"/>
      <c r="AU2632" s="9"/>
    </row>
    <row r="2633" spans="45:47" x14ac:dyDescent="0.3">
      <c r="AS2633" s="9"/>
      <c r="AT2633" s="9"/>
      <c r="AU2633" s="9"/>
    </row>
    <row r="2634" spans="45:47" x14ac:dyDescent="0.3">
      <c r="AS2634" s="9"/>
      <c r="AT2634" s="9"/>
      <c r="AU2634" s="9"/>
    </row>
    <row r="2635" spans="45:47" x14ac:dyDescent="0.3">
      <c r="AS2635" s="9"/>
      <c r="AT2635" s="9"/>
      <c r="AU2635" s="9"/>
    </row>
    <row r="2636" spans="45:47" x14ac:dyDescent="0.3">
      <c r="AS2636" s="9"/>
      <c r="AT2636" s="9"/>
      <c r="AU2636" s="9"/>
    </row>
    <row r="2637" spans="45:47" x14ac:dyDescent="0.3">
      <c r="AS2637" s="9"/>
      <c r="AT2637" s="9"/>
      <c r="AU2637" s="9"/>
    </row>
    <row r="2638" spans="45:47" x14ac:dyDescent="0.3">
      <c r="AS2638" s="9"/>
      <c r="AT2638" s="9"/>
      <c r="AU2638" s="9"/>
    </row>
    <row r="2639" spans="45:47" x14ac:dyDescent="0.3">
      <c r="AS2639" s="9"/>
      <c r="AT2639" s="9"/>
      <c r="AU2639" s="9"/>
    </row>
    <row r="2640" spans="45:47" x14ac:dyDescent="0.3">
      <c r="AS2640" s="9"/>
      <c r="AT2640" s="9"/>
      <c r="AU2640" s="9"/>
    </row>
    <row r="2641" spans="45:47" x14ac:dyDescent="0.3">
      <c r="AS2641" s="9"/>
      <c r="AT2641" s="9"/>
      <c r="AU2641" s="9"/>
    </row>
    <row r="2642" spans="45:47" x14ac:dyDescent="0.3">
      <c r="AS2642" s="9"/>
      <c r="AT2642" s="9"/>
      <c r="AU2642" s="9"/>
    </row>
    <row r="2643" spans="45:47" x14ac:dyDescent="0.3">
      <c r="AS2643" s="9"/>
      <c r="AT2643" s="9"/>
      <c r="AU2643" s="9"/>
    </row>
    <row r="2644" spans="45:47" x14ac:dyDescent="0.3">
      <c r="AS2644" s="9"/>
      <c r="AT2644" s="9"/>
      <c r="AU2644" s="9"/>
    </row>
    <row r="2645" spans="45:47" x14ac:dyDescent="0.3">
      <c r="AS2645" s="9"/>
      <c r="AT2645" s="9"/>
      <c r="AU2645" s="9"/>
    </row>
    <row r="2646" spans="45:47" x14ac:dyDescent="0.3">
      <c r="AS2646" s="9"/>
      <c r="AT2646" s="9"/>
      <c r="AU2646" s="9"/>
    </row>
    <row r="2647" spans="45:47" x14ac:dyDescent="0.3">
      <c r="AS2647" s="9"/>
      <c r="AT2647" s="9"/>
      <c r="AU2647" s="9"/>
    </row>
    <row r="2648" spans="45:47" x14ac:dyDescent="0.3">
      <c r="AS2648" s="9"/>
      <c r="AT2648" s="9"/>
      <c r="AU2648" s="9"/>
    </row>
    <row r="2649" spans="45:47" x14ac:dyDescent="0.3">
      <c r="AS2649" s="9"/>
      <c r="AT2649" s="9"/>
      <c r="AU2649" s="9"/>
    </row>
    <row r="2650" spans="45:47" x14ac:dyDescent="0.3">
      <c r="AS2650" s="9"/>
      <c r="AT2650" s="9"/>
      <c r="AU2650" s="9"/>
    </row>
    <row r="2651" spans="45:47" x14ac:dyDescent="0.3">
      <c r="AS2651" s="9"/>
      <c r="AT2651" s="9"/>
      <c r="AU2651" s="9"/>
    </row>
    <row r="2652" spans="45:47" x14ac:dyDescent="0.3">
      <c r="AS2652" s="9"/>
      <c r="AT2652" s="9"/>
      <c r="AU2652" s="9"/>
    </row>
    <row r="2653" spans="45:47" x14ac:dyDescent="0.3">
      <c r="AS2653" s="9"/>
      <c r="AT2653" s="9"/>
      <c r="AU2653" s="9"/>
    </row>
    <row r="2654" spans="45:47" x14ac:dyDescent="0.3">
      <c r="AS2654" s="9"/>
      <c r="AT2654" s="9"/>
      <c r="AU2654" s="9"/>
    </row>
    <row r="2655" spans="45:47" x14ac:dyDescent="0.3">
      <c r="AS2655" s="9"/>
      <c r="AT2655" s="9"/>
      <c r="AU2655" s="9"/>
    </row>
    <row r="2656" spans="45:47" x14ac:dyDescent="0.3">
      <c r="AS2656" s="9"/>
      <c r="AT2656" s="9"/>
      <c r="AU2656" s="9"/>
    </row>
    <row r="2657" spans="45:47" x14ac:dyDescent="0.3">
      <c r="AS2657" s="9"/>
      <c r="AT2657" s="9"/>
      <c r="AU2657" s="9"/>
    </row>
    <row r="2658" spans="45:47" x14ac:dyDescent="0.3">
      <c r="AS2658" s="9"/>
      <c r="AT2658" s="9"/>
      <c r="AU2658" s="9"/>
    </row>
    <row r="2659" spans="45:47" x14ac:dyDescent="0.3">
      <c r="AS2659" s="9"/>
      <c r="AT2659" s="9"/>
      <c r="AU2659" s="9"/>
    </row>
    <row r="2660" spans="45:47" x14ac:dyDescent="0.3">
      <c r="AS2660" s="9"/>
      <c r="AT2660" s="9"/>
      <c r="AU2660" s="9"/>
    </row>
    <row r="2661" spans="45:47" x14ac:dyDescent="0.3">
      <c r="AS2661" s="9"/>
      <c r="AT2661" s="9"/>
      <c r="AU2661" s="9"/>
    </row>
    <row r="2662" spans="45:47" x14ac:dyDescent="0.3">
      <c r="AS2662" s="9"/>
      <c r="AT2662" s="9"/>
      <c r="AU2662" s="9"/>
    </row>
    <row r="2663" spans="45:47" x14ac:dyDescent="0.3">
      <c r="AS2663" s="9"/>
      <c r="AT2663" s="9"/>
      <c r="AU2663" s="9"/>
    </row>
    <row r="2664" spans="45:47" x14ac:dyDescent="0.3">
      <c r="AS2664" s="9"/>
      <c r="AT2664" s="9"/>
      <c r="AU2664" s="9"/>
    </row>
    <row r="2665" spans="45:47" x14ac:dyDescent="0.3">
      <c r="AS2665" s="9"/>
      <c r="AT2665" s="9"/>
      <c r="AU2665" s="9"/>
    </row>
    <row r="2666" spans="45:47" x14ac:dyDescent="0.3">
      <c r="AS2666" s="9"/>
      <c r="AT2666" s="9"/>
      <c r="AU2666" s="9"/>
    </row>
    <row r="2667" spans="45:47" x14ac:dyDescent="0.3">
      <c r="AS2667" s="9"/>
      <c r="AT2667" s="9"/>
      <c r="AU2667" s="9"/>
    </row>
    <row r="2668" spans="45:47" x14ac:dyDescent="0.3">
      <c r="AS2668" s="9"/>
      <c r="AT2668" s="9"/>
      <c r="AU2668" s="9"/>
    </row>
    <row r="2669" spans="45:47" x14ac:dyDescent="0.3">
      <c r="AS2669" s="9"/>
      <c r="AT2669" s="9"/>
      <c r="AU2669" s="9"/>
    </row>
    <row r="2670" spans="45:47" x14ac:dyDescent="0.3">
      <c r="AS2670" s="9"/>
      <c r="AT2670" s="9"/>
      <c r="AU2670" s="9"/>
    </row>
    <row r="2671" spans="45:47" x14ac:dyDescent="0.3">
      <c r="AS2671" s="9"/>
      <c r="AT2671" s="9"/>
      <c r="AU2671" s="9"/>
    </row>
    <row r="2672" spans="45:47" x14ac:dyDescent="0.3">
      <c r="AS2672" s="9"/>
      <c r="AT2672" s="9"/>
      <c r="AU2672" s="9"/>
    </row>
    <row r="2673" spans="45:47" x14ac:dyDescent="0.3">
      <c r="AS2673" s="9"/>
      <c r="AT2673" s="9"/>
      <c r="AU2673" s="9"/>
    </row>
    <row r="2674" spans="45:47" x14ac:dyDescent="0.3">
      <c r="AS2674" s="9"/>
      <c r="AT2674" s="9"/>
      <c r="AU2674" s="9"/>
    </row>
    <row r="2675" spans="45:47" x14ac:dyDescent="0.3">
      <c r="AS2675" s="9"/>
      <c r="AT2675" s="9"/>
      <c r="AU2675" s="9"/>
    </row>
    <row r="2676" spans="45:47" x14ac:dyDescent="0.3">
      <c r="AS2676" s="9"/>
      <c r="AT2676" s="9"/>
      <c r="AU2676" s="9"/>
    </row>
    <row r="2677" spans="45:47" x14ac:dyDescent="0.3">
      <c r="AS2677" s="9"/>
      <c r="AT2677" s="9"/>
      <c r="AU2677" s="9"/>
    </row>
    <row r="2678" spans="45:47" x14ac:dyDescent="0.3">
      <c r="AS2678" s="9"/>
      <c r="AT2678" s="9"/>
      <c r="AU2678" s="9"/>
    </row>
    <row r="2679" spans="45:47" x14ac:dyDescent="0.3">
      <c r="AS2679" s="9"/>
      <c r="AT2679" s="9"/>
      <c r="AU2679" s="9"/>
    </row>
    <row r="2680" spans="45:47" x14ac:dyDescent="0.3">
      <c r="AS2680" s="9"/>
      <c r="AT2680" s="9"/>
      <c r="AU2680" s="9"/>
    </row>
    <row r="2681" spans="45:47" x14ac:dyDescent="0.3">
      <c r="AS2681" s="9"/>
      <c r="AT2681" s="9"/>
      <c r="AU2681" s="9"/>
    </row>
    <row r="2682" spans="45:47" x14ac:dyDescent="0.3">
      <c r="AS2682" s="9"/>
      <c r="AT2682" s="9"/>
      <c r="AU2682" s="9"/>
    </row>
    <row r="2683" spans="45:47" x14ac:dyDescent="0.3">
      <c r="AS2683" s="9"/>
      <c r="AT2683" s="9"/>
      <c r="AU2683" s="9"/>
    </row>
    <row r="2684" spans="45:47" x14ac:dyDescent="0.3">
      <c r="AS2684" s="9"/>
      <c r="AT2684" s="9"/>
      <c r="AU2684" s="9"/>
    </row>
    <row r="2685" spans="45:47" x14ac:dyDescent="0.3">
      <c r="AS2685" s="9"/>
      <c r="AT2685" s="9"/>
      <c r="AU2685" s="9"/>
    </row>
    <row r="2686" spans="45:47" x14ac:dyDescent="0.3">
      <c r="AS2686" s="9"/>
      <c r="AT2686" s="9"/>
      <c r="AU2686" s="9"/>
    </row>
    <row r="2687" spans="45:47" x14ac:dyDescent="0.3">
      <c r="AS2687" s="9"/>
      <c r="AT2687" s="9"/>
      <c r="AU2687" s="9"/>
    </row>
    <row r="2688" spans="45:47" x14ac:dyDescent="0.3">
      <c r="AS2688" s="9"/>
      <c r="AT2688" s="9"/>
      <c r="AU2688" s="9"/>
    </row>
    <row r="2689" spans="45:47" x14ac:dyDescent="0.3">
      <c r="AS2689" s="9"/>
      <c r="AT2689" s="9"/>
      <c r="AU2689" s="9"/>
    </row>
    <row r="2690" spans="45:47" x14ac:dyDescent="0.3">
      <c r="AS2690" s="9"/>
      <c r="AT2690" s="9"/>
      <c r="AU2690" s="9"/>
    </row>
    <row r="2691" spans="45:47" x14ac:dyDescent="0.3">
      <c r="AS2691" s="9"/>
      <c r="AT2691" s="9"/>
      <c r="AU2691" s="9"/>
    </row>
    <row r="2692" spans="45:47" x14ac:dyDescent="0.3">
      <c r="AS2692" s="9"/>
      <c r="AT2692" s="9"/>
      <c r="AU2692" s="9"/>
    </row>
    <row r="2693" spans="45:47" x14ac:dyDescent="0.3">
      <c r="AS2693" s="9"/>
      <c r="AT2693" s="9"/>
      <c r="AU2693" s="9"/>
    </row>
    <row r="2694" spans="45:47" x14ac:dyDescent="0.3">
      <c r="AS2694" s="9"/>
      <c r="AT2694" s="9"/>
      <c r="AU2694" s="9"/>
    </row>
    <row r="2695" spans="45:47" x14ac:dyDescent="0.3">
      <c r="AS2695" s="9"/>
      <c r="AT2695" s="9"/>
      <c r="AU2695" s="9"/>
    </row>
    <row r="2696" spans="45:47" x14ac:dyDescent="0.3">
      <c r="AS2696" s="9"/>
      <c r="AT2696" s="9"/>
      <c r="AU2696" s="9"/>
    </row>
    <row r="2697" spans="45:47" x14ac:dyDescent="0.3">
      <c r="AS2697" s="9"/>
      <c r="AT2697" s="9"/>
      <c r="AU2697" s="9"/>
    </row>
    <row r="2698" spans="45:47" x14ac:dyDescent="0.3">
      <c r="AS2698" s="9"/>
      <c r="AT2698" s="9"/>
      <c r="AU2698" s="9"/>
    </row>
    <row r="2699" spans="45:47" x14ac:dyDescent="0.3">
      <c r="AS2699" s="9"/>
      <c r="AT2699" s="9"/>
      <c r="AU2699" s="9"/>
    </row>
    <row r="2700" spans="45:47" x14ac:dyDescent="0.3">
      <c r="AS2700" s="9"/>
      <c r="AT2700" s="9"/>
      <c r="AU2700" s="9"/>
    </row>
    <row r="2701" spans="45:47" x14ac:dyDescent="0.3">
      <c r="AS2701" s="9"/>
      <c r="AT2701" s="9"/>
      <c r="AU2701" s="9"/>
    </row>
    <row r="2702" spans="45:47" x14ac:dyDescent="0.3">
      <c r="AS2702" s="9"/>
      <c r="AT2702" s="9"/>
      <c r="AU2702" s="9"/>
    </row>
    <row r="2703" spans="45:47" x14ac:dyDescent="0.3">
      <c r="AS2703" s="9"/>
      <c r="AT2703" s="9"/>
      <c r="AU2703" s="9"/>
    </row>
    <row r="2704" spans="45:47" x14ac:dyDescent="0.3">
      <c r="AS2704" s="9"/>
      <c r="AT2704" s="9"/>
      <c r="AU2704" s="9"/>
    </row>
    <row r="2705" spans="45:47" x14ac:dyDescent="0.3">
      <c r="AS2705" s="9"/>
      <c r="AT2705" s="9"/>
      <c r="AU2705" s="9"/>
    </row>
    <row r="2706" spans="45:47" x14ac:dyDescent="0.3">
      <c r="AS2706" s="9"/>
      <c r="AT2706" s="9"/>
      <c r="AU2706" s="9"/>
    </row>
    <row r="2707" spans="45:47" x14ac:dyDescent="0.3">
      <c r="AS2707" s="9"/>
      <c r="AT2707" s="9"/>
      <c r="AU2707" s="9"/>
    </row>
    <row r="2708" spans="45:47" x14ac:dyDescent="0.3">
      <c r="AS2708" s="9"/>
      <c r="AT2708" s="9"/>
      <c r="AU2708" s="9"/>
    </row>
    <row r="2709" spans="45:47" x14ac:dyDescent="0.3">
      <c r="AS2709" s="9"/>
      <c r="AT2709" s="9"/>
      <c r="AU2709" s="9"/>
    </row>
    <row r="2710" spans="45:47" x14ac:dyDescent="0.3">
      <c r="AS2710" s="9"/>
      <c r="AT2710" s="9"/>
      <c r="AU2710" s="9"/>
    </row>
    <row r="2711" spans="45:47" x14ac:dyDescent="0.3">
      <c r="AS2711" s="9"/>
      <c r="AT2711" s="9"/>
      <c r="AU2711" s="9"/>
    </row>
    <row r="2712" spans="45:47" x14ac:dyDescent="0.3">
      <c r="AS2712" s="9"/>
      <c r="AT2712" s="9"/>
      <c r="AU2712" s="9"/>
    </row>
    <row r="2713" spans="45:47" x14ac:dyDescent="0.3">
      <c r="AS2713" s="9"/>
      <c r="AT2713" s="9"/>
      <c r="AU2713" s="9"/>
    </row>
    <row r="2714" spans="45:47" x14ac:dyDescent="0.3">
      <c r="AS2714" s="9"/>
      <c r="AT2714" s="9"/>
      <c r="AU2714" s="9"/>
    </row>
    <row r="2715" spans="45:47" x14ac:dyDescent="0.3">
      <c r="AS2715" s="9"/>
      <c r="AT2715" s="9"/>
      <c r="AU2715" s="9"/>
    </row>
    <row r="2716" spans="45:47" x14ac:dyDescent="0.3">
      <c r="AS2716" s="9"/>
      <c r="AT2716" s="9"/>
      <c r="AU2716" s="9"/>
    </row>
    <row r="2717" spans="45:47" x14ac:dyDescent="0.3">
      <c r="AS2717" s="9"/>
      <c r="AT2717" s="9"/>
      <c r="AU2717" s="9"/>
    </row>
    <row r="2718" spans="45:47" x14ac:dyDescent="0.3">
      <c r="AS2718" s="9"/>
      <c r="AT2718" s="9"/>
      <c r="AU2718" s="9"/>
    </row>
    <row r="2719" spans="45:47" x14ac:dyDescent="0.3">
      <c r="AS2719" s="9"/>
      <c r="AT2719" s="9"/>
      <c r="AU2719" s="9"/>
    </row>
    <row r="2720" spans="45:47" x14ac:dyDescent="0.3">
      <c r="AS2720" s="9"/>
      <c r="AT2720" s="9"/>
      <c r="AU2720" s="9"/>
    </row>
    <row r="2721" spans="45:47" x14ac:dyDescent="0.3">
      <c r="AS2721" s="9"/>
      <c r="AT2721" s="9"/>
      <c r="AU2721" s="9"/>
    </row>
    <row r="2722" spans="45:47" x14ac:dyDescent="0.3">
      <c r="AS2722" s="9"/>
      <c r="AT2722" s="9"/>
      <c r="AU2722" s="9"/>
    </row>
    <row r="2723" spans="45:47" x14ac:dyDescent="0.3">
      <c r="AS2723" s="9"/>
      <c r="AT2723" s="9"/>
      <c r="AU2723" s="9"/>
    </row>
    <row r="2724" spans="45:47" x14ac:dyDescent="0.3">
      <c r="AS2724" s="9"/>
      <c r="AT2724" s="9"/>
      <c r="AU2724" s="9"/>
    </row>
    <row r="2725" spans="45:47" x14ac:dyDescent="0.3">
      <c r="AS2725" s="9"/>
      <c r="AT2725" s="9"/>
      <c r="AU2725" s="9"/>
    </row>
    <row r="2726" spans="45:47" x14ac:dyDescent="0.3">
      <c r="AS2726" s="9"/>
      <c r="AT2726" s="9"/>
      <c r="AU2726" s="9"/>
    </row>
    <row r="2727" spans="45:47" x14ac:dyDescent="0.3">
      <c r="AS2727" s="9"/>
      <c r="AT2727" s="9"/>
      <c r="AU2727" s="9"/>
    </row>
    <row r="2728" spans="45:47" x14ac:dyDescent="0.3">
      <c r="AS2728" s="9"/>
      <c r="AT2728" s="9"/>
      <c r="AU2728" s="9"/>
    </row>
    <row r="2729" spans="45:47" x14ac:dyDescent="0.3">
      <c r="AS2729" s="9"/>
      <c r="AT2729" s="9"/>
      <c r="AU2729" s="9"/>
    </row>
    <row r="2730" spans="45:47" x14ac:dyDescent="0.3">
      <c r="AS2730" s="9"/>
      <c r="AT2730" s="9"/>
      <c r="AU2730" s="9"/>
    </row>
    <row r="2731" spans="45:47" x14ac:dyDescent="0.3">
      <c r="AS2731" s="9"/>
      <c r="AT2731" s="9"/>
      <c r="AU2731" s="9"/>
    </row>
    <row r="2732" spans="45:47" x14ac:dyDescent="0.3">
      <c r="AS2732" s="9"/>
      <c r="AT2732" s="9"/>
      <c r="AU2732" s="9"/>
    </row>
    <row r="2733" spans="45:47" x14ac:dyDescent="0.3">
      <c r="AS2733" s="9"/>
      <c r="AT2733" s="9"/>
      <c r="AU2733" s="9"/>
    </row>
    <row r="2734" spans="45:47" x14ac:dyDescent="0.3">
      <c r="AS2734" s="9"/>
      <c r="AT2734" s="9"/>
      <c r="AU2734" s="9"/>
    </row>
    <row r="2735" spans="45:47" x14ac:dyDescent="0.3">
      <c r="AS2735" s="9"/>
      <c r="AT2735" s="9"/>
      <c r="AU2735" s="9"/>
    </row>
    <row r="2736" spans="45:47" x14ac:dyDescent="0.3">
      <c r="AS2736" s="9"/>
      <c r="AT2736" s="9"/>
      <c r="AU2736" s="9"/>
    </row>
    <row r="2737" spans="45:47" x14ac:dyDescent="0.3">
      <c r="AS2737" s="9"/>
      <c r="AT2737" s="9"/>
      <c r="AU2737" s="9"/>
    </row>
    <row r="2738" spans="45:47" x14ac:dyDescent="0.3">
      <c r="AS2738" s="9"/>
      <c r="AT2738" s="9"/>
      <c r="AU2738" s="9"/>
    </row>
    <row r="2739" spans="45:47" x14ac:dyDescent="0.3">
      <c r="AS2739" s="9"/>
      <c r="AT2739" s="9"/>
      <c r="AU2739" s="9"/>
    </row>
    <row r="2740" spans="45:47" x14ac:dyDescent="0.3">
      <c r="AS2740" s="9"/>
      <c r="AT2740" s="9"/>
      <c r="AU2740" s="9"/>
    </row>
    <row r="2741" spans="45:47" x14ac:dyDescent="0.3">
      <c r="AS2741" s="9"/>
      <c r="AT2741" s="9"/>
      <c r="AU2741" s="9"/>
    </row>
    <row r="2742" spans="45:47" x14ac:dyDescent="0.3">
      <c r="AS2742" s="9"/>
      <c r="AT2742" s="9"/>
      <c r="AU2742" s="9"/>
    </row>
    <row r="2743" spans="45:47" x14ac:dyDescent="0.3">
      <c r="AS2743" s="9"/>
      <c r="AT2743" s="9"/>
      <c r="AU2743" s="9"/>
    </row>
    <row r="2744" spans="45:47" x14ac:dyDescent="0.3">
      <c r="AS2744" s="9"/>
      <c r="AT2744" s="9"/>
      <c r="AU2744" s="9"/>
    </row>
    <row r="2745" spans="45:47" x14ac:dyDescent="0.3">
      <c r="AS2745" s="9"/>
      <c r="AT2745" s="9"/>
      <c r="AU2745" s="9"/>
    </row>
    <row r="2746" spans="45:47" x14ac:dyDescent="0.3">
      <c r="AS2746" s="9"/>
      <c r="AT2746" s="9"/>
      <c r="AU2746" s="9"/>
    </row>
    <row r="2747" spans="45:47" x14ac:dyDescent="0.3">
      <c r="AS2747" s="9"/>
      <c r="AT2747" s="9"/>
      <c r="AU2747" s="9"/>
    </row>
    <row r="2748" spans="45:47" x14ac:dyDescent="0.3">
      <c r="AS2748" s="9"/>
      <c r="AT2748" s="9"/>
      <c r="AU2748" s="9"/>
    </row>
    <row r="2749" spans="45:47" x14ac:dyDescent="0.3">
      <c r="AS2749" s="9"/>
      <c r="AT2749" s="9"/>
      <c r="AU2749" s="9"/>
    </row>
    <row r="2750" spans="45:47" x14ac:dyDescent="0.3">
      <c r="AS2750" s="9"/>
      <c r="AT2750" s="9"/>
      <c r="AU2750" s="9"/>
    </row>
    <row r="2751" spans="45:47" x14ac:dyDescent="0.3">
      <c r="AS2751" s="9"/>
      <c r="AT2751" s="9"/>
      <c r="AU2751" s="9"/>
    </row>
    <row r="2752" spans="45:47" x14ac:dyDescent="0.3">
      <c r="AS2752" s="9"/>
      <c r="AT2752" s="9"/>
      <c r="AU2752" s="9"/>
    </row>
    <row r="2753" spans="45:47" x14ac:dyDescent="0.3">
      <c r="AS2753" s="9"/>
      <c r="AT2753" s="9"/>
      <c r="AU2753" s="9"/>
    </row>
    <row r="2754" spans="45:47" x14ac:dyDescent="0.3">
      <c r="AS2754" s="9"/>
      <c r="AT2754" s="9"/>
      <c r="AU2754" s="9"/>
    </row>
    <row r="2755" spans="45:47" x14ac:dyDescent="0.3">
      <c r="AS2755" s="9"/>
      <c r="AT2755" s="9"/>
      <c r="AU2755" s="9"/>
    </row>
    <row r="2756" spans="45:47" x14ac:dyDescent="0.3">
      <c r="AS2756" s="9"/>
      <c r="AT2756" s="9"/>
      <c r="AU2756" s="9"/>
    </row>
    <row r="2757" spans="45:47" x14ac:dyDescent="0.3">
      <c r="AS2757" s="9"/>
      <c r="AT2757" s="9"/>
      <c r="AU2757" s="9"/>
    </row>
    <row r="2758" spans="45:47" x14ac:dyDescent="0.3">
      <c r="AS2758" s="9"/>
      <c r="AT2758" s="9"/>
      <c r="AU2758" s="9"/>
    </row>
    <row r="2759" spans="45:47" x14ac:dyDescent="0.3">
      <c r="AS2759" s="9"/>
      <c r="AT2759" s="9"/>
      <c r="AU2759" s="9"/>
    </row>
    <row r="2760" spans="45:47" x14ac:dyDescent="0.3">
      <c r="AS2760" s="9"/>
      <c r="AT2760" s="9"/>
      <c r="AU2760" s="9"/>
    </row>
    <row r="2761" spans="45:47" x14ac:dyDescent="0.3">
      <c r="AS2761" s="9"/>
      <c r="AT2761" s="9"/>
      <c r="AU2761" s="9"/>
    </row>
    <row r="2762" spans="45:47" x14ac:dyDescent="0.3">
      <c r="AS2762" s="9"/>
      <c r="AT2762" s="9"/>
      <c r="AU2762" s="9"/>
    </row>
    <row r="2763" spans="45:47" x14ac:dyDescent="0.3">
      <c r="AS2763" s="9"/>
      <c r="AT2763" s="9"/>
      <c r="AU2763" s="9"/>
    </row>
    <row r="2764" spans="45:47" x14ac:dyDescent="0.3">
      <c r="AS2764" s="9"/>
      <c r="AT2764" s="9"/>
      <c r="AU2764" s="9"/>
    </row>
    <row r="2765" spans="45:47" x14ac:dyDescent="0.3">
      <c r="AS2765" s="9"/>
      <c r="AT2765" s="9"/>
      <c r="AU2765" s="9"/>
    </row>
    <row r="2766" spans="45:47" x14ac:dyDescent="0.3">
      <c r="AS2766" s="9"/>
      <c r="AT2766" s="9"/>
      <c r="AU2766" s="9"/>
    </row>
    <row r="2767" spans="45:47" x14ac:dyDescent="0.3">
      <c r="AS2767" s="9"/>
      <c r="AT2767" s="9"/>
      <c r="AU2767" s="9"/>
    </row>
    <row r="2768" spans="45:47" x14ac:dyDescent="0.3">
      <c r="AS2768" s="9"/>
      <c r="AT2768" s="9"/>
      <c r="AU2768" s="9"/>
    </row>
    <row r="2769" spans="45:47" x14ac:dyDescent="0.3">
      <c r="AS2769" s="9"/>
      <c r="AT2769" s="9"/>
      <c r="AU2769" s="9"/>
    </row>
    <row r="2770" spans="45:47" x14ac:dyDescent="0.3">
      <c r="AS2770" s="9"/>
      <c r="AT2770" s="9"/>
      <c r="AU2770" s="9"/>
    </row>
    <row r="2771" spans="45:47" x14ac:dyDescent="0.3">
      <c r="AS2771" s="9"/>
      <c r="AT2771" s="9"/>
      <c r="AU2771" s="9"/>
    </row>
    <row r="2772" spans="45:47" x14ac:dyDescent="0.3">
      <c r="AS2772" s="9"/>
      <c r="AT2772" s="9"/>
      <c r="AU2772" s="9"/>
    </row>
    <row r="2773" spans="45:47" x14ac:dyDescent="0.3">
      <c r="AS2773" s="9"/>
      <c r="AT2773" s="9"/>
      <c r="AU2773" s="9"/>
    </row>
    <row r="2774" spans="45:47" x14ac:dyDescent="0.3">
      <c r="AS2774" s="9"/>
      <c r="AT2774" s="9"/>
      <c r="AU2774" s="9"/>
    </row>
    <row r="2775" spans="45:47" x14ac:dyDescent="0.3">
      <c r="AS2775" s="9"/>
      <c r="AT2775" s="9"/>
      <c r="AU2775" s="9"/>
    </row>
    <row r="2776" spans="45:47" x14ac:dyDescent="0.3">
      <c r="AS2776" s="9"/>
      <c r="AT2776" s="9"/>
      <c r="AU2776" s="9"/>
    </row>
    <row r="2777" spans="45:47" x14ac:dyDescent="0.3">
      <c r="AS2777" s="9"/>
      <c r="AT2777" s="9"/>
      <c r="AU2777" s="9"/>
    </row>
    <row r="2778" spans="45:47" x14ac:dyDescent="0.3">
      <c r="AS2778" s="9"/>
      <c r="AT2778" s="9"/>
      <c r="AU2778" s="9"/>
    </row>
    <row r="2779" spans="45:47" x14ac:dyDescent="0.3">
      <c r="AS2779" s="9"/>
      <c r="AT2779" s="9"/>
      <c r="AU2779" s="9"/>
    </row>
    <row r="2780" spans="45:47" x14ac:dyDescent="0.3">
      <c r="AS2780" s="9"/>
      <c r="AT2780" s="9"/>
      <c r="AU2780" s="9"/>
    </row>
    <row r="2781" spans="45:47" x14ac:dyDescent="0.3">
      <c r="AS2781" s="9"/>
      <c r="AT2781" s="9"/>
      <c r="AU2781" s="9"/>
    </row>
    <row r="2782" spans="45:47" x14ac:dyDescent="0.3">
      <c r="AS2782" s="9"/>
      <c r="AT2782" s="9"/>
      <c r="AU2782" s="9"/>
    </row>
    <row r="2783" spans="45:47" x14ac:dyDescent="0.3">
      <c r="AS2783" s="9"/>
      <c r="AT2783" s="9"/>
      <c r="AU2783" s="9"/>
    </row>
    <row r="2784" spans="45:47" x14ac:dyDescent="0.3">
      <c r="AS2784" s="9"/>
      <c r="AT2784" s="9"/>
      <c r="AU2784" s="9"/>
    </row>
    <row r="2785" spans="45:47" x14ac:dyDescent="0.3">
      <c r="AS2785" s="9"/>
      <c r="AT2785" s="9"/>
      <c r="AU2785" s="9"/>
    </row>
    <row r="2786" spans="45:47" x14ac:dyDescent="0.3">
      <c r="AS2786" s="9"/>
      <c r="AT2786" s="9"/>
      <c r="AU2786" s="9"/>
    </row>
    <row r="2787" spans="45:47" x14ac:dyDescent="0.3">
      <c r="AS2787" s="9"/>
      <c r="AT2787" s="9"/>
      <c r="AU2787" s="9"/>
    </row>
    <row r="2788" spans="45:47" x14ac:dyDescent="0.3">
      <c r="AS2788" s="9"/>
      <c r="AT2788" s="9"/>
      <c r="AU2788" s="9"/>
    </row>
    <row r="2789" spans="45:47" x14ac:dyDescent="0.3">
      <c r="AS2789" s="9"/>
      <c r="AT2789" s="9"/>
      <c r="AU2789" s="9"/>
    </row>
    <row r="2790" spans="45:47" x14ac:dyDescent="0.3">
      <c r="AS2790" s="9"/>
      <c r="AT2790" s="9"/>
      <c r="AU2790" s="9"/>
    </row>
    <row r="2791" spans="45:47" x14ac:dyDescent="0.3">
      <c r="AS2791" s="9"/>
      <c r="AT2791" s="9"/>
      <c r="AU2791" s="9"/>
    </row>
    <row r="2792" spans="45:47" x14ac:dyDescent="0.3">
      <c r="AS2792" s="9"/>
      <c r="AT2792" s="9"/>
      <c r="AU2792" s="9"/>
    </row>
    <row r="2793" spans="45:47" x14ac:dyDescent="0.3">
      <c r="AS2793" s="9"/>
      <c r="AT2793" s="9"/>
      <c r="AU2793" s="9"/>
    </row>
    <row r="2794" spans="45:47" x14ac:dyDescent="0.3">
      <c r="AS2794" s="9"/>
      <c r="AT2794" s="9"/>
      <c r="AU2794" s="9"/>
    </row>
    <row r="2795" spans="45:47" x14ac:dyDescent="0.3">
      <c r="AS2795" s="9"/>
      <c r="AT2795" s="9"/>
      <c r="AU2795" s="9"/>
    </row>
    <row r="2796" spans="45:47" x14ac:dyDescent="0.3">
      <c r="AS2796" s="9"/>
      <c r="AT2796" s="9"/>
      <c r="AU2796" s="9"/>
    </row>
    <row r="2797" spans="45:47" x14ac:dyDescent="0.3">
      <c r="AS2797" s="9"/>
      <c r="AT2797" s="9"/>
      <c r="AU2797" s="9"/>
    </row>
    <row r="2798" spans="45:47" x14ac:dyDescent="0.3">
      <c r="AS2798" s="9"/>
      <c r="AT2798" s="9"/>
      <c r="AU2798" s="9"/>
    </row>
    <row r="2799" spans="45:47" x14ac:dyDescent="0.3">
      <c r="AS2799" s="9"/>
      <c r="AT2799" s="9"/>
      <c r="AU2799" s="9"/>
    </row>
    <row r="2800" spans="45:47" x14ac:dyDescent="0.3">
      <c r="AS2800" s="9"/>
      <c r="AT2800" s="9"/>
      <c r="AU2800" s="9"/>
    </row>
    <row r="2801" spans="45:47" x14ac:dyDescent="0.3">
      <c r="AS2801" s="9"/>
      <c r="AT2801" s="9"/>
      <c r="AU2801" s="9"/>
    </row>
    <row r="2802" spans="45:47" x14ac:dyDescent="0.3">
      <c r="AS2802" s="9"/>
      <c r="AT2802" s="9"/>
      <c r="AU2802" s="9"/>
    </row>
    <row r="2803" spans="45:47" x14ac:dyDescent="0.3">
      <c r="AS2803" s="9"/>
      <c r="AT2803" s="9"/>
      <c r="AU2803" s="9"/>
    </row>
    <row r="2804" spans="45:47" x14ac:dyDescent="0.3">
      <c r="AS2804" s="9"/>
      <c r="AT2804" s="9"/>
      <c r="AU2804" s="9"/>
    </row>
    <row r="2805" spans="45:47" x14ac:dyDescent="0.3">
      <c r="AS2805" s="9"/>
      <c r="AT2805" s="9"/>
      <c r="AU2805" s="9"/>
    </row>
    <row r="2806" spans="45:47" x14ac:dyDescent="0.3">
      <c r="AS2806" s="9"/>
      <c r="AT2806" s="9"/>
      <c r="AU2806" s="9"/>
    </row>
    <row r="2807" spans="45:47" x14ac:dyDescent="0.3">
      <c r="AS2807" s="9"/>
      <c r="AT2807" s="9"/>
      <c r="AU2807" s="9"/>
    </row>
    <row r="2808" spans="45:47" x14ac:dyDescent="0.3">
      <c r="AS2808" s="9"/>
      <c r="AT2808" s="9"/>
      <c r="AU2808" s="9"/>
    </row>
    <row r="2809" spans="45:47" x14ac:dyDescent="0.3">
      <c r="AS2809" s="9"/>
      <c r="AT2809" s="9"/>
      <c r="AU2809" s="9"/>
    </row>
    <row r="2810" spans="45:47" x14ac:dyDescent="0.3">
      <c r="AS2810" s="9"/>
      <c r="AT2810" s="9"/>
      <c r="AU2810" s="9"/>
    </row>
    <row r="2811" spans="45:47" x14ac:dyDescent="0.3">
      <c r="AS2811" s="9"/>
      <c r="AT2811" s="9"/>
      <c r="AU2811" s="9"/>
    </row>
    <row r="2812" spans="45:47" x14ac:dyDescent="0.3">
      <c r="AS2812" s="9"/>
      <c r="AT2812" s="9"/>
      <c r="AU2812" s="9"/>
    </row>
    <row r="2813" spans="45:47" x14ac:dyDescent="0.3">
      <c r="AS2813" s="9"/>
      <c r="AT2813" s="9"/>
      <c r="AU2813" s="9"/>
    </row>
    <row r="2814" spans="45:47" x14ac:dyDescent="0.3">
      <c r="AS2814" s="9"/>
      <c r="AT2814" s="9"/>
      <c r="AU2814" s="9"/>
    </row>
    <row r="2815" spans="45:47" x14ac:dyDescent="0.3">
      <c r="AS2815" s="9"/>
      <c r="AT2815" s="9"/>
      <c r="AU2815" s="9"/>
    </row>
    <row r="2816" spans="45:47" x14ac:dyDescent="0.3">
      <c r="AS2816" s="9"/>
      <c r="AT2816" s="9"/>
      <c r="AU2816" s="9"/>
    </row>
    <row r="2817" spans="45:47" x14ac:dyDescent="0.3">
      <c r="AS2817" s="9"/>
      <c r="AT2817" s="9"/>
      <c r="AU2817" s="9"/>
    </row>
    <row r="2818" spans="45:47" x14ac:dyDescent="0.3">
      <c r="AS2818" s="9"/>
      <c r="AT2818" s="9"/>
      <c r="AU2818" s="9"/>
    </row>
    <row r="2819" spans="45:47" x14ac:dyDescent="0.3">
      <c r="AS2819" s="9"/>
      <c r="AT2819" s="9"/>
      <c r="AU2819" s="9"/>
    </row>
    <row r="2820" spans="45:47" x14ac:dyDescent="0.3">
      <c r="AS2820" s="9"/>
      <c r="AT2820" s="9"/>
      <c r="AU2820" s="9"/>
    </row>
    <row r="2821" spans="45:47" x14ac:dyDescent="0.3">
      <c r="AS2821" s="9"/>
      <c r="AT2821" s="9"/>
      <c r="AU2821" s="9"/>
    </row>
    <row r="2822" spans="45:47" x14ac:dyDescent="0.3">
      <c r="AS2822" s="9"/>
      <c r="AT2822" s="9"/>
      <c r="AU2822" s="9"/>
    </row>
    <row r="2823" spans="45:47" x14ac:dyDescent="0.3">
      <c r="AS2823" s="9"/>
      <c r="AT2823" s="9"/>
      <c r="AU2823" s="9"/>
    </row>
    <row r="2824" spans="45:47" x14ac:dyDescent="0.3">
      <c r="AS2824" s="9"/>
      <c r="AT2824" s="9"/>
      <c r="AU2824" s="9"/>
    </row>
    <row r="2825" spans="45:47" x14ac:dyDescent="0.3">
      <c r="AS2825" s="9"/>
      <c r="AT2825" s="9"/>
      <c r="AU2825" s="9"/>
    </row>
    <row r="2826" spans="45:47" x14ac:dyDescent="0.3">
      <c r="AS2826" s="9"/>
      <c r="AT2826" s="9"/>
      <c r="AU2826" s="9"/>
    </row>
    <row r="2827" spans="45:47" x14ac:dyDescent="0.3">
      <c r="AS2827" s="9"/>
      <c r="AT2827" s="9"/>
      <c r="AU2827" s="9"/>
    </row>
    <row r="2828" spans="45:47" x14ac:dyDescent="0.3">
      <c r="AS2828" s="9"/>
      <c r="AT2828" s="9"/>
      <c r="AU2828" s="9"/>
    </row>
    <row r="2829" spans="45:47" x14ac:dyDescent="0.3">
      <c r="AS2829" s="9"/>
      <c r="AT2829" s="9"/>
      <c r="AU2829" s="9"/>
    </row>
    <row r="2830" spans="45:47" x14ac:dyDescent="0.3">
      <c r="AS2830" s="9"/>
      <c r="AT2830" s="9"/>
      <c r="AU2830" s="9"/>
    </row>
    <row r="2831" spans="45:47" x14ac:dyDescent="0.3">
      <c r="AS2831" s="9"/>
      <c r="AT2831" s="9"/>
      <c r="AU2831" s="9"/>
    </row>
    <row r="2832" spans="45:47" x14ac:dyDescent="0.3">
      <c r="AS2832" s="9"/>
      <c r="AT2832" s="9"/>
      <c r="AU2832" s="9"/>
    </row>
    <row r="2833" spans="45:47" x14ac:dyDescent="0.3">
      <c r="AS2833" s="9"/>
      <c r="AT2833" s="9"/>
      <c r="AU2833" s="9"/>
    </row>
    <row r="2834" spans="45:47" x14ac:dyDescent="0.3">
      <c r="AS2834" s="9"/>
      <c r="AT2834" s="9"/>
      <c r="AU2834" s="9"/>
    </row>
    <row r="2835" spans="45:47" x14ac:dyDescent="0.3">
      <c r="AS2835" s="9"/>
      <c r="AT2835" s="9"/>
      <c r="AU2835" s="9"/>
    </row>
    <row r="2836" spans="45:47" x14ac:dyDescent="0.3">
      <c r="AS2836" s="9"/>
      <c r="AT2836" s="9"/>
      <c r="AU2836" s="9"/>
    </row>
    <row r="2837" spans="45:47" x14ac:dyDescent="0.3">
      <c r="AS2837" s="9"/>
      <c r="AT2837" s="9"/>
      <c r="AU2837" s="9"/>
    </row>
    <row r="2838" spans="45:47" x14ac:dyDescent="0.3">
      <c r="AS2838" s="9"/>
      <c r="AT2838" s="9"/>
      <c r="AU2838" s="9"/>
    </row>
    <row r="2839" spans="45:47" x14ac:dyDescent="0.3">
      <c r="AS2839" s="9"/>
      <c r="AT2839" s="9"/>
      <c r="AU2839" s="9"/>
    </row>
    <row r="2840" spans="45:47" x14ac:dyDescent="0.3">
      <c r="AS2840" s="9"/>
      <c r="AT2840" s="9"/>
      <c r="AU2840" s="9"/>
    </row>
    <row r="2841" spans="45:47" x14ac:dyDescent="0.3">
      <c r="AS2841" s="9"/>
      <c r="AT2841" s="9"/>
      <c r="AU2841" s="9"/>
    </row>
    <row r="2842" spans="45:47" x14ac:dyDescent="0.3">
      <c r="AS2842" s="9"/>
      <c r="AT2842" s="9"/>
      <c r="AU2842" s="9"/>
    </row>
    <row r="2843" spans="45:47" x14ac:dyDescent="0.3">
      <c r="AS2843" s="9"/>
      <c r="AT2843" s="9"/>
      <c r="AU2843" s="9"/>
    </row>
    <row r="2844" spans="45:47" x14ac:dyDescent="0.3">
      <c r="AS2844" s="9"/>
      <c r="AT2844" s="9"/>
      <c r="AU2844" s="9"/>
    </row>
    <row r="2845" spans="45:47" x14ac:dyDescent="0.3">
      <c r="AS2845" s="9"/>
      <c r="AT2845" s="9"/>
      <c r="AU2845" s="9"/>
    </row>
    <row r="2846" spans="45:47" x14ac:dyDescent="0.3">
      <c r="AS2846" s="9"/>
      <c r="AT2846" s="9"/>
      <c r="AU2846" s="9"/>
    </row>
    <row r="2847" spans="45:47" x14ac:dyDescent="0.3">
      <c r="AS2847" s="9"/>
      <c r="AT2847" s="9"/>
      <c r="AU2847" s="9"/>
    </row>
    <row r="2848" spans="45:47" x14ac:dyDescent="0.3">
      <c r="AS2848" s="9"/>
      <c r="AT2848" s="9"/>
      <c r="AU2848" s="9"/>
    </row>
    <row r="2849" spans="45:47" x14ac:dyDescent="0.3">
      <c r="AS2849" s="9"/>
      <c r="AT2849" s="9"/>
      <c r="AU2849" s="9"/>
    </row>
    <row r="2850" spans="45:47" x14ac:dyDescent="0.3">
      <c r="AS2850" s="9"/>
      <c r="AT2850" s="9"/>
      <c r="AU2850" s="9"/>
    </row>
    <row r="2851" spans="45:47" x14ac:dyDescent="0.3">
      <c r="AS2851" s="9"/>
      <c r="AT2851" s="9"/>
      <c r="AU2851" s="9"/>
    </row>
    <row r="2852" spans="45:47" x14ac:dyDescent="0.3">
      <c r="AS2852" s="9"/>
      <c r="AT2852" s="9"/>
      <c r="AU2852" s="9"/>
    </row>
    <row r="2853" spans="45:47" x14ac:dyDescent="0.3">
      <c r="AS2853" s="9"/>
      <c r="AT2853" s="9"/>
      <c r="AU2853" s="9"/>
    </row>
    <row r="2854" spans="45:47" x14ac:dyDescent="0.3">
      <c r="AS2854" s="9"/>
      <c r="AT2854" s="9"/>
      <c r="AU2854" s="9"/>
    </row>
    <row r="2855" spans="45:47" x14ac:dyDescent="0.3">
      <c r="AS2855" s="9"/>
      <c r="AT2855" s="9"/>
      <c r="AU2855" s="9"/>
    </row>
    <row r="2856" spans="45:47" x14ac:dyDescent="0.3">
      <c r="AS2856" s="9"/>
      <c r="AT2856" s="9"/>
      <c r="AU2856" s="9"/>
    </row>
    <row r="2857" spans="45:47" x14ac:dyDescent="0.3">
      <c r="AS2857" s="9"/>
      <c r="AT2857" s="9"/>
      <c r="AU2857" s="9"/>
    </row>
    <row r="2858" spans="45:47" x14ac:dyDescent="0.3">
      <c r="AS2858" s="9"/>
      <c r="AT2858" s="9"/>
      <c r="AU2858" s="9"/>
    </row>
    <row r="2859" spans="45:47" x14ac:dyDescent="0.3">
      <c r="AS2859" s="9"/>
      <c r="AT2859" s="9"/>
      <c r="AU2859" s="9"/>
    </row>
    <row r="2860" spans="45:47" x14ac:dyDescent="0.3">
      <c r="AS2860" s="9"/>
      <c r="AT2860" s="9"/>
      <c r="AU2860" s="9"/>
    </row>
    <row r="2861" spans="45:47" x14ac:dyDescent="0.3">
      <c r="AS2861" s="9"/>
      <c r="AT2861" s="9"/>
      <c r="AU2861" s="9"/>
    </row>
    <row r="2862" spans="45:47" x14ac:dyDescent="0.3">
      <c r="AS2862" s="9"/>
      <c r="AT2862" s="9"/>
      <c r="AU2862" s="9"/>
    </row>
    <row r="2863" spans="45:47" x14ac:dyDescent="0.3">
      <c r="AS2863" s="9"/>
      <c r="AT2863" s="9"/>
      <c r="AU2863" s="9"/>
    </row>
    <row r="2864" spans="45:47" x14ac:dyDescent="0.3">
      <c r="AS2864" s="9"/>
      <c r="AT2864" s="9"/>
      <c r="AU2864" s="9"/>
    </row>
    <row r="2865" spans="45:47" x14ac:dyDescent="0.3">
      <c r="AS2865" s="9"/>
      <c r="AT2865" s="9"/>
      <c r="AU2865" s="9"/>
    </row>
    <row r="2866" spans="45:47" x14ac:dyDescent="0.3">
      <c r="AS2866" s="9"/>
      <c r="AT2866" s="9"/>
      <c r="AU2866" s="9"/>
    </row>
    <row r="2867" spans="45:47" x14ac:dyDescent="0.3">
      <c r="AS2867" s="9"/>
      <c r="AT2867" s="9"/>
      <c r="AU2867" s="9"/>
    </row>
    <row r="2868" spans="45:47" x14ac:dyDescent="0.3">
      <c r="AS2868" s="9"/>
      <c r="AT2868" s="9"/>
      <c r="AU2868" s="9"/>
    </row>
    <row r="2869" spans="45:47" x14ac:dyDescent="0.3">
      <c r="AS2869" s="9"/>
      <c r="AT2869" s="9"/>
      <c r="AU2869" s="9"/>
    </row>
    <row r="2870" spans="45:47" x14ac:dyDescent="0.3">
      <c r="AS2870" s="9"/>
      <c r="AT2870" s="9"/>
      <c r="AU2870" s="9"/>
    </row>
    <row r="2871" spans="45:47" x14ac:dyDescent="0.3">
      <c r="AS2871" s="9"/>
      <c r="AT2871" s="9"/>
      <c r="AU2871" s="9"/>
    </row>
    <row r="2872" spans="45:47" x14ac:dyDescent="0.3">
      <c r="AS2872" s="9"/>
      <c r="AT2872" s="9"/>
      <c r="AU2872" s="9"/>
    </row>
    <row r="2873" spans="45:47" x14ac:dyDescent="0.3">
      <c r="AS2873" s="9"/>
      <c r="AT2873" s="9"/>
      <c r="AU2873" s="9"/>
    </row>
    <row r="2874" spans="45:47" x14ac:dyDescent="0.3">
      <c r="AS2874" s="9"/>
      <c r="AT2874" s="9"/>
      <c r="AU2874" s="9"/>
    </row>
    <row r="2875" spans="45:47" x14ac:dyDescent="0.3">
      <c r="AS2875" s="9"/>
      <c r="AT2875" s="9"/>
      <c r="AU2875" s="9"/>
    </row>
    <row r="2876" spans="45:47" x14ac:dyDescent="0.3">
      <c r="AS2876" s="9"/>
      <c r="AT2876" s="9"/>
      <c r="AU2876" s="9"/>
    </row>
    <row r="2877" spans="45:47" x14ac:dyDescent="0.3">
      <c r="AS2877" s="9"/>
      <c r="AT2877" s="9"/>
      <c r="AU2877" s="9"/>
    </row>
    <row r="2878" spans="45:47" x14ac:dyDescent="0.3">
      <c r="AS2878" s="9"/>
      <c r="AT2878" s="9"/>
      <c r="AU2878" s="9"/>
    </row>
    <row r="2879" spans="45:47" x14ac:dyDescent="0.3">
      <c r="AS2879" s="9"/>
      <c r="AT2879" s="9"/>
      <c r="AU2879" s="9"/>
    </row>
    <row r="2880" spans="45:47" x14ac:dyDescent="0.3">
      <c r="AS2880" s="9"/>
      <c r="AT2880" s="9"/>
      <c r="AU2880" s="9"/>
    </row>
    <row r="2881" spans="45:47" x14ac:dyDescent="0.3">
      <c r="AS2881" s="9"/>
      <c r="AT2881" s="9"/>
      <c r="AU2881" s="9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793CB-13A3-4520-934B-5C66C3C9D41B}">
  <sheetPr codeName="List2"/>
  <dimension ref="A1:E33"/>
  <sheetViews>
    <sheetView workbookViewId="0">
      <selection activeCell="E2" sqref="E2"/>
    </sheetView>
  </sheetViews>
  <sheetFormatPr defaultRowHeight="14.4" x14ac:dyDescent="0.3"/>
  <cols>
    <col min="1" max="2" width="8.44140625" customWidth="1"/>
    <col min="3" max="3" width="16.109375" bestFit="1" customWidth="1"/>
  </cols>
  <sheetData>
    <row r="1" spans="1:5" x14ac:dyDescent="0.3">
      <c r="A1" t="s">
        <v>314</v>
      </c>
      <c r="C1" s="38" t="s">
        <v>297</v>
      </c>
      <c r="D1" s="38" t="s">
        <v>313</v>
      </c>
      <c r="E1" t="s">
        <v>385</v>
      </c>
    </row>
    <row r="2" spans="1:5" x14ac:dyDescent="0.3">
      <c r="A2">
        <f>prumer_statoru</f>
        <v>64</v>
      </c>
      <c r="C2" s="50" t="s">
        <v>1</v>
      </c>
      <c r="D2">
        <v>85</v>
      </c>
      <c r="E2">
        <v>64</v>
      </c>
    </row>
    <row r="3" spans="1:5" x14ac:dyDescent="0.3">
      <c r="A3">
        <f>prumer_rotoru</f>
        <v>55</v>
      </c>
      <c r="C3" s="50" t="s">
        <v>14</v>
      </c>
      <c r="D3">
        <v>73</v>
      </c>
      <c r="E3">
        <v>55</v>
      </c>
    </row>
    <row r="4" spans="1:5" x14ac:dyDescent="0.3">
      <c r="A4">
        <f>radialni_vule</f>
        <v>0.1</v>
      </c>
      <c r="C4" s="50" t="s">
        <v>298</v>
      </c>
      <c r="D4">
        <v>0.1</v>
      </c>
      <c r="E4">
        <v>0.1</v>
      </c>
    </row>
    <row r="5" spans="1:5" x14ac:dyDescent="0.3">
      <c r="A5">
        <f>pocet_lamel</f>
        <v>6</v>
      </c>
      <c r="C5" s="50" t="s">
        <v>5</v>
      </c>
      <c r="D5">
        <v>8</v>
      </c>
      <c r="E5">
        <v>6</v>
      </c>
    </row>
    <row r="6" spans="1:5" x14ac:dyDescent="0.3">
      <c r="A6">
        <f>delka_rotoru</f>
        <v>25</v>
      </c>
      <c r="C6" s="50" t="s">
        <v>299</v>
      </c>
      <c r="D6">
        <v>204</v>
      </c>
      <c r="E6">
        <v>25.6</v>
      </c>
    </row>
    <row r="7" spans="1:5" x14ac:dyDescent="0.3">
      <c r="A7">
        <f>sirka_lamely</f>
        <v>17.100000000000001</v>
      </c>
      <c r="C7" s="50" t="s">
        <v>300</v>
      </c>
      <c r="D7">
        <v>24</v>
      </c>
      <c r="E7">
        <v>17.100000000000001</v>
      </c>
    </row>
    <row r="8" spans="1:5" x14ac:dyDescent="0.3">
      <c r="A8">
        <f>tloustka_lamely</f>
        <v>2</v>
      </c>
      <c r="C8" s="50" t="s">
        <v>301</v>
      </c>
      <c r="D8">
        <v>1</v>
      </c>
      <c r="E8">
        <v>2</v>
      </c>
    </row>
    <row r="9" spans="1:5" x14ac:dyDescent="0.3">
      <c r="A9">
        <f>uhel_zkoseni_lamely</f>
        <v>0</v>
      </c>
      <c r="C9" s="50" t="s">
        <v>302</v>
      </c>
      <c r="D9">
        <v>23.4</v>
      </c>
      <c r="E9">
        <v>0</v>
      </c>
    </row>
    <row r="10" spans="1:5" x14ac:dyDescent="0.3">
      <c r="A10">
        <f>axialni_vule_lamely</f>
        <v>0.13</v>
      </c>
      <c r="C10" s="50" t="s">
        <v>303</v>
      </c>
      <c r="D10">
        <v>0.13</v>
      </c>
      <c r="E10">
        <v>0.13</v>
      </c>
    </row>
    <row r="11" spans="1:5" x14ac:dyDescent="0.3">
      <c r="A11">
        <f>otacky</f>
        <v>3030</v>
      </c>
      <c r="C11" s="50" t="s">
        <v>47</v>
      </c>
      <c r="D11">
        <v>3030</v>
      </c>
      <c r="E11">
        <v>3030</v>
      </c>
    </row>
    <row r="12" spans="1:5" x14ac:dyDescent="0.3">
      <c r="A12">
        <f>delka_vstup</f>
        <v>10</v>
      </c>
      <c r="C12" s="50" t="s">
        <v>304</v>
      </c>
      <c r="D12">
        <v>96</v>
      </c>
      <c r="E12">
        <v>7.68</v>
      </c>
    </row>
    <row r="13" spans="1:5" x14ac:dyDescent="0.3">
      <c r="A13">
        <f>X_D</f>
        <v>-16</v>
      </c>
      <c r="C13" s="50" t="s">
        <v>26</v>
      </c>
      <c r="D13">
        <v>-19.5</v>
      </c>
      <c r="E13">
        <v>-16.627416997969519</v>
      </c>
    </row>
    <row r="14" spans="1:5" x14ac:dyDescent="0.3">
      <c r="A14">
        <f>X_E</f>
        <v>-24</v>
      </c>
      <c r="C14" s="50" t="s">
        <v>27</v>
      </c>
      <c r="D14">
        <v>-31.5</v>
      </c>
      <c r="E14">
        <v>-22.627416997969501</v>
      </c>
    </row>
    <row r="15" spans="1:5" x14ac:dyDescent="0.3">
      <c r="A15">
        <f>delka_vystup</f>
        <v>8</v>
      </c>
      <c r="C15" s="50" t="s">
        <v>305</v>
      </c>
      <c r="D15">
        <v>60</v>
      </c>
      <c r="E15">
        <v>7.68</v>
      </c>
    </row>
    <row r="16" spans="1:5" x14ac:dyDescent="0.3">
      <c r="A16">
        <f>oteviraci_uhel</f>
        <v>264</v>
      </c>
      <c r="C16" s="50" t="s">
        <v>306</v>
      </c>
      <c r="D16">
        <v>255.5</v>
      </c>
      <c r="E16">
        <v>270</v>
      </c>
    </row>
    <row r="17" spans="1:5" x14ac:dyDescent="0.3">
      <c r="A17">
        <f>D_0</f>
        <v>8</v>
      </c>
      <c r="C17" s="50" t="s">
        <v>307</v>
      </c>
      <c r="D17">
        <v>25</v>
      </c>
      <c r="E17">
        <v>8</v>
      </c>
    </row>
    <row r="18" spans="1:5" x14ac:dyDescent="0.3">
      <c r="A18">
        <f>A_4</f>
        <v>1.92</v>
      </c>
      <c r="C18" s="50" t="s">
        <v>308</v>
      </c>
      <c r="D18">
        <v>15</v>
      </c>
      <c r="E18">
        <v>2.048</v>
      </c>
    </row>
    <row r="19" spans="1:5" x14ac:dyDescent="0.3">
      <c r="A19" t="str">
        <f>drazka_LT</f>
        <v>trailing</v>
      </c>
      <c r="C19" s="50" t="s">
        <v>309</v>
      </c>
      <c r="D19" t="s">
        <v>174</v>
      </c>
      <c r="E19" t="s">
        <v>174</v>
      </c>
    </row>
    <row r="20" spans="1:5" x14ac:dyDescent="0.3">
      <c r="A20">
        <f>vule_pod_lamelou</f>
        <v>0.1</v>
      </c>
      <c r="C20" s="50" t="s">
        <v>310</v>
      </c>
      <c r="D20">
        <v>0.1</v>
      </c>
      <c r="E20">
        <v>0.1</v>
      </c>
    </row>
    <row r="21" spans="1:5" x14ac:dyDescent="0.3">
      <c r="A21">
        <f>Ao_1</f>
        <v>3.53</v>
      </c>
      <c r="C21" s="50" t="s">
        <v>311</v>
      </c>
      <c r="D21">
        <v>10</v>
      </c>
      <c r="E21">
        <v>5</v>
      </c>
    </row>
    <row r="22" spans="1:5" x14ac:dyDescent="0.3">
      <c r="A22">
        <f>d_Ao2</f>
        <v>3</v>
      </c>
      <c r="C22" s="50" t="s">
        <v>312</v>
      </c>
      <c r="D22">
        <v>5.65</v>
      </c>
      <c r="E22">
        <v>2.5</v>
      </c>
    </row>
    <row r="23" spans="1:5" x14ac:dyDescent="0.3">
      <c r="A23">
        <f>mi_A1</f>
        <v>0.7</v>
      </c>
      <c r="C23" t="s">
        <v>58</v>
      </c>
      <c r="D23">
        <v>0.7</v>
      </c>
      <c r="E23">
        <v>0.7</v>
      </c>
    </row>
    <row r="24" spans="1:5" x14ac:dyDescent="0.3">
      <c r="A24">
        <f>mi_A2</f>
        <v>0.7</v>
      </c>
      <c r="C24" t="s">
        <v>59</v>
      </c>
      <c r="D24">
        <v>0.7</v>
      </c>
      <c r="E24">
        <v>0.7</v>
      </c>
    </row>
    <row r="25" spans="1:5" x14ac:dyDescent="0.3">
      <c r="A25">
        <f>mi_A3</f>
        <v>0.7</v>
      </c>
      <c r="C25" t="s">
        <v>60</v>
      </c>
      <c r="D25">
        <v>0.7</v>
      </c>
      <c r="E25">
        <v>0.7</v>
      </c>
    </row>
    <row r="26" spans="1:5" x14ac:dyDescent="0.3">
      <c r="A26">
        <f>mi_A4</f>
        <v>0.7</v>
      </c>
      <c r="C26" t="s">
        <v>61</v>
      </c>
      <c r="D26">
        <v>0.7</v>
      </c>
      <c r="E26">
        <v>0.7</v>
      </c>
    </row>
    <row r="27" spans="1:5" x14ac:dyDescent="0.3">
      <c r="A27">
        <f>mi_A5</f>
        <v>0.7</v>
      </c>
      <c r="C27" t="s">
        <v>62</v>
      </c>
      <c r="D27">
        <v>0.7</v>
      </c>
      <c r="E27">
        <v>0.7</v>
      </c>
    </row>
    <row r="28" spans="1:5" x14ac:dyDescent="0.3">
      <c r="A28">
        <f>mi_Ao1</f>
        <v>0.7</v>
      </c>
      <c r="C28" t="s">
        <v>132</v>
      </c>
      <c r="D28">
        <v>0.7</v>
      </c>
      <c r="E28">
        <v>0.7</v>
      </c>
    </row>
    <row r="29" spans="1:5" x14ac:dyDescent="0.3">
      <c r="A29">
        <f>mi_Ao2</f>
        <v>0.33</v>
      </c>
      <c r="C29" t="s">
        <v>133</v>
      </c>
      <c r="D29">
        <v>0.33</v>
      </c>
      <c r="E29">
        <v>0.33</v>
      </c>
    </row>
    <row r="30" spans="1:5" x14ac:dyDescent="0.3">
      <c r="A30">
        <f>f_tip</f>
        <v>0.06</v>
      </c>
      <c r="C30" t="s">
        <v>148</v>
      </c>
      <c r="D30">
        <v>0.08</v>
      </c>
      <c r="E30">
        <v>0.06</v>
      </c>
    </row>
    <row r="31" spans="1:5" x14ac:dyDescent="0.3">
      <c r="A31">
        <f>f_side</f>
        <v>0.06</v>
      </c>
      <c r="C31" t="s">
        <v>150</v>
      </c>
      <c r="D31">
        <v>0.08</v>
      </c>
      <c r="E31">
        <v>0.06</v>
      </c>
    </row>
    <row r="32" spans="1:5" x14ac:dyDescent="0.3">
      <c r="A32">
        <f>Mz</f>
        <v>0.1</v>
      </c>
      <c r="C32" t="s">
        <v>63</v>
      </c>
      <c r="D32">
        <v>0.45</v>
      </c>
      <c r="E32">
        <v>0.1</v>
      </c>
    </row>
    <row r="33" spans="1:5" x14ac:dyDescent="0.3">
      <c r="A33">
        <f>Qz</f>
        <v>30</v>
      </c>
      <c r="C33" t="s">
        <v>64</v>
      </c>
      <c r="D33">
        <v>300</v>
      </c>
      <c r="E33">
        <v>30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39845-98D5-4C6A-9CE9-57AB732AB80A}">
  <sheetPr codeName="List6">
    <tabColor theme="2"/>
  </sheetPr>
  <dimension ref="A1:H20"/>
  <sheetViews>
    <sheetView workbookViewId="0">
      <selection activeCell="C11" sqref="C11"/>
    </sheetView>
  </sheetViews>
  <sheetFormatPr defaultRowHeight="14.4" x14ac:dyDescent="0.3"/>
  <cols>
    <col min="1" max="1" width="18.88671875" bestFit="1" customWidth="1"/>
    <col min="2" max="2" width="42.44140625" bestFit="1" customWidth="1"/>
    <col min="3" max="3" width="12" bestFit="1" customWidth="1"/>
    <col min="7" max="7" width="8.88671875" customWidth="1"/>
  </cols>
  <sheetData>
    <row r="1" spans="1:8" x14ac:dyDescent="0.3">
      <c r="A1" s="38" t="s">
        <v>236</v>
      </c>
      <c r="B1" s="38" t="s">
        <v>232</v>
      </c>
      <c r="C1" s="38" t="s">
        <v>233</v>
      </c>
      <c r="D1" s="38" t="s">
        <v>235</v>
      </c>
      <c r="F1" t="s">
        <v>225</v>
      </c>
      <c r="G1" s="39">
        <v>0.36843671693543578</v>
      </c>
      <c r="H1" t="s">
        <v>227</v>
      </c>
    </row>
    <row r="2" spans="1:8" x14ac:dyDescent="0.3">
      <c r="A2">
        <v>0</v>
      </c>
      <c r="B2">
        <v>0.03</v>
      </c>
      <c r="C2">
        <f t="shared" ref="C2:C18" si="0">$G$1*COS($G$2*(A2+$G$3)*PI()/180)+$G$4</f>
        <v>3.1040049639876222E-2</v>
      </c>
      <c r="D2">
        <f t="shared" ref="D2:D18" si="1">(C2-B2)</f>
        <v>1.0400496398762227E-3</v>
      </c>
      <c r="F2" t="s">
        <v>226</v>
      </c>
      <c r="G2" s="39">
        <v>1</v>
      </c>
      <c r="H2" t="s">
        <v>228</v>
      </c>
    </row>
    <row r="3" spans="1:8" x14ac:dyDescent="0.3">
      <c r="A3">
        <f t="shared" ref="A3:A17" si="2">A2+22.5</f>
        <v>22.5</v>
      </c>
      <c r="B3">
        <v>0.11</v>
      </c>
      <c r="C3">
        <f t="shared" si="0"/>
        <v>0.1059173215617652</v>
      </c>
      <c r="D3">
        <f t="shared" si="1"/>
        <v>-4.0826784382348019E-3</v>
      </c>
      <c r="F3" t="s">
        <v>250</v>
      </c>
      <c r="G3" s="39">
        <v>200.13998699077399</v>
      </c>
      <c r="H3" t="s">
        <v>229</v>
      </c>
    </row>
    <row r="4" spans="1:8" x14ac:dyDescent="0.3">
      <c r="A4">
        <f t="shared" si="2"/>
        <v>45</v>
      </c>
      <c r="B4">
        <v>0.22</v>
      </c>
      <c r="C4">
        <f t="shared" si="0"/>
        <v>0.22205661858231593</v>
      </c>
      <c r="D4">
        <f t="shared" si="1"/>
        <v>2.0566185823159278E-3</v>
      </c>
      <c r="F4" t="s">
        <v>2</v>
      </c>
      <c r="G4" s="39">
        <v>0.37694840203154789</v>
      </c>
      <c r="H4" t="s">
        <v>230</v>
      </c>
    </row>
    <row r="5" spans="1:8" x14ac:dyDescent="0.3">
      <c r="A5">
        <f t="shared" si="2"/>
        <v>67.5</v>
      </c>
      <c r="B5">
        <v>0.36</v>
      </c>
      <c r="C5">
        <f t="shared" si="0"/>
        <v>0.36177678553549864</v>
      </c>
      <c r="D5">
        <f t="shared" si="1"/>
        <v>1.7767855354986484E-3</v>
      </c>
    </row>
    <row r="6" spans="1:8" x14ac:dyDescent="0.3">
      <c r="A6">
        <f t="shared" si="2"/>
        <v>90</v>
      </c>
      <c r="B6">
        <v>0.5</v>
      </c>
      <c r="C6">
        <f t="shared" si="0"/>
        <v>0.50380669356915919</v>
      </c>
      <c r="D6">
        <f t="shared" si="1"/>
        <v>3.8066935691591919E-3</v>
      </c>
      <c r="F6" s="38" t="s">
        <v>249</v>
      </c>
    </row>
    <row r="7" spans="1:8" x14ac:dyDescent="0.3">
      <c r="A7">
        <f t="shared" si="2"/>
        <v>112.5</v>
      </c>
      <c r="B7">
        <v>0.63</v>
      </c>
      <c r="C7">
        <f t="shared" si="0"/>
        <v>0.62652357668949454</v>
      </c>
      <c r="D7">
        <f t="shared" si="1"/>
        <v>-3.4764233105054609E-3</v>
      </c>
    </row>
    <row r="8" spans="1:8" x14ac:dyDescent="0.3">
      <c r="A8">
        <f t="shared" si="2"/>
        <v>135</v>
      </c>
      <c r="B8">
        <v>0.71</v>
      </c>
      <c r="C8">
        <f t="shared" si="0"/>
        <v>0.7112449018727498</v>
      </c>
      <c r="D8">
        <f t="shared" si="1"/>
        <v>1.2449018727498373E-3</v>
      </c>
      <c r="G8" s="38" t="s">
        <v>234</v>
      </c>
    </row>
    <row r="9" spans="1:8" x14ac:dyDescent="0.3">
      <c r="A9">
        <f t="shared" si="2"/>
        <v>157.5</v>
      </c>
      <c r="B9">
        <v>0.75</v>
      </c>
      <c r="C9">
        <f t="shared" si="0"/>
        <v>0.74507261536049918</v>
      </c>
      <c r="D9">
        <f t="shared" si="1"/>
        <v>-4.9273846395008203E-3</v>
      </c>
      <c r="G9" t="s">
        <v>231</v>
      </c>
      <c r="H9">
        <f>1/SUMSQ(D2:D17)</f>
        <v>8850.3863207326976</v>
      </c>
    </row>
    <row r="10" spans="1:8" x14ac:dyDescent="0.3">
      <c r="A10">
        <f t="shared" si="2"/>
        <v>180</v>
      </c>
      <c r="B10">
        <v>0.72</v>
      </c>
      <c r="C10">
        <f t="shared" si="0"/>
        <v>0.72285675442321939</v>
      </c>
      <c r="D10">
        <f t="shared" si="1"/>
        <v>2.8567544232194209E-3</v>
      </c>
    </row>
    <row r="11" spans="1:8" x14ac:dyDescent="0.3">
      <c r="A11">
        <f t="shared" si="2"/>
        <v>202.5</v>
      </c>
      <c r="B11">
        <v>0.65</v>
      </c>
      <c r="C11">
        <f t="shared" si="0"/>
        <v>0.64797948250133053</v>
      </c>
      <c r="D11">
        <f t="shared" si="1"/>
        <v>-2.020517498669494E-3</v>
      </c>
    </row>
    <row r="12" spans="1:8" x14ac:dyDescent="0.3">
      <c r="A12">
        <f t="shared" si="2"/>
        <v>225</v>
      </c>
      <c r="B12">
        <v>0.53</v>
      </c>
      <c r="C12">
        <f t="shared" si="0"/>
        <v>0.53184018548077994</v>
      </c>
      <c r="D12">
        <f t="shared" si="1"/>
        <v>1.8401854807799101E-3</v>
      </c>
    </row>
    <row r="13" spans="1:8" x14ac:dyDescent="0.3">
      <c r="A13">
        <f t="shared" si="2"/>
        <v>247.5</v>
      </c>
      <c r="B13">
        <v>0.39</v>
      </c>
      <c r="C13">
        <f t="shared" si="0"/>
        <v>0.39212001852759681</v>
      </c>
      <c r="D13">
        <f t="shared" si="1"/>
        <v>2.1200185275968009E-3</v>
      </c>
    </row>
    <row r="14" spans="1:8" x14ac:dyDescent="0.3">
      <c r="A14">
        <f t="shared" si="2"/>
        <v>270</v>
      </c>
      <c r="B14">
        <v>0.25</v>
      </c>
      <c r="C14">
        <f t="shared" si="0"/>
        <v>0.2500901104939367</v>
      </c>
      <c r="D14">
        <f t="shared" si="1"/>
        <v>9.0110493936701452E-5</v>
      </c>
    </row>
    <row r="15" spans="1:8" x14ac:dyDescent="0.3">
      <c r="A15">
        <f t="shared" si="2"/>
        <v>292.5</v>
      </c>
      <c r="B15">
        <v>0.13</v>
      </c>
      <c r="C15">
        <f t="shared" si="0"/>
        <v>0.1273732273736011</v>
      </c>
      <c r="D15">
        <f t="shared" si="1"/>
        <v>-2.6267726263989044E-3</v>
      </c>
    </row>
    <row r="16" spans="1:8" x14ac:dyDescent="0.3">
      <c r="A16">
        <f t="shared" si="2"/>
        <v>315</v>
      </c>
      <c r="B16">
        <v>0.04</v>
      </c>
      <c r="C16">
        <f t="shared" si="0"/>
        <v>4.2651902190346203E-2</v>
      </c>
      <c r="D16">
        <f t="shared" si="1"/>
        <v>2.6519021903462017E-3</v>
      </c>
    </row>
    <row r="17" spans="1:4" x14ac:dyDescent="0.3">
      <c r="A17">
        <f t="shared" si="2"/>
        <v>337.5</v>
      </c>
      <c r="B17">
        <v>0.01</v>
      </c>
      <c r="C17">
        <f t="shared" si="0"/>
        <v>8.8241887025966026E-3</v>
      </c>
      <c r="D17">
        <f t="shared" si="1"/>
        <v>-1.1758112974033976E-3</v>
      </c>
    </row>
    <row r="18" spans="1:4" x14ac:dyDescent="0.3">
      <c r="A18">
        <v>360</v>
      </c>
      <c r="B18">
        <v>0.03</v>
      </c>
      <c r="C18">
        <f t="shared" si="0"/>
        <v>3.1040049639876277E-2</v>
      </c>
      <c r="D18">
        <f t="shared" si="1"/>
        <v>1.0400496398762782E-3</v>
      </c>
    </row>
    <row r="20" spans="1:4" x14ac:dyDescent="0.3">
      <c r="B20" t="s">
        <v>237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2210A-6626-4267-8953-95CBC3597ECE}">
  <sheetPr codeName="List5">
    <tabColor theme="2"/>
  </sheetPr>
  <dimension ref="A1:M364"/>
  <sheetViews>
    <sheetView workbookViewId="0">
      <selection activeCell="K5" sqref="K5"/>
    </sheetView>
  </sheetViews>
  <sheetFormatPr defaultRowHeight="14.4" x14ac:dyDescent="0.3"/>
  <sheetData>
    <row r="1" spans="1:13" x14ac:dyDescent="0.3">
      <c r="A1" s="1" t="s">
        <v>207</v>
      </c>
      <c r="B1" s="1"/>
      <c r="C1" s="1"/>
      <c r="D1" s="1"/>
      <c r="E1" s="1"/>
      <c r="F1" s="1"/>
      <c r="G1" s="1"/>
      <c r="H1" s="1"/>
      <c r="I1" s="1"/>
      <c r="K1" s="1" t="s">
        <v>208</v>
      </c>
      <c r="L1" s="1"/>
      <c r="M1" s="1"/>
    </row>
    <row r="2" spans="1:13" x14ac:dyDescent="0.3">
      <c r="A2" t="s">
        <v>183</v>
      </c>
      <c r="B2" t="s">
        <v>182</v>
      </c>
      <c r="D2" t="s">
        <v>186</v>
      </c>
      <c r="F2" t="s">
        <v>187</v>
      </c>
      <c r="H2" t="s">
        <v>188</v>
      </c>
      <c r="K2" t="s">
        <v>209</v>
      </c>
    </row>
    <row r="3" spans="1:13" x14ac:dyDescent="0.3">
      <c r="B3" t="s">
        <v>184</v>
      </c>
      <c r="C3" t="s">
        <v>185</v>
      </c>
      <c r="D3" t="s">
        <v>184</v>
      </c>
      <c r="E3" t="s">
        <v>185</v>
      </c>
      <c r="F3" t="s">
        <v>184</v>
      </c>
      <c r="G3" t="s">
        <v>185</v>
      </c>
      <c r="H3" t="s">
        <v>184</v>
      </c>
      <c r="I3" t="s">
        <v>185</v>
      </c>
      <c r="K3" t="s">
        <v>184</v>
      </c>
      <c r="L3" t="s">
        <v>185</v>
      </c>
    </row>
    <row r="4" spans="1:13" x14ac:dyDescent="0.3">
      <c r="A4">
        <v>0</v>
      </c>
      <c r="B4">
        <f t="shared" ref="B4:B67" si="0">COS(A4*PI()/180)*prumer_statoru*0.5</f>
        <v>32</v>
      </c>
      <c r="C4">
        <f t="shared" ref="C4:C67" si="1">SIN(A4*PI()/180)*prumer_statoru*0.5</f>
        <v>0</v>
      </c>
      <c r="D4">
        <f t="shared" ref="D4:D67" si="2">COS(A4*PI()/180)*prumer_rotoru*0.5</f>
        <v>27.5</v>
      </c>
      <c r="E4">
        <f t="shared" ref="E4:E67" si="3">SIN(A4*PI()/180)*prumer_rotoru*0.5-excentricita</f>
        <v>-4.4000000000000004</v>
      </c>
      <c r="F4">
        <f>X_D</f>
        <v>-16</v>
      </c>
      <c r="G4">
        <v>-50</v>
      </c>
      <c r="H4">
        <f>X_E</f>
        <v>-24</v>
      </c>
      <c r="I4">
        <v>-50</v>
      </c>
      <c r="K4">
        <f>V_init</f>
        <v>2698.9013874463812</v>
      </c>
      <c r="L4">
        <v>0</v>
      </c>
    </row>
    <row r="5" spans="1:13" x14ac:dyDescent="0.3">
      <c r="A5">
        <v>1</v>
      </c>
      <c r="B5">
        <f t="shared" si="0"/>
        <v>31.995126245004521</v>
      </c>
      <c r="C5">
        <f t="shared" si="1"/>
        <v>0.55847700599307237</v>
      </c>
      <c r="D5">
        <f t="shared" si="2"/>
        <v>27.495811616800761</v>
      </c>
      <c r="E5">
        <f t="shared" si="3"/>
        <v>-3.9200588229747035</v>
      </c>
      <c r="F5">
        <f>X_D</f>
        <v>-16</v>
      </c>
      <c r="G5">
        <f>-SIN(ACOS(F5/(prumer_statoru*0.5)))*prumer_statoru*0.5</f>
        <v>-27.712812921102032</v>
      </c>
      <c r="H5">
        <f>X_E</f>
        <v>-24</v>
      </c>
      <c r="I5">
        <f>-SIN(ACOS(H5/(prumer_statoru*0.5)))*prumer_statoru*0.5</f>
        <v>-21.166010488516726</v>
      </c>
      <c r="K5">
        <f>V_init</f>
        <v>2698.9013874463812</v>
      </c>
      <c r="L5">
        <f>p_ad</f>
        <v>1042.2691257366994</v>
      </c>
    </row>
    <row r="6" spans="1:13" x14ac:dyDescent="0.3">
      <c r="A6">
        <v>2</v>
      </c>
      <c r="B6">
        <f t="shared" si="0"/>
        <v>31.980506464611064</v>
      </c>
      <c r="C6">
        <f t="shared" si="1"/>
        <v>1.116783894480031</v>
      </c>
      <c r="D6">
        <f t="shared" si="2"/>
        <v>27.483247743025135</v>
      </c>
      <c r="E6">
        <f t="shared" si="3"/>
        <v>-3.4402638406812236</v>
      </c>
    </row>
    <row r="7" spans="1:13" x14ac:dyDescent="0.3">
      <c r="A7">
        <v>3</v>
      </c>
      <c r="B7">
        <f t="shared" si="0"/>
        <v>31.956145112146363</v>
      </c>
      <c r="C7">
        <f t="shared" si="1"/>
        <v>1.6747505997742025</v>
      </c>
      <c r="D7">
        <f t="shared" si="2"/>
        <v>27.462312205750781</v>
      </c>
      <c r="E7">
        <f t="shared" si="3"/>
        <v>-2.9607612033190449</v>
      </c>
      <c r="F7" t="s">
        <v>189</v>
      </c>
      <c r="H7" t="s">
        <v>190</v>
      </c>
    </row>
    <row r="8" spans="1:13" x14ac:dyDescent="0.3">
      <c r="A8">
        <v>4</v>
      </c>
      <c r="B8">
        <f t="shared" si="0"/>
        <v>31.922049608314374</v>
      </c>
      <c r="C8">
        <f t="shared" si="1"/>
        <v>2.2322071598120097</v>
      </c>
      <c r="D8">
        <f t="shared" si="2"/>
        <v>27.433011382145164</v>
      </c>
      <c r="E8">
        <f t="shared" si="3"/>
        <v>-2.4816969720365547</v>
      </c>
      <c r="F8" t="s">
        <v>184</v>
      </c>
      <c r="G8" t="s">
        <v>185</v>
      </c>
      <c r="H8" t="s">
        <v>184</v>
      </c>
      <c r="I8" t="s">
        <v>185</v>
      </c>
    </row>
    <row r="9" spans="1:13" x14ac:dyDescent="0.3">
      <c r="A9">
        <v>5</v>
      </c>
      <c r="B9">
        <f t="shared" si="0"/>
        <v>31.878230338935857</v>
      </c>
      <c r="C9">
        <f t="shared" si="1"/>
        <v>2.7889837679250613</v>
      </c>
      <c r="D9">
        <f t="shared" si="2"/>
        <v>27.395354197523002</v>
      </c>
      <c r="E9">
        <f t="shared" si="3"/>
        <v>-2.0032170744394007</v>
      </c>
      <c r="F9">
        <f>COS(ASIN(G9/(prumer_statoru*0.5)))*prumer_statoru*0.5</f>
        <v>13.732982417318015</v>
      </c>
      <c r="G9">
        <f>Y_F</f>
        <v>28.903376860249985</v>
      </c>
      <c r="H9">
        <f>COS(ASIN(I9/(prumer_statoru*0.5)))*prumer_statoru*0.5</f>
        <v>13.613170093699699</v>
      </c>
      <c r="I9">
        <f>Y_G</f>
        <v>-28.96</v>
      </c>
    </row>
    <row r="10" spans="1:13" x14ac:dyDescent="0.3">
      <c r="A10">
        <v>6</v>
      </c>
      <c r="B10">
        <f t="shared" si="0"/>
        <v>31.824700651784745</v>
      </c>
      <c r="C10">
        <f t="shared" si="1"/>
        <v>3.3449108245649106</v>
      </c>
      <c r="D10">
        <f t="shared" si="2"/>
        <v>27.349352122627515</v>
      </c>
      <c r="E10">
        <f t="shared" si="3"/>
        <v>-1.5254672601395303</v>
      </c>
      <c r="F10">
        <v>50</v>
      </c>
      <c r="G10">
        <f>Y_F</f>
        <v>28.903376860249985</v>
      </c>
      <c r="H10">
        <v>50</v>
      </c>
      <c r="I10">
        <f>Y_G</f>
        <v>-28.96</v>
      </c>
    </row>
    <row r="11" spans="1:13" x14ac:dyDescent="0.3">
      <c r="A11">
        <v>7</v>
      </c>
      <c r="B11">
        <f t="shared" si="0"/>
        <v>31.761476852522303</v>
      </c>
      <c r="C11">
        <f t="shared" si="1"/>
        <v>3.8998189889647192</v>
      </c>
      <c r="D11">
        <f t="shared" si="2"/>
        <v>27.295019170136353</v>
      </c>
      <c r="E11">
        <f t="shared" si="3"/>
        <v>-1.0485930563584449</v>
      </c>
    </row>
    <row r="12" spans="1:13" x14ac:dyDescent="0.3">
      <c r="A12">
        <v>8</v>
      </c>
      <c r="B12">
        <f t="shared" si="0"/>
        <v>31.688578199730252</v>
      </c>
      <c r="C12">
        <f t="shared" si="1"/>
        <v>4.453539230722094</v>
      </c>
      <c r="D12">
        <f t="shared" si="2"/>
        <v>27.232371890393186</v>
      </c>
      <c r="E12">
        <f t="shared" si="3"/>
        <v>-0.5727397235982008</v>
      </c>
    </row>
    <row r="13" spans="1:13" x14ac:dyDescent="0.3">
      <c r="A13">
        <v>9</v>
      </c>
      <c r="B13">
        <f t="shared" si="0"/>
        <v>31.606026899044409</v>
      </c>
      <c r="C13">
        <f t="shared" si="1"/>
        <v>5.0059028812873878</v>
      </c>
      <c r="D13">
        <f t="shared" si="2"/>
        <v>27.161429366366288</v>
      </c>
      <c r="E13">
        <f t="shared" si="3"/>
        <v>-9.8052211393651056E-2</v>
      </c>
    </row>
    <row r="14" spans="1:13" x14ac:dyDescent="0.3">
      <c r="A14">
        <v>10</v>
      </c>
      <c r="B14">
        <f t="shared" si="0"/>
        <v>31.513848096390657</v>
      </c>
      <c r="C14">
        <f t="shared" si="1"/>
        <v>5.5567416853417706</v>
      </c>
      <c r="D14">
        <f t="shared" si="2"/>
        <v>27.082213207835721</v>
      </c>
      <c r="E14">
        <f t="shared" si="3"/>
        <v>0.37532488584058399</v>
      </c>
    </row>
    <row r="15" spans="1:13" x14ac:dyDescent="0.3">
      <c r="A15">
        <v>11</v>
      </c>
      <c r="B15">
        <f t="shared" si="0"/>
        <v>31.412069870325247</v>
      </c>
      <c r="C15">
        <f t="shared" si="1"/>
        <v>6.1058878520494337</v>
      </c>
      <c r="D15">
        <f t="shared" si="2"/>
        <v>26.99474754481076</v>
      </c>
      <c r="E15">
        <f t="shared" si="3"/>
        <v>0.84724737285498186</v>
      </c>
    </row>
    <row r="16" spans="1:13" x14ac:dyDescent="0.3">
      <c r="A16">
        <v>12</v>
      </c>
      <c r="B16">
        <f t="shared" si="0"/>
        <v>31.300723223481782</v>
      </c>
      <c r="C16">
        <f t="shared" si="1"/>
        <v>6.6531741061682981</v>
      </c>
      <c r="D16">
        <f t="shared" si="2"/>
        <v>26.899059020179656</v>
      </c>
      <c r="E16">
        <f t="shared" si="3"/>
        <v>1.3175714974883812</v>
      </c>
    </row>
    <row r="17" spans="1:5" x14ac:dyDescent="0.3">
      <c r="A17">
        <v>13</v>
      </c>
      <c r="B17">
        <f t="shared" si="0"/>
        <v>31.179842073127528</v>
      </c>
      <c r="C17">
        <f t="shared" si="1"/>
        <v>7.1984337390036801</v>
      </c>
      <c r="D17">
        <f t="shared" si="2"/>
        <v>26.79517678159397</v>
      </c>
      <c r="E17">
        <f t="shared" si="3"/>
        <v>1.7861539944562876</v>
      </c>
    </row>
    <row r="18" spans="1:5" x14ac:dyDescent="0.3">
      <c r="A18">
        <v>14</v>
      </c>
      <c r="B18">
        <f t="shared" si="0"/>
        <v>31.049463240831887</v>
      </c>
      <c r="C18">
        <f t="shared" si="1"/>
        <v>7.7415006591893674</v>
      </c>
      <c r="D18">
        <f t="shared" si="2"/>
        <v>26.683132472589904</v>
      </c>
      <c r="E18">
        <f t="shared" si="3"/>
        <v>2.2528521289908623</v>
      </c>
    </row>
    <row r="19" spans="1:5" x14ac:dyDescent="0.3">
      <c r="A19">
        <v>15</v>
      </c>
      <c r="B19">
        <f t="shared" si="0"/>
        <v>30.909626441250186</v>
      </c>
      <c r="C19">
        <f t="shared" si="1"/>
        <v>8.2822094432806637</v>
      </c>
      <c r="D19">
        <f t="shared" si="2"/>
        <v>26.562960222949378</v>
      </c>
      <c r="E19">
        <f t="shared" si="3"/>
        <v>2.7175237403193204</v>
      </c>
    </row>
    <row r="20" spans="1:5" x14ac:dyDescent="0.3">
      <c r="A20">
        <v>16</v>
      </c>
      <c r="B20">
        <f t="shared" si="0"/>
        <v>30.760374270026205</v>
      </c>
      <c r="C20">
        <f t="shared" si="1"/>
        <v>8.8203953861439732</v>
      </c>
      <c r="D20">
        <f t="shared" si="2"/>
        <v>26.43469663830377</v>
      </c>
      <c r="E20">
        <f t="shared" si="3"/>
        <v>3.1800272849674762</v>
      </c>
    </row>
    <row r="21" spans="1:5" x14ac:dyDescent="0.3">
      <c r="A21">
        <v>17</v>
      </c>
      <c r="B21">
        <f t="shared" si="0"/>
        <v>30.601752190817134</v>
      </c>
      <c r="C21">
        <f t="shared" si="1"/>
        <v>9.3558945511275766</v>
      </c>
      <c r="D21">
        <f t="shared" si="2"/>
        <v>26.298380788983476</v>
      </c>
      <c r="E21">
        <f t="shared" si="3"/>
        <v>3.640221879875261</v>
      </c>
    </row>
    <row r="22" spans="1:5" x14ac:dyDescent="0.3">
      <c r="A22">
        <v>18</v>
      </c>
      <c r="B22">
        <f t="shared" si="0"/>
        <v>30.433808521444913</v>
      </c>
      <c r="C22">
        <f t="shared" si="1"/>
        <v>9.8885438199983167</v>
      </c>
      <c r="D22">
        <f t="shared" si="2"/>
        <v>26.154054198116722</v>
      </c>
      <c r="E22">
        <f t="shared" si="3"/>
        <v>4.0979673453110532</v>
      </c>
    </row>
    <row r="23" spans="1:5" x14ac:dyDescent="0.3">
      <c r="A23">
        <v>19</v>
      </c>
      <c r="B23">
        <f t="shared" si="0"/>
        <v>30.256594419178139</v>
      </c>
      <c r="C23">
        <f t="shared" si="1"/>
        <v>10.418180942629013</v>
      </c>
      <c r="D23">
        <f t="shared" si="2"/>
        <v>26.001760828981212</v>
      </c>
      <c r="E23">
        <f t="shared" si="3"/>
        <v>4.553124247571807</v>
      </c>
    </row>
    <row r="24" spans="1:5" x14ac:dyDescent="0.3">
      <c r="A24">
        <v>20</v>
      </c>
      <c r="B24">
        <f t="shared" si="0"/>
        <v>30.07016386514907</v>
      </c>
      <c r="C24">
        <f t="shared" si="1"/>
        <v>10.944644586421399</v>
      </c>
      <c r="D24">
        <f t="shared" si="2"/>
        <v>25.841547071612482</v>
      </c>
      <c r="E24">
        <f t="shared" si="3"/>
        <v>5.0055539414558901</v>
      </c>
    </row>
    <row r="25" spans="1:5" x14ac:dyDescent="0.3">
      <c r="A25">
        <v>21</v>
      </c>
      <c r="B25">
        <f t="shared" si="0"/>
        <v>29.874573647910456</v>
      </c>
      <c r="C25">
        <f t="shared" si="1"/>
        <v>11.467774385449609</v>
      </c>
      <c r="D25">
        <f t="shared" si="2"/>
        <v>25.673461728673047</v>
      </c>
      <c r="E25">
        <f t="shared" si="3"/>
        <v>5.4551186124957578</v>
      </c>
    </row>
    <row r="26" spans="1:5" x14ac:dyDescent="0.3">
      <c r="A26">
        <v>22</v>
      </c>
      <c r="B26">
        <f t="shared" si="0"/>
        <v>29.669883346137198</v>
      </c>
      <c r="C26">
        <f t="shared" si="1"/>
        <v>11.987410989309184</v>
      </c>
      <c r="D26">
        <f t="shared" si="2"/>
        <v>25.497556000586656</v>
      </c>
      <c r="E26">
        <f t="shared" si="3"/>
        <v>5.9016813189375803</v>
      </c>
    </row>
    <row r="27" spans="1:5" x14ac:dyDescent="0.3">
      <c r="A27">
        <v>23</v>
      </c>
      <c r="B27">
        <f t="shared" si="0"/>
        <v>29.456155310478092</v>
      </c>
      <c r="C27">
        <f t="shared" si="1"/>
        <v>12.503396111656759</v>
      </c>
      <c r="D27">
        <f t="shared" si="2"/>
        <v>25.313883469942109</v>
      </c>
      <c r="E27">
        <f t="shared" si="3"/>
        <v>6.3451060334550267</v>
      </c>
    </row>
    <row r="28" spans="1:5" x14ac:dyDescent="0.3">
      <c r="A28">
        <v>24</v>
      </c>
      <c r="B28">
        <f t="shared" si="0"/>
        <v>29.233454644563228</v>
      </c>
      <c r="C28">
        <f t="shared" si="1"/>
        <v>13.015572578425605</v>
      </c>
      <c r="D28">
        <f t="shared" si="2"/>
        <v>25.122500085171524</v>
      </c>
      <c r="E28">
        <f t="shared" si="3"/>
        <v>6.7852576845845043</v>
      </c>
    </row>
    <row r="29" spans="1:5" x14ac:dyDescent="0.3">
      <c r="A29">
        <v>25</v>
      </c>
      <c r="B29">
        <f t="shared" si="0"/>
        <v>29.001849185172798</v>
      </c>
      <c r="C29">
        <f t="shared" si="1"/>
        <v>13.523784375702382</v>
      </c>
      <c r="D29">
        <f t="shared" si="2"/>
        <v>24.923464143507875</v>
      </c>
      <c r="E29">
        <f t="shared" si="3"/>
        <v>7.2220021978692337</v>
      </c>
    </row>
    <row r="30" spans="1:5" x14ac:dyDescent="0.3">
      <c r="A30">
        <v>26</v>
      </c>
      <c r="B30">
        <f t="shared" si="0"/>
        <v>28.761409481573345</v>
      </c>
      <c r="C30">
        <f t="shared" si="1"/>
        <v>14.027876697250477</v>
      </c>
      <c r="D30">
        <f t="shared" si="2"/>
        <v>24.716836273227095</v>
      </c>
      <c r="E30">
        <f t="shared" si="3"/>
        <v>7.6552065366996285</v>
      </c>
    </row>
    <row r="31" spans="1:5" x14ac:dyDescent="0.3">
      <c r="A31">
        <v>27</v>
      </c>
      <c r="B31">
        <f t="shared" si="0"/>
        <v>28.512208774027773</v>
      </c>
      <c r="C31">
        <f t="shared" si="1"/>
        <v>14.527695991665496</v>
      </c>
      <c r="D31">
        <f t="shared" si="2"/>
        <v>24.502679415180118</v>
      </c>
      <c r="E31">
        <f t="shared" si="3"/>
        <v>8.0847387428375352</v>
      </c>
    </row>
    <row r="32" spans="1:5" x14ac:dyDescent="0.3">
      <c r="A32">
        <v>28</v>
      </c>
      <c r="B32">
        <f t="shared" si="0"/>
        <v>28.254322971485664</v>
      </c>
      <c r="C32">
        <f t="shared" si="1"/>
        <v>15.023090009148506</v>
      </c>
      <c r="D32">
        <f t="shared" si="2"/>
        <v>24.281058803620493</v>
      </c>
      <c r="E32">
        <f t="shared" si="3"/>
        <v>8.5104679766119968</v>
      </c>
    </row>
    <row r="33" spans="1:5" x14ac:dyDescent="0.3">
      <c r="A33">
        <v>29</v>
      </c>
      <c r="B33">
        <f t="shared" si="0"/>
        <v>27.987830628460664</v>
      </c>
      <c r="C33">
        <f t="shared" si="1"/>
        <v>15.513907847882786</v>
      </c>
      <c r="D33">
        <f t="shared" si="2"/>
        <v>24.052041946333382</v>
      </c>
      <c r="E33">
        <f t="shared" si="3"/>
        <v>8.9322645567742693</v>
      </c>
    </row>
    <row r="34" spans="1:5" x14ac:dyDescent="0.3">
      <c r="A34">
        <v>30</v>
      </c>
      <c r="B34">
        <f t="shared" si="0"/>
        <v>27.712812921102039</v>
      </c>
      <c r="C34">
        <f t="shared" si="1"/>
        <v>15.999999999999998</v>
      </c>
      <c r="D34">
        <f t="shared" si="2"/>
        <v>23.815698604072065</v>
      </c>
      <c r="E34">
        <f t="shared" si="3"/>
        <v>9.3499999999999979</v>
      </c>
    </row>
    <row r="35" spans="1:5" x14ac:dyDescent="0.3">
      <c r="A35">
        <v>31</v>
      </c>
      <c r="B35">
        <f t="shared" si="0"/>
        <v>27.429353622467595</v>
      </c>
      <c r="C35">
        <f t="shared" si="1"/>
        <v>16.481218397121733</v>
      </c>
      <c r="D35">
        <f t="shared" si="2"/>
        <v>23.57210076930809</v>
      </c>
      <c r="E35">
        <f t="shared" si="3"/>
        <v>9.7635470600264895</v>
      </c>
    </row>
    <row r="36" spans="1:5" x14ac:dyDescent="0.3">
      <c r="A36">
        <v>32</v>
      </c>
      <c r="B36">
        <f t="shared" si="0"/>
        <v>27.137539077005631</v>
      </c>
      <c r="C36">
        <f t="shared" si="1"/>
        <v>16.957416455462557</v>
      </c>
      <c r="D36">
        <f t="shared" si="2"/>
        <v>23.321322644301713</v>
      </c>
      <c r="E36">
        <f t="shared" si="3"/>
        <v>10.172779766413134</v>
      </c>
    </row>
    <row r="37" spans="1:5" x14ac:dyDescent="0.3">
      <c r="A37">
        <v>33</v>
      </c>
      <c r="B37">
        <f t="shared" si="0"/>
        <v>26.83745817425357</v>
      </c>
      <c r="C37">
        <f t="shared" si="1"/>
        <v>17.428449120480867</v>
      </c>
      <c r="D37">
        <f t="shared" si="2"/>
        <v>23.063440618499161</v>
      </c>
      <c r="E37">
        <f t="shared" si="3"/>
        <v>10.577573462913245</v>
      </c>
    </row>
    <row r="38" spans="1:5" x14ac:dyDescent="0.3">
      <c r="A38">
        <v>34</v>
      </c>
      <c r="B38">
        <f t="shared" si="0"/>
        <v>26.529202321761332</v>
      </c>
      <c r="C38">
        <f t="shared" si="1"/>
        <v>17.894172911063901</v>
      </c>
      <c r="D38">
        <f t="shared" si="2"/>
        <v>22.798533245263645</v>
      </c>
      <c r="E38">
        <f t="shared" si="3"/>
        <v>10.97780484544554</v>
      </c>
    </row>
    <row r="39" spans="1:5" x14ac:dyDescent="0.3">
      <c r="A39">
        <v>35</v>
      </c>
      <c r="B39">
        <f t="shared" si="0"/>
        <v>26.212865417247738</v>
      </c>
      <c r="C39">
        <f t="shared" si="1"/>
        <v>18.354445963233474</v>
      </c>
      <c r="D39">
        <f t="shared" si="2"/>
        <v>22.526681217947274</v>
      </c>
      <c r="E39">
        <f t="shared" si="3"/>
        <v>11.373351999653766</v>
      </c>
    </row>
    <row r="40" spans="1:5" x14ac:dyDescent="0.3">
      <c r="A40">
        <v>36</v>
      </c>
      <c r="B40">
        <f t="shared" si="0"/>
        <v>25.888543819998318</v>
      </c>
      <c r="C40">
        <f t="shared" si="1"/>
        <v>18.80912807335914</v>
      </c>
      <c r="D40">
        <f t="shared" si="2"/>
        <v>22.247967345311054</v>
      </c>
      <c r="E40">
        <f t="shared" si="3"/>
        <v>11.764094438043012</v>
      </c>
    </row>
    <row r="41" spans="1:5" x14ac:dyDescent="0.3">
      <c r="A41">
        <v>37</v>
      </c>
      <c r="B41">
        <f t="shared" si="0"/>
        <v>25.556336321513371</v>
      </c>
      <c r="C41">
        <f t="shared" si="1"/>
        <v>19.258080740865545</v>
      </c>
      <c r="D41">
        <f t="shared" si="2"/>
        <v>21.962476526300552</v>
      </c>
      <c r="E41">
        <f t="shared" si="3"/>
        <v>12.149913136681326</v>
      </c>
    </row>
    <row r="42" spans="1:5" x14ac:dyDescent="0.3">
      <c r="A42">
        <v>38</v>
      </c>
      <c r="B42">
        <f t="shared" si="0"/>
        <v>25.216344115415104</v>
      </c>
      <c r="C42">
        <f t="shared" si="1"/>
        <v>19.701167210421062</v>
      </c>
      <c r="D42">
        <f t="shared" si="2"/>
        <v>21.670295724184854</v>
      </c>
      <c r="E42">
        <f t="shared" si="3"/>
        <v>12.530690571455599</v>
      </c>
    </row>
    <row r="43" spans="1:5" x14ac:dyDescent="0.3">
      <c r="A43">
        <v>39</v>
      </c>
      <c r="B43">
        <f t="shared" si="0"/>
        <v>24.868670766623069</v>
      </c>
      <c r="C43">
        <f t="shared" si="1"/>
        <v>20.138252513594797</v>
      </c>
      <c r="D43">
        <f t="shared" si="2"/>
        <v>21.371513940066698</v>
      </c>
      <c r="E43">
        <f t="shared" si="3"/>
        <v>12.906310753870526</v>
      </c>
    </row>
    <row r="44" spans="1:5" x14ac:dyDescent="0.3">
      <c r="A44">
        <v>40</v>
      </c>
      <c r="B44">
        <f t="shared" si="0"/>
        <v>24.513422179807296</v>
      </c>
      <c r="C44">
        <f t="shared" si="1"/>
        <v>20.569203509969256</v>
      </c>
      <c r="D44">
        <f t="shared" si="2"/>
        <v>21.066222185771895</v>
      </c>
      <c r="E44">
        <f t="shared" si="3"/>
        <v>13.276659266379829</v>
      </c>
    </row>
    <row r="45" spans="1:5" x14ac:dyDescent="0.3">
      <c r="A45">
        <v>41</v>
      </c>
      <c r="B45">
        <f t="shared" si="0"/>
        <v>24.150706567128708</v>
      </c>
      <c r="C45">
        <f t="shared" si="1"/>
        <v>20.993888927696229</v>
      </c>
      <c r="D45">
        <f t="shared" si="2"/>
        <v>20.754513456126233</v>
      </c>
      <c r="E45">
        <f t="shared" si="3"/>
        <v>13.641623297238946</v>
      </c>
    </row>
    <row r="46" spans="1:5" x14ac:dyDescent="0.3">
      <c r="A46">
        <v>42</v>
      </c>
      <c r="B46">
        <f t="shared" si="0"/>
        <v>23.780634415276616</v>
      </c>
      <c r="C46">
        <f t="shared" si="1"/>
        <v>21.412179403483464</v>
      </c>
      <c r="D46">
        <f t="shared" si="2"/>
        <v>20.436482700628343</v>
      </c>
      <c r="E46">
        <f t="shared" si="3"/>
        <v>14.001091674868603</v>
      </c>
    </row>
    <row r="47" spans="1:5" x14ac:dyDescent="0.3">
      <c r="A47">
        <v>43</v>
      </c>
      <c r="B47">
        <f t="shared" si="0"/>
        <v>23.403318451813458</v>
      </c>
      <c r="C47">
        <f t="shared" si="1"/>
        <v>21.823947521999951</v>
      </c>
      <c r="D47">
        <f t="shared" si="2"/>
        <v>20.112226794527192</v>
      </c>
      <c r="E47">
        <f t="shared" si="3"/>
        <v>14.354954901718708</v>
      </c>
    </row>
    <row r="48" spans="1:5" x14ac:dyDescent="0.3">
      <c r="A48">
        <v>44</v>
      </c>
      <c r="B48">
        <f t="shared" si="0"/>
        <v>23.018873610836838</v>
      </c>
      <c r="C48">
        <f t="shared" si="1"/>
        <v>22.229067854687912</v>
      </c>
      <c r="D48">
        <f t="shared" si="2"/>
        <v>19.781844509312908</v>
      </c>
      <c r="E48">
        <f t="shared" si="3"/>
        <v>14.703105187622425</v>
      </c>
    </row>
    <row r="49" spans="1:5" x14ac:dyDescent="0.3">
      <c r="A49">
        <v>45</v>
      </c>
      <c r="B49">
        <f t="shared" si="0"/>
        <v>22.627416997969522</v>
      </c>
      <c r="C49">
        <f t="shared" si="1"/>
        <v>22.627416997969519</v>
      </c>
      <c r="D49">
        <f t="shared" si="2"/>
        <v>19.445436482630058</v>
      </c>
      <c r="E49">
        <f t="shared" si="3"/>
        <v>15.045436482630054</v>
      </c>
    </row>
    <row r="50" spans="1:5" x14ac:dyDescent="0.3">
      <c r="A50">
        <v>46</v>
      </c>
      <c r="B50">
        <f t="shared" si="0"/>
        <v>22.229067854687916</v>
      </c>
      <c r="C50">
        <f t="shared" si="1"/>
        <v>23.018873610836835</v>
      </c>
      <c r="D50">
        <f t="shared" si="2"/>
        <v>19.103105187622429</v>
      </c>
      <c r="E50">
        <f t="shared" si="3"/>
        <v>15.381844509312904</v>
      </c>
    </row>
    <row r="51" spans="1:5" x14ac:dyDescent="0.3">
      <c r="A51">
        <v>47</v>
      </c>
      <c r="B51">
        <f t="shared" si="0"/>
        <v>21.823947521999951</v>
      </c>
      <c r="C51">
        <f t="shared" si="1"/>
        <v>23.403318451813455</v>
      </c>
      <c r="D51">
        <f t="shared" si="2"/>
        <v>18.754954901718708</v>
      </c>
      <c r="E51">
        <f t="shared" si="3"/>
        <v>15.712226794527188</v>
      </c>
    </row>
    <row r="52" spans="1:5" x14ac:dyDescent="0.3">
      <c r="A52">
        <v>48</v>
      </c>
      <c r="B52">
        <f t="shared" si="0"/>
        <v>21.412179403483464</v>
      </c>
      <c r="C52">
        <f t="shared" si="1"/>
        <v>23.780634415276612</v>
      </c>
      <c r="D52">
        <f t="shared" si="2"/>
        <v>18.401091674868603</v>
      </c>
      <c r="E52">
        <f t="shared" si="3"/>
        <v>16.036482700628341</v>
      </c>
    </row>
    <row r="53" spans="1:5" x14ac:dyDescent="0.3">
      <c r="A53">
        <v>49</v>
      </c>
      <c r="B53">
        <f t="shared" si="0"/>
        <v>20.993888927696233</v>
      </c>
      <c r="C53">
        <f t="shared" si="1"/>
        <v>24.150706567128704</v>
      </c>
      <c r="D53">
        <f t="shared" si="2"/>
        <v>18.041623297238949</v>
      </c>
      <c r="E53">
        <f t="shared" si="3"/>
        <v>16.354513456126227</v>
      </c>
    </row>
    <row r="54" spans="1:5" x14ac:dyDescent="0.3">
      <c r="A54">
        <v>50</v>
      </c>
      <c r="B54">
        <f t="shared" si="0"/>
        <v>20.56920350996926</v>
      </c>
      <c r="C54">
        <f t="shared" si="1"/>
        <v>24.513422179807296</v>
      </c>
      <c r="D54">
        <f t="shared" si="2"/>
        <v>17.676659266379833</v>
      </c>
      <c r="E54">
        <f t="shared" si="3"/>
        <v>16.666222185771893</v>
      </c>
    </row>
    <row r="55" spans="1:5" x14ac:dyDescent="0.3">
      <c r="A55">
        <v>51</v>
      </c>
      <c r="B55">
        <f t="shared" si="0"/>
        <v>20.1382525135948</v>
      </c>
      <c r="C55">
        <f t="shared" si="1"/>
        <v>24.868670766623065</v>
      </c>
      <c r="D55">
        <f t="shared" si="2"/>
        <v>17.30631075387053</v>
      </c>
      <c r="E55">
        <f t="shared" si="3"/>
        <v>16.9715139400667</v>
      </c>
    </row>
    <row r="56" spans="1:5" x14ac:dyDescent="0.3">
      <c r="A56">
        <v>52</v>
      </c>
      <c r="B56">
        <f t="shared" si="0"/>
        <v>19.701167210421065</v>
      </c>
      <c r="C56">
        <f t="shared" si="1"/>
        <v>25.216344115415104</v>
      </c>
      <c r="D56">
        <f t="shared" si="2"/>
        <v>16.930690571455603</v>
      </c>
      <c r="E56">
        <f t="shared" si="3"/>
        <v>17.270295724184855</v>
      </c>
    </row>
    <row r="57" spans="1:5" x14ac:dyDescent="0.3">
      <c r="A57">
        <v>53</v>
      </c>
      <c r="B57">
        <f t="shared" si="0"/>
        <v>19.258080740865548</v>
      </c>
      <c r="C57">
        <f t="shared" si="1"/>
        <v>25.556336321513371</v>
      </c>
      <c r="D57">
        <f t="shared" si="2"/>
        <v>16.549913136681329</v>
      </c>
      <c r="E57">
        <f t="shared" si="3"/>
        <v>17.56247652630055</v>
      </c>
    </row>
    <row r="58" spans="1:5" x14ac:dyDescent="0.3">
      <c r="A58">
        <v>54</v>
      </c>
      <c r="B58">
        <f t="shared" si="0"/>
        <v>18.80912807335914</v>
      </c>
      <c r="C58">
        <f t="shared" si="1"/>
        <v>25.888543819998318</v>
      </c>
      <c r="D58">
        <f t="shared" si="2"/>
        <v>16.164094438043012</v>
      </c>
      <c r="E58">
        <f t="shared" si="3"/>
        <v>17.847967345311055</v>
      </c>
    </row>
    <row r="59" spans="1:5" x14ac:dyDescent="0.3">
      <c r="A59">
        <v>55</v>
      </c>
      <c r="B59">
        <f t="shared" si="0"/>
        <v>18.354445963233477</v>
      </c>
      <c r="C59">
        <f t="shared" si="1"/>
        <v>26.212865417247738</v>
      </c>
      <c r="D59">
        <f t="shared" si="2"/>
        <v>15.773351999653769</v>
      </c>
      <c r="E59">
        <f t="shared" si="3"/>
        <v>18.126681217947272</v>
      </c>
    </row>
    <row r="60" spans="1:5" x14ac:dyDescent="0.3">
      <c r="A60">
        <v>56</v>
      </c>
      <c r="B60">
        <f t="shared" si="0"/>
        <v>17.894172911063897</v>
      </c>
      <c r="C60">
        <f t="shared" si="1"/>
        <v>26.529202321761336</v>
      </c>
      <c r="D60">
        <f t="shared" si="2"/>
        <v>15.377804845445537</v>
      </c>
      <c r="E60">
        <f t="shared" si="3"/>
        <v>18.39853324526365</v>
      </c>
    </row>
    <row r="61" spans="1:5" x14ac:dyDescent="0.3">
      <c r="A61">
        <v>57</v>
      </c>
      <c r="B61">
        <f t="shared" si="0"/>
        <v>17.42844912048087</v>
      </c>
      <c r="C61">
        <f t="shared" si="1"/>
        <v>26.837458174253566</v>
      </c>
      <c r="D61">
        <f t="shared" si="2"/>
        <v>14.977573462913249</v>
      </c>
      <c r="E61">
        <f t="shared" si="3"/>
        <v>18.663440618499159</v>
      </c>
    </row>
    <row r="62" spans="1:5" x14ac:dyDescent="0.3">
      <c r="A62">
        <v>58</v>
      </c>
      <c r="B62">
        <f t="shared" si="0"/>
        <v>16.957416455462557</v>
      </c>
      <c r="C62">
        <f t="shared" si="1"/>
        <v>27.137539077005631</v>
      </c>
      <c r="D62">
        <f t="shared" si="2"/>
        <v>14.572779766413134</v>
      </c>
      <c r="E62">
        <f t="shared" si="3"/>
        <v>18.921322644301711</v>
      </c>
    </row>
    <row r="63" spans="1:5" x14ac:dyDescent="0.3">
      <c r="A63">
        <v>59</v>
      </c>
      <c r="B63">
        <f t="shared" si="0"/>
        <v>16.48121839712174</v>
      </c>
      <c r="C63">
        <f t="shared" si="1"/>
        <v>27.429353622467591</v>
      </c>
      <c r="D63">
        <f t="shared" si="2"/>
        <v>14.163547060026495</v>
      </c>
      <c r="E63">
        <f t="shared" si="3"/>
        <v>19.172100769308088</v>
      </c>
    </row>
    <row r="64" spans="1:5" x14ac:dyDescent="0.3">
      <c r="A64">
        <v>60</v>
      </c>
      <c r="B64">
        <f t="shared" si="0"/>
        <v>16.000000000000004</v>
      </c>
      <c r="C64">
        <f t="shared" si="1"/>
        <v>27.712812921102035</v>
      </c>
      <c r="D64">
        <f t="shared" si="2"/>
        <v>13.750000000000004</v>
      </c>
      <c r="E64">
        <f t="shared" si="3"/>
        <v>19.415698604072062</v>
      </c>
    </row>
    <row r="65" spans="1:5" x14ac:dyDescent="0.3">
      <c r="A65">
        <v>61</v>
      </c>
      <c r="B65">
        <f t="shared" si="0"/>
        <v>15.513907847882788</v>
      </c>
      <c r="C65">
        <f t="shared" si="1"/>
        <v>27.987830628460664</v>
      </c>
      <c r="D65">
        <f t="shared" si="2"/>
        <v>13.332264556774271</v>
      </c>
      <c r="E65">
        <f t="shared" si="3"/>
        <v>19.652041946333384</v>
      </c>
    </row>
    <row r="66" spans="1:5" x14ac:dyDescent="0.3">
      <c r="A66">
        <v>62</v>
      </c>
      <c r="B66">
        <f t="shared" si="0"/>
        <v>15.023090009148508</v>
      </c>
      <c r="C66">
        <f t="shared" si="1"/>
        <v>28.25432297148566</v>
      </c>
      <c r="D66">
        <f t="shared" si="2"/>
        <v>12.910467976611999</v>
      </c>
      <c r="E66">
        <f t="shared" si="3"/>
        <v>19.88105880362049</v>
      </c>
    </row>
    <row r="67" spans="1:5" x14ac:dyDescent="0.3">
      <c r="A67">
        <v>63</v>
      </c>
      <c r="B67">
        <f t="shared" si="0"/>
        <v>14.527695991665498</v>
      </c>
      <c r="C67">
        <f t="shared" si="1"/>
        <v>28.512208774027769</v>
      </c>
      <c r="D67">
        <f t="shared" si="2"/>
        <v>12.484738742837537</v>
      </c>
      <c r="E67">
        <f t="shared" si="3"/>
        <v>20.102679415180113</v>
      </c>
    </row>
    <row r="68" spans="1:5" x14ac:dyDescent="0.3">
      <c r="A68">
        <v>64</v>
      </c>
      <c r="B68">
        <f t="shared" ref="B68:B131" si="4">COS(A68*PI()/180)*prumer_statoru*0.5</f>
        <v>14.027876697250479</v>
      </c>
      <c r="C68">
        <f t="shared" ref="C68:C131" si="5">SIN(A68*PI()/180)*prumer_statoru*0.5</f>
        <v>28.761409481573345</v>
      </c>
      <c r="D68">
        <f t="shared" ref="D68:D131" si="6">COS(A68*PI()/180)*prumer_rotoru*0.5</f>
        <v>12.055206536699631</v>
      </c>
      <c r="E68">
        <f t="shared" ref="E68:E131" si="7">SIN(A68*PI()/180)*prumer_rotoru*0.5-excentricita</f>
        <v>20.316836273227096</v>
      </c>
    </row>
    <row r="69" spans="1:5" x14ac:dyDescent="0.3">
      <c r="A69">
        <v>65</v>
      </c>
      <c r="B69">
        <f t="shared" si="4"/>
        <v>13.523784375702382</v>
      </c>
      <c r="C69">
        <f t="shared" si="5"/>
        <v>29.001849185172798</v>
      </c>
      <c r="D69">
        <f t="shared" si="6"/>
        <v>11.622002197869234</v>
      </c>
      <c r="E69">
        <f t="shared" si="7"/>
        <v>20.523464143507873</v>
      </c>
    </row>
    <row r="70" spans="1:5" x14ac:dyDescent="0.3">
      <c r="A70">
        <v>66</v>
      </c>
      <c r="B70">
        <f t="shared" si="4"/>
        <v>13.015572578425607</v>
      </c>
      <c r="C70">
        <f t="shared" si="5"/>
        <v>29.233454644563228</v>
      </c>
      <c r="D70">
        <f t="shared" si="6"/>
        <v>11.185257684584506</v>
      </c>
      <c r="E70">
        <f t="shared" si="7"/>
        <v>20.722500085171525</v>
      </c>
    </row>
    <row r="71" spans="1:5" x14ac:dyDescent="0.3">
      <c r="A71">
        <v>67</v>
      </c>
      <c r="B71">
        <f t="shared" si="4"/>
        <v>12.503396111656766</v>
      </c>
      <c r="C71">
        <f t="shared" si="5"/>
        <v>29.456155310478088</v>
      </c>
      <c r="D71">
        <f t="shared" si="6"/>
        <v>10.745106033455034</v>
      </c>
      <c r="E71">
        <f t="shared" si="7"/>
        <v>20.913883469942107</v>
      </c>
    </row>
    <row r="72" spans="1:5" x14ac:dyDescent="0.3">
      <c r="A72">
        <v>68</v>
      </c>
      <c r="B72">
        <f t="shared" si="4"/>
        <v>11.987410989309183</v>
      </c>
      <c r="C72">
        <f t="shared" si="5"/>
        <v>29.669883346137198</v>
      </c>
      <c r="D72">
        <f t="shared" si="6"/>
        <v>10.301681318937579</v>
      </c>
      <c r="E72">
        <f t="shared" si="7"/>
        <v>21.097556000586657</v>
      </c>
    </row>
    <row r="73" spans="1:5" x14ac:dyDescent="0.3">
      <c r="A73">
        <v>69</v>
      </c>
      <c r="B73">
        <f t="shared" si="4"/>
        <v>11.467774385449612</v>
      </c>
      <c r="C73">
        <f t="shared" si="5"/>
        <v>29.874573647910456</v>
      </c>
      <c r="D73">
        <f t="shared" si="6"/>
        <v>9.8551186124957599</v>
      </c>
      <c r="E73">
        <f t="shared" si="7"/>
        <v>21.273461728673048</v>
      </c>
    </row>
    <row r="74" spans="1:5" x14ac:dyDescent="0.3">
      <c r="A74">
        <v>70</v>
      </c>
      <c r="B74">
        <f t="shared" si="4"/>
        <v>10.944644586421402</v>
      </c>
      <c r="C74">
        <f t="shared" si="5"/>
        <v>30.070163865149066</v>
      </c>
      <c r="D74">
        <f t="shared" si="6"/>
        <v>9.4055539414558922</v>
      </c>
      <c r="E74">
        <f t="shared" si="7"/>
        <v>21.441547071612476</v>
      </c>
    </row>
    <row r="75" spans="1:5" x14ac:dyDescent="0.3">
      <c r="A75">
        <v>71</v>
      </c>
      <c r="B75">
        <f t="shared" si="4"/>
        <v>10.418180942629016</v>
      </c>
      <c r="C75">
        <f t="shared" si="5"/>
        <v>30.256594419178136</v>
      </c>
      <c r="D75">
        <f t="shared" si="6"/>
        <v>8.9531242475718109</v>
      </c>
      <c r="E75">
        <f t="shared" si="7"/>
        <v>21.601760828981213</v>
      </c>
    </row>
    <row r="76" spans="1:5" x14ac:dyDescent="0.3">
      <c r="A76">
        <v>72</v>
      </c>
      <c r="B76">
        <f t="shared" si="4"/>
        <v>9.8885438199983184</v>
      </c>
      <c r="C76">
        <f t="shared" si="5"/>
        <v>30.433808521444913</v>
      </c>
      <c r="D76">
        <f t="shared" si="6"/>
        <v>8.4979673453110554</v>
      </c>
      <c r="E76">
        <f t="shared" si="7"/>
        <v>21.754054198116719</v>
      </c>
    </row>
    <row r="77" spans="1:5" x14ac:dyDescent="0.3">
      <c r="A77">
        <v>73</v>
      </c>
      <c r="B77">
        <f t="shared" si="4"/>
        <v>9.3558945511275766</v>
      </c>
      <c r="C77">
        <f t="shared" si="5"/>
        <v>30.601752190817134</v>
      </c>
      <c r="D77">
        <f t="shared" si="6"/>
        <v>8.0402218798752614</v>
      </c>
      <c r="E77">
        <f t="shared" si="7"/>
        <v>21.898380788983474</v>
      </c>
    </row>
    <row r="78" spans="1:5" x14ac:dyDescent="0.3">
      <c r="A78">
        <v>74</v>
      </c>
      <c r="B78">
        <f t="shared" si="4"/>
        <v>8.8203953861439732</v>
      </c>
      <c r="C78">
        <f t="shared" si="5"/>
        <v>30.760374270026205</v>
      </c>
      <c r="D78">
        <f t="shared" si="6"/>
        <v>7.5800272849674766</v>
      </c>
      <c r="E78">
        <f t="shared" si="7"/>
        <v>22.034696638303771</v>
      </c>
    </row>
    <row r="79" spans="1:5" x14ac:dyDescent="0.3">
      <c r="A79">
        <v>75</v>
      </c>
      <c r="B79">
        <f t="shared" si="4"/>
        <v>8.2822094432806637</v>
      </c>
      <c r="C79">
        <f t="shared" si="5"/>
        <v>30.909626441250186</v>
      </c>
      <c r="D79">
        <f t="shared" si="6"/>
        <v>7.1175237403193208</v>
      </c>
      <c r="E79">
        <f t="shared" si="7"/>
        <v>22.16296022294938</v>
      </c>
    </row>
    <row r="80" spans="1:5" x14ac:dyDescent="0.3">
      <c r="A80">
        <v>76</v>
      </c>
      <c r="B80">
        <f t="shared" si="4"/>
        <v>7.7415006591893727</v>
      </c>
      <c r="C80">
        <f t="shared" si="5"/>
        <v>31.049463240831887</v>
      </c>
      <c r="D80">
        <f t="shared" si="6"/>
        <v>6.6528521289908671</v>
      </c>
      <c r="E80">
        <f t="shared" si="7"/>
        <v>22.283132472589905</v>
      </c>
    </row>
    <row r="81" spans="1:5" x14ac:dyDescent="0.3">
      <c r="A81">
        <v>77</v>
      </c>
      <c r="B81">
        <f t="shared" si="4"/>
        <v>7.1984337390036774</v>
      </c>
      <c r="C81">
        <f t="shared" si="5"/>
        <v>31.179842073127528</v>
      </c>
      <c r="D81">
        <f t="shared" si="6"/>
        <v>6.1861539944562853</v>
      </c>
      <c r="E81">
        <f t="shared" si="7"/>
        <v>22.395176781593968</v>
      </c>
    </row>
    <row r="82" spans="1:5" x14ac:dyDescent="0.3">
      <c r="A82">
        <v>78</v>
      </c>
      <c r="B82">
        <f t="shared" si="4"/>
        <v>6.6531741061683025</v>
      </c>
      <c r="C82">
        <f t="shared" si="5"/>
        <v>31.300723223481778</v>
      </c>
      <c r="D82">
        <f t="shared" si="6"/>
        <v>5.7175714974883851</v>
      </c>
      <c r="E82">
        <f t="shared" si="7"/>
        <v>22.499059020179651</v>
      </c>
    </row>
    <row r="83" spans="1:5" x14ac:dyDescent="0.3">
      <c r="A83">
        <v>79</v>
      </c>
      <c r="B83">
        <f t="shared" si="4"/>
        <v>6.1058878520494373</v>
      </c>
      <c r="C83">
        <f t="shared" si="5"/>
        <v>31.412069870325247</v>
      </c>
      <c r="D83">
        <f t="shared" si="6"/>
        <v>5.2472473728549849</v>
      </c>
      <c r="E83">
        <f t="shared" si="7"/>
        <v>22.594747544810758</v>
      </c>
    </row>
    <row r="84" spans="1:5" x14ac:dyDescent="0.3">
      <c r="A84">
        <v>80</v>
      </c>
      <c r="B84">
        <f t="shared" si="4"/>
        <v>5.5567416853417733</v>
      </c>
      <c r="C84">
        <f t="shared" si="5"/>
        <v>31.513848096390657</v>
      </c>
      <c r="D84">
        <f t="shared" si="6"/>
        <v>4.7753248858405861</v>
      </c>
      <c r="E84">
        <f t="shared" si="7"/>
        <v>22.682213207835723</v>
      </c>
    </row>
    <row r="85" spans="1:5" x14ac:dyDescent="0.3">
      <c r="A85">
        <v>81</v>
      </c>
      <c r="B85">
        <f t="shared" si="4"/>
        <v>5.0059028812873896</v>
      </c>
      <c r="C85">
        <f t="shared" si="5"/>
        <v>31.606026899044409</v>
      </c>
      <c r="D85">
        <f t="shared" si="6"/>
        <v>4.3019477886063502</v>
      </c>
      <c r="E85">
        <f t="shared" si="7"/>
        <v>22.761429366366286</v>
      </c>
    </row>
    <row r="86" spans="1:5" x14ac:dyDescent="0.3">
      <c r="A86">
        <v>82</v>
      </c>
      <c r="B86">
        <f t="shared" si="4"/>
        <v>4.453539230722102</v>
      </c>
      <c r="C86">
        <f t="shared" si="5"/>
        <v>31.688578199730248</v>
      </c>
      <c r="D86">
        <f t="shared" si="6"/>
        <v>3.8272602764018062</v>
      </c>
      <c r="E86">
        <f t="shared" si="7"/>
        <v>22.832371890393183</v>
      </c>
    </row>
    <row r="87" spans="1:5" x14ac:dyDescent="0.3">
      <c r="A87">
        <v>83</v>
      </c>
      <c r="B87">
        <f t="shared" si="4"/>
        <v>3.8998189889647197</v>
      </c>
      <c r="C87">
        <f t="shared" si="5"/>
        <v>31.761476852522303</v>
      </c>
      <c r="D87">
        <f t="shared" si="6"/>
        <v>3.3514069436415559</v>
      </c>
      <c r="E87">
        <f t="shared" si="7"/>
        <v>22.895019170136351</v>
      </c>
    </row>
    <row r="88" spans="1:5" x14ac:dyDescent="0.3">
      <c r="A88">
        <v>84</v>
      </c>
      <c r="B88">
        <f t="shared" si="4"/>
        <v>3.3449108245649106</v>
      </c>
      <c r="C88">
        <f t="shared" si="5"/>
        <v>31.824700651784745</v>
      </c>
      <c r="D88">
        <f t="shared" si="6"/>
        <v>2.8745327398604701</v>
      </c>
      <c r="E88">
        <f t="shared" si="7"/>
        <v>22.949352122627516</v>
      </c>
    </row>
    <row r="89" spans="1:5" x14ac:dyDescent="0.3">
      <c r="A89">
        <v>85</v>
      </c>
      <c r="B89">
        <f t="shared" si="4"/>
        <v>2.7889837679250604</v>
      </c>
      <c r="C89">
        <f t="shared" si="5"/>
        <v>31.878230338935857</v>
      </c>
      <c r="D89">
        <f t="shared" si="6"/>
        <v>2.3967829255605988</v>
      </c>
      <c r="E89">
        <f t="shared" si="7"/>
        <v>22.995354197523</v>
      </c>
    </row>
    <row r="90" spans="1:5" x14ac:dyDescent="0.3">
      <c r="A90">
        <v>86</v>
      </c>
      <c r="B90">
        <f t="shared" si="4"/>
        <v>2.2322071598120146</v>
      </c>
      <c r="C90">
        <f t="shared" si="5"/>
        <v>31.922049608314374</v>
      </c>
      <c r="D90">
        <f t="shared" si="6"/>
        <v>1.9183030279634501</v>
      </c>
      <c r="E90">
        <f t="shared" si="7"/>
        <v>23.033011382145162</v>
      </c>
    </row>
    <row r="91" spans="1:5" x14ac:dyDescent="0.3">
      <c r="A91">
        <v>87</v>
      </c>
      <c r="B91">
        <f t="shared" si="4"/>
        <v>1.6747505997742069</v>
      </c>
      <c r="C91">
        <f t="shared" si="5"/>
        <v>31.956145112146363</v>
      </c>
      <c r="D91">
        <f t="shared" si="6"/>
        <v>1.439238796680959</v>
      </c>
      <c r="E91">
        <f t="shared" si="7"/>
        <v>23.062312205750779</v>
      </c>
    </row>
    <row r="92" spans="1:5" x14ac:dyDescent="0.3">
      <c r="A92">
        <v>88</v>
      </c>
      <c r="B92">
        <f t="shared" si="4"/>
        <v>1.1167838944800346</v>
      </c>
      <c r="C92">
        <f t="shared" si="5"/>
        <v>31.980506464611064</v>
      </c>
      <c r="D92">
        <f t="shared" si="6"/>
        <v>0.95973615931877976</v>
      </c>
      <c r="E92">
        <f t="shared" si="7"/>
        <v>23.083247743025133</v>
      </c>
    </row>
    <row r="93" spans="1:5" x14ac:dyDescent="0.3">
      <c r="A93">
        <v>89</v>
      </c>
      <c r="B93">
        <f t="shared" si="4"/>
        <v>0.55847700599306804</v>
      </c>
      <c r="C93">
        <f t="shared" si="5"/>
        <v>31.995126245004521</v>
      </c>
      <c r="D93">
        <f t="shared" si="6"/>
        <v>0.47994117702529288</v>
      </c>
      <c r="E93">
        <f t="shared" si="7"/>
        <v>23.095811616800759</v>
      </c>
    </row>
    <row r="94" spans="1:5" x14ac:dyDescent="0.3">
      <c r="A94">
        <v>90</v>
      </c>
      <c r="B94">
        <f t="shared" si="4"/>
        <v>1.960237527853792E-15</v>
      </c>
      <c r="C94">
        <f t="shared" si="5"/>
        <v>32</v>
      </c>
      <c r="D94">
        <f t="shared" si="6"/>
        <v>1.6845791254993525E-15</v>
      </c>
      <c r="E94">
        <f t="shared" si="7"/>
        <v>23.1</v>
      </c>
    </row>
    <row r="95" spans="1:5" x14ac:dyDescent="0.3">
      <c r="A95">
        <v>91</v>
      </c>
      <c r="B95">
        <f t="shared" si="4"/>
        <v>-0.55847700599307126</v>
      </c>
      <c r="C95">
        <f t="shared" si="5"/>
        <v>31.995126245004521</v>
      </c>
      <c r="D95">
        <f t="shared" si="6"/>
        <v>-0.4799411770252956</v>
      </c>
      <c r="E95">
        <f t="shared" si="7"/>
        <v>23.095811616800759</v>
      </c>
    </row>
    <row r="96" spans="1:5" x14ac:dyDescent="0.3">
      <c r="A96">
        <v>92</v>
      </c>
      <c r="B96">
        <f t="shared" si="4"/>
        <v>-1.1167838944800235</v>
      </c>
      <c r="C96">
        <f t="shared" si="5"/>
        <v>31.980506464611064</v>
      </c>
      <c r="D96">
        <f t="shared" si="6"/>
        <v>-0.95973615931877021</v>
      </c>
      <c r="E96">
        <f t="shared" si="7"/>
        <v>23.083247743025133</v>
      </c>
    </row>
    <row r="97" spans="1:5" x14ac:dyDescent="0.3">
      <c r="A97">
        <v>93</v>
      </c>
      <c r="B97">
        <f t="shared" si="4"/>
        <v>-1.6747505997741958</v>
      </c>
      <c r="C97">
        <f t="shared" si="5"/>
        <v>31.956145112146363</v>
      </c>
      <c r="D97">
        <f t="shared" si="6"/>
        <v>-1.4392387966809495</v>
      </c>
      <c r="E97">
        <f t="shared" si="7"/>
        <v>23.062312205750779</v>
      </c>
    </row>
    <row r="98" spans="1:5" x14ac:dyDescent="0.3">
      <c r="A98">
        <v>94</v>
      </c>
      <c r="B98">
        <f t="shared" si="4"/>
        <v>-2.2322071598120106</v>
      </c>
      <c r="C98">
        <f t="shared" si="5"/>
        <v>31.922049608314374</v>
      </c>
      <c r="D98">
        <f t="shared" si="6"/>
        <v>-1.9183030279634465</v>
      </c>
      <c r="E98">
        <f t="shared" si="7"/>
        <v>23.033011382145162</v>
      </c>
    </row>
    <row r="99" spans="1:5" x14ac:dyDescent="0.3">
      <c r="A99">
        <v>95</v>
      </c>
      <c r="B99">
        <f t="shared" si="4"/>
        <v>-2.7889837679250635</v>
      </c>
      <c r="C99">
        <f t="shared" si="5"/>
        <v>31.878230338935857</v>
      </c>
      <c r="D99">
        <f t="shared" si="6"/>
        <v>-2.3967829255606015</v>
      </c>
      <c r="E99">
        <f t="shared" si="7"/>
        <v>22.995354197523</v>
      </c>
    </row>
    <row r="100" spans="1:5" x14ac:dyDescent="0.3">
      <c r="A100">
        <v>96</v>
      </c>
      <c r="B100">
        <f t="shared" si="4"/>
        <v>-3.3449108245649066</v>
      </c>
      <c r="C100">
        <f t="shared" si="5"/>
        <v>31.824700651784749</v>
      </c>
      <c r="D100">
        <f t="shared" si="6"/>
        <v>-2.8745327398604665</v>
      </c>
      <c r="E100">
        <f t="shared" si="7"/>
        <v>22.949352122627516</v>
      </c>
    </row>
    <row r="101" spans="1:5" x14ac:dyDescent="0.3">
      <c r="A101">
        <v>97</v>
      </c>
      <c r="B101">
        <f t="shared" si="4"/>
        <v>-3.8998189889647157</v>
      </c>
      <c r="C101">
        <f t="shared" si="5"/>
        <v>31.761476852522307</v>
      </c>
      <c r="D101">
        <f t="shared" si="6"/>
        <v>-3.3514069436415523</v>
      </c>
      <c r="E101">
        <f t="shared" si="7"/>
        <v>22.895019170136358</v>
      </c>
    </row>
    <row r="102" spans="1:5" x14ac:dyDescent="0.3">
      <c r="A102">
        <v>98</v>
      </c>
      <c r="B102">
        <f t="shared" si="4"/>
        <v>-4.4535392307220913</v>
      </c>
      <c r="C102">
        <f t="shared" si="5"/>
        <v>31.688578199730252</v>
      </c>
      <c r="D102">
        <f t="shared" si="6"/>
        <v>-3.8272602764017973</v>
      </c>
      <c r="E102">
        <f t="shared" si="7"/>
        <v>22.832371890393183</v>
      </c>
    </row>
    <row r="103" spans="1:5" x14ac:dyDescent="0.3">
      <c r="A103">
        <v>99</v>
      </c>
      <c r="B103">
        <f t="shared" si="4"/>
        <v>-5.0059028812873931</v>
      </c>
      <c r="C103">
        <f t="shared" si="5"/>
        <v>31.606026899044405</v>
      </c>
      <c r="D103">
        <f t="shared" si="6"/>
        <v>-4.3019477886063537</v>
      </c>
      <c r="E103">
        <f t="shared" si="7"/>
        <v>22.761429366366286</v>
      </c>
    </row>
    <row r="104" spans="1:5" x14ac:dyDescent="0.3">
      <c r="A104">
        <v>100</v>
      </c>
      <c r="B104">
        <f t="shared" si="4"/>
        <v>-5.5567416853417697</v>
      </c>
      <c r="C104">
        <f t="shared" si="5"/>
        <v>31.513848096390657</v>
      </c>
      <c r="D104">
        <f t="shared" si="6"/>
        <v>-4.7753248858405835</v>
      </c>
      <c r="E104">
        <f t="shared" si="7"/>
        <v>22.682213207835723</v>
      </c>
    </row>
    <row r="105" spans="1:5" x14ac:dyDescent="0.3">
      <c r="A105">
        <v>101</v>
      </c>
      <c r="B105">
        <f t="shared" si="4"/>
        <v>-6.1058878520494337</v>
      </c>
      <c r="C105">
        <f t="shared" si="5"/>
        <v>31.412069870325247</v>
      </c>
      <c r="D105">
        <f t="shared" si="6"/>
        <v>-5.2472473728549822</v>
      </c>
      <c r="E105">
        <f t="shared" si="7"/>
        <v>22.594747544810758</v>
      </c>
    </row>
    <row r="106" spans="1:5" x14ac:dyDescent="0.3">
      <c r="A106">
        <v>102</v>
      </c>
      <c r="B106">
        <f t="shared" si="4"/>
        <v>-6.6531741061682919</v>
      </c>
      <c r="C106">
        <f t="shared" si="5"/>
        <v>31.300723223481782</v>
      </c>
      <c r="D106">
        <f t="shared" si="6"/>
        <v>-5.7175714974883762</v>
      </c>
      <c r="E106">
        <f t="shared" si="7"/>
        <v>22.499059020179658</v>
      </c>
    </row>
    <row r="107" spans="1:5" x14ac:dyDescent="0.3">
      <c r="A107">
        <v>103</v>
      </c>
      <c r="B107">
        <f t="shared" si="4"/>
        <v>-7.1984337390036739</v>
      </c>
      <c r="C107">
        <f t="shared" si="5"/>
        <v>31.179842073127528</v>
      </c>
      <c r="D107">
        <f t="shared" si="6"/>
        <v>-6.1861539944562827</v>
      </c>
      <c r="E107">
        <f t="shared" si="7"/>
        <v>22.395176781593968</v>
      </c>
    </row>
    <row r="108" spans="1:5" x14ac:dyDescent="0.3">
      <c r="A108">
        <v>104</v>
      </c>
      <c r="B108">
        <f t="shared" si="4"/>
        <v>-7.7415006591893691</v>
      </c>
      <c r="C108">
        <f t="shared" si="5"/>
        <v>31.049463240831887</v>
      </c>
      <c r="D108">
        <f t="shared" si="6"/>
        <v>-6.6528521289908644</v>
      </c>
      <c r="E108">
        <f t="shared" si="7"/>
        <v>22.283132472589905</v>
      </c>
    </row>
    <row r="109" spans="1:5" x14ac:dyDescent="0.3">
      <c r="A109">
        <v>105</v>
      </c>
      <c r="B109">
        <f t="shared" si="4"/>
        <v>-8.2822094432806672</v>
      </c>
      <c r="C109">
        <f t="shared" si="5"/>
        <v>30.909626441250186</v>
      </c>
      <c r="D109">
        <f t="shared" si="6"/>
        <v>-7.1175237403193234</v>
      </c>
      <c r="E109">
        <f t="shared" si="7"/>
        <v>22.16296022294938</v>
      </c>
    </row>
    <row r="110" spans="1:5" x14ac:dyDescent="0.3">
      <c r="A110">
        <v>106</v>
      </c>
      <c r="B110">
        <f t="shared" si="4"/>
        <v>-8.8203953861439697</v>
      </c>
      <c r="C110">
        <f t="shared" si="5"/>
        <v>30.760374270026205</v>
      </c>
      <c r="D110">
        <f t="shared" si="6"/>
        <v>-7.5800272849674739</v>
      </c>
      <c r="E110">
        <f t="shared" si="7"/>
        <v>22.034696638303771</v>
      </c>
    </row>
    <row r="111" spans="1:5" x14ac:dyDescent="0.3">
      <c r="A111">
        <v>107</v>
      </c>
      <c r="B111">
        <f t="shared" si="4"/>
        <v>-9.3558945511275731</v>
      </c>
      <c r="C111">
        <f t="shared" si="5"/>
        <v>30.601752190817137</v>
      </c>
      <c r="D111">
        <f t="shared" si="6"/>
        <v>-8.0402218798752578</v>
      </c>
      <c r="E111">
        <f t="shared" si="7"/>
        <v>21.898380788983481</v>
      </c>
    </row>
    <row r="112" spans="1:5" x14ac:dyDescent="0.3">
      <c r="A112">
        <v>108</v>
      </c>
      <c r="B112">
        <f t="shared" si="4"/>
        <v>-9.8885438199983149</v>
      </c>
      <c r="C112">
        <f t="shared" si="5"/>
        <v>30.433808521444917</v>
      </c>
      <c r="D112">
        <f t="shared" si="6"/>
        <v>-8.4979673453110518</v>
      </c>
      <c r="E112">
        <f t="shared" si="7"/>
        <v>21.754054198116727</v>
      </c>
    </row>
    <row r="113" spans="1:5" x14ac:dyDescent="0.3">
      <c r="A113">
        <v>109</v>
      </c>
      <c r="B113">
        <f t="shared" si="4"/>
        <v>-10.418180942629006</v>
      </c>
      <c r="C113">
        <f t="shared" si="5"/>
        <v>30.256594419178139</v>
      </c>
      <c r="D113">
        <f t="shared" si="6"/>
        <v>-8.953124247571802</v>
      </c>
      <c r="E113">
        <f t="shared" si="7"/>
        <v>21.601760828981213</v>
      </c>
    </row>
    <row r="114" spans="1:5" x14ac:dyDescent="0.3">
      <c r="A114">
        <v>110</v>
      </c>
      <c r="B114">
        <f t="shared" si="4"/>
        <v>-10.944644586421399</v>
      </c>
      <c r="C114">
        <f t="shared" si="5"/>
        <v>30.07016386514907</v>
      </c>
      <c r="D114">
        <f t="shared" si="6"/>
        <v>-9.4055539414558904</v>
      </c>
      <c r="E114">
        <f t="shared" si="7"/>
        <v>21.441547071612483</v>
      </c>
    </row>
    <row r="115" spans="1:5" x14ac:dyDescent="0.3">
      <c r="A115">
        <v>111</v>
      </c>
      <c r="B115">
        <f t="shared" si="4"/>
        <v>-11.467774385449609</v>
      </c>
      <c r="C115">
        <f t="shared" si="5"/>
        <v>29.874573647910456</v>
      </c>
      <c r="D115">
        <f t="shared" si="6"/>
        <v>-9.8551186124957582</v>
      </c>
      <c r="E115">
        <f t="shared" si="7"/>
        <v>21.273461728673048</v>
      </c>
    </row>
    <row r="116" spans="1:5" x14ac:dyDescent="0.3">
      <c r="A116">
        <v>112</v>
      </c>
      <c r="B116">
        <f t="shared" si="4"/>
        <v>-11.987410989309186</v>
      </c>
      <c r="C116">
        <f t="shared" si="5"/>
        <v>29.669883346137198</v>
      </c>
      <c r="D116">
        <f t="shared" si="6"/>
        <v>-10.301681318937582</v>
      </c>
      <c r="E116">
        <f t="shared" si="7"/>
        <v>21.097556000586657</v>
      </c>
    </row>
    <row r="117" spans="1:5" x14ac:dyDescent="0.3">
      <c r="A117">
        <v>113</v>
      </c>
      <c r="B117">
        <f t="shared" si="4"/>
        <v>-12.503396111656755</v>
      </c>
      <c r="C117">
        <f t="shared" si="5"/>
        <v>29.456155310478092</v>
      </c>
      <c r="D117">
        <f t="shared" si="6"/>
        <v>-10.745106033455023</v>
      </c>
      <c r="E117">
        <f t="shared" si="7"/>
        <v>20.913883469942107</v>
      </c>
    </row>
    <row r="118" spans="1:5" x14ac:dyDescent="0.3">
      <c r="A118">
        <v>114</v>
      </c>
      <c r="B118">
        <f t="shared" si="4"/>
        <v>-13.015572578425601</v>
      </c>
      <c r="C118">
        <f t="shared" si="5"/>
        <v>29.233454644563231</v>
      </c>
      <c r="D118">
        <f t="shared" si="6"/>
        <v>-11.185257684584501</v>
      </c>
      <c r="E118">
        <f t="shared" si="7"/>
        <v>20.722500085171525</v>
      </c>
    </row>
    <row r="119" spans="1:5" x14ac:dyDescent="0.3">
      <c r="A119">
        <v>115</v>
      </c>
      <c r="B119">
        <f t="shared" si="4"/>
        <v>-13.523784375702379</v>
      </c>
      <c r="C119">
        <f t="shared" si="5"/>
        <v>29.001849185172802</v>
      </c>
      <c r="D119">
        <f t="shared" si="6"/>
        <v>-11.622002197869232</v>
      </c>
      <c r="E119">
        <f t="shared" si="7"/>
        <v>20.523464143507873</v>
      </c>
    </row>
    <row r="120" spans="1:5" x14ac:dyDescent="0.3">
      <c r="A120">
        <v>116</v>
      </c>
      <c r="B120">
        <f t="shared" si="4"/>
        <v>-14.02787669725048</v>
      </c>
      <c r="C120">
        <f t="shared" si="5"/>
        <v>28.761409481573342</v>
      </c>
      <c r="D120">
        <f t="shared" si="6"/>
        <v>-12.055206536699632</v>
      </c>
      <c r="E120">
        <f t="shared" si="7"/>
        <v>20.316836273227089</v>
      </c>
    </row>
    <row r="121" spans="1:5" x14ac:dyDescent="0.3">
      <c r="A121">
        <v>117</v>
      </c>
      <c r="B121">
        <f t="shared" si="4"/>
        <v>-14.527695991665494</v>
      </c>
      <c r="C121">
        <f t="shared" si="5"/>
        <v>28.512208774027773</v>
      </c>
      <c r="D121">
        <f t="shared" si="6"/>
        <v>-12.484738742837534</v>
      </c>
      <c r="E121">
        <f t="shared" si="7"/>
        <v>20.10267941518012</v>
      </c>
    </row>
    <row r="122" spans="1:5" x14ac:dyDescent="0.3">
      <c r="A122">
        <v>118</v>
      </c>
      <c r="B122">
        <f t="shared" si="4"/>
        <v>-15.023090009148497</v>
      </c>
      <c r="C122">
        <f t="shared" si="5"/>
        <v>28.254322971485667</v>
      </c>
      <c r="D122">
        <f t="shared" si="6"/>
        <v>-12.91046797661199</v>
      </c>
      <c r="E122">
        <f t="shared" si="7"/>
        <v>19.881058803620498</v>
      </c>
    </row>
    <row r="123" spans="1:5" x14ac:dyDescent="0.3">
      <c r="A123">
        <v>119</v>
      </c>
      <c r="B123">
        <f t="shared" si="4"/>
        <v>-15.513907847882784</v>
      </c>
      <c r="C123">
        <f t="shared" si="5"/>
        <v>27.987830628460667</v>
      </c>
      <c r="D123">
        <f t="shared" si="6"/>
        <v>-13.332264556774268</v>
      </c>
      <c r="E123">
        <f t="shared" si="7"/>
        <v>19.652041946333384</v>
      </c>
    </row>
    <row r="124" spans="1:5" x14ac:dyDescent="0.3">
      <c r="A124">
        <v>120</v>
      </c>
      <c r="B124">
        <f t="shared" si="4"/>
        <v>-15.999999999999993</v>
      </c>
      <c r="C124">
        <f t="shared" si="5"/>
        <v>27.712812921102039</v>
      </c>
      <c r="D124">
        <f t="shared" si="6"/>
        <v>-13.749999999999995</v>
      </c>
      <c r="E124">
        <f t="shared" si="7"/>
        <v>19.415698604072062</v>
      </c>
    </row>
    <row r="125" spans="1:5" x14ac:dyDescent="0.3">
      <c r="A125">
        <v>121</v>
      </c>
      <c r="B125">
        <f t="shared" si="4"/>
        <v>-16.481218397121737</v>
      </c>
      <c r="C125">
        <f t="shared" si="5"/>
        <v>27.429353622467595</v>
      </c>
      <c r="D125">
        <f t="shared" si="6"/>
        <v>-14.163547060026492</v>
      </c>
      <c r="E125">
        <f t="shared" si="7"/>
        <v>19.172100769308088</v>
      </c>
    </row>
    <row r="126" spans="1:5" x14ac:dyDescent="0.3">
      <c r="A126">
        <v>122</v>
      </c>
      <c r="B126">
        <f t="shared" si="4"/>
        <v>-16.957416455462553</v>
      </c>
      <c r="C126">
        <f t="shared" si="5"/>
        <v>27.137539077005634</v>
      </c>
      <c r="D126">
        <f t="shared" si="6"/>
        <v>-14.572779766413131</v>
      </c>
      <c r="E126">
        <f t="shared" si="7"/>
        <v>18.921322644301718</v>
      </c>
    </row>
    <row r="127" spans="1:5" x14ac:dyDescent="0.3">
      <c r="A127">
        <v>123</v>
      </c>
      <c r="B127">
        <f t="shared" si="4"/>
        <v>-17.428449120480867</v>
      </c>
      <c r="C127">
        <f t="shared" si="5"/>
        <v>26.837458174253566</v>
      </c>
      <c r="D127">
        <f t="shared" si="6"/>
        <v>-14.977573462913245</v>
      </c>
      <c r="E127">
        <f t="shared" si="7"/>
        <v>18.663440618499159</v>
      </c>
    </row>
    <row r="128" spans="1:5" x14ac:dyDescent="0.3">
      <c r="A128">
        <v>124</v>
      </c>
      <c r="B128">
        <f t="shared" si="4"/>
        <v>-17.894172911063894</v>
      </c>
      <c r="C128">
        <f t="shared" si="5"/>
        <v>26.529202321761336</v>
      </c>
      <c r="D128">
        <f t="shared" si="6"/>
        <v>-15.377804845445533</v>
      </c>
      <c r="E128">
        <f t="shared" si="7"/>
        <v>18.39853324526365</v>
      </c>
    </row>
    <row r="129" spans="1:5" x14ac:dyDescent="0.3">
      <c r="A129">
        <v>125</v>
      </c>
      <c r="B129">
        <f t="shared" si="4"/>
        <v>-18.354445963233466</v>
      </c>
      <c r="C129">
        <f t="shared" si="5"/>
        <v>26.212865417247745</v>
      </c>
      <c r="D129">
        <f t="shared" si="6"/>
        <v>-15.773351999653761</v>
      </c>
      <c r="E129">
        <f t="shared" si="7"/>
        <v>18.126681217947279</v>
      </c>
    </row>
    <row r="130" spans="1:5" x14ac:dyDescent="0.3">
      <c r="A130">
        <v>126</v>
      </c>
      <c r="B130">
        <f t="shared" si="4"/>
        <v>-18.809128073359137</v>
      </c>
      <c r="C130">
        <f t="shared" si="5"/>
        <v>25.888543819998318</v>
      </c>
      <c r="D130">
        <f t="shared" si="6"/>
        <v>-16.164094438043008</v>
      </c>
      <c r="E130">
        <f t="shared" si="7"/>
        <v>17.847967345311055</v>
      </c>
    </row>
    <row r="131" spans="1:5" x14ac:dyDescent="0.3">
      <c r="A131">
        <v>127</v>
      </c>
      <c r="B131">
        <f t="shared" si="4"/>
        <v>-19.258080740865548</v>
      </c>
      <c r="C131">
        <f t="shared" si="5"/>
        <v>25.556336321513367</v>
      </c>
      <c r="D131">
        <f t="shared" si="6"/>
        <v>-16.549913136681329</v>
      </c>
      <c r="E131">
        <f t="shared" si="7"/>
        <v>17.56247652630055</v>
      </c>
    </row>
    <row r="132" spans="1:5" x14ac:dyDescent="0.3">
      <c r="A132">
        <v>128</v>
      </c>
      <c r="B132">
        <f t="shared" ref="B132:B195" si="8">COS(A132*PI()/180)*prumer_statoru*0.5</f>
        <v>-19.701167210421065</v>
      </c>
      <c r="C132">
        <f t="shared" ref="C132:C195" si="9">SIN(A132*PI()/180)*prumer_statoru*0.5</f>
        <v>25.216344115415104</v>
      </c>
      <c r="D132">
        <f t="shared" ref="D132:D195" si="10">COS(A132*PI()/180)*prumer_rotoru*0.5</f>
        <v>-16.930690571455603</v>
      </c>
      <c r="E132">
        <f t="shared" ref="E132:E195" si="11">SIN(A132*PI()/180)*prumer_rotoru*0.5-excentricita</f>
        <v>17.270295724184855</v>
      </c>
    </row>
    <row r="133" spans="1:5" x14ac:dyDescent="0.3">
      <c r="A133">
        <v>129</v>
      </c>
      <c r="B133">
        <f t="shared" si="8"/>
        <v>-20.138252513594793</v>
      </c>
      <c r="C133">
        <f t="shared" si="9"/>
        <v>24.868670766623072</v>
      </c>
      <c r="D133">
        <f t="shared" si="10"/>
        <v>-17.306310753870527</v>
      </c>
      <c r="E133">
        <f t="shared" si="11"/>
        <v>16.9715139400667</v>
      </c>
    </row>
    <row r="134" spans="1:5" x14ac:dyDescent="0.3">
      <c r="A134">
        <v>130</v>
      </c>
      <c r="B134">
        <f t="shared" si="8"/>
        <v>-20.56920350996926</v>
      </c>
      <c r="C134">
        <f t="shared" si="9"/>
        <v>24.513422179807296</v>
      </c>
      <c r="D134">
        <f t="shared" si="10"/>
        <v>-17.676659266379833</v>
      </c>
      <c r="E134">
        <f t="shared" si="11"/>
        <v>16.666222185771893</v>
      </c>
    </row>
    <row r="135" spans="1:5" x14ac:dyDescent="0.3">
      <c r="A135">
        <v>131</v>
      </c>
      <c r="B135">
        <f t="shared" si="8"/>
        <v>-20.99388892769624</v>
      </c>
      <c r="C135">
        <f t="shared" si="9"/>
        <v>24.150706567128697</v>
      </c>
      <c r="D135">
        <f t="shared" si="10"/>
        <v>-18.041623297238957</v>
      </c>
      <c r="E135">
        <f t="shared" si="11"/>
        <v>16.354513456126227</v>
      </c>
    </row>
    <row r="136" spans="1:5" x14ac:dyDescent="0.3">
      <c r="A136">
        <v>132</v>
      </c>
      <c r="B136">
        <f t="shared" si="8"/>
        <v>-21.412179403483464</v>
      </c>
      <c r="C136">
        <f t="shared" si="9"/>
        <v>23.780634415276616</v>
      </c>
      <c r="D136">
        <f t="shared" si="10"/>
        <v>-18.401091674868603</v>
      </c>
      <c r="E136">
        <f t="shared" si="11"/>
        <v>16.036482700628341</v>
      </c>
    </row>
    <row r="137" spans="1:5" x14ac:dyDescent="0.3">
      <c r="A137">
        <v>133</v>
      </c>
      <c r="B137">
        <f t="shared" si="8"/>
        <v>-21.823947521999948</v>
      </c>
      <c r="C137">
        <f t="shared" si="9"/>
        <v>23.403318451813458</v>
      </c>
      <c r="D137">
        <f t="shared" si="10"/>
        <v>-18.754954901718705</v>
      </c>
      <c r="E137">
        <f t="shared" si="11"/>
        <v>15.712226794527192</v>
      </c>
    </row>
    <row r="138" spans="1:5" x14ac:dyDescent="0.3">
      <c r="A138">
        <v>134</v>
      </c>
      <c r="B138">
        <f t="shared" si="8"/>
        <v>-22.229067854687905</v>
      </c>
      <c r="C138">
        <f t="shared" si="9"/>
        <v>23.018873610836845</v>
      </c>
      <c r="D138">
        <f t="shared" si="10"/>
        <v>-19.103105187622418</v>
      </c>
      <c r="E138">
        <f t="shared" si="11"/>
        <v>15.381844509312915</v>
      </c>
    </row>
    <row r="139" spans="1:5" x14ac:dyDescent="0.3">
      <c r="A139">
        <v>135</v>
      </c>
      <c r="B139">
        <f t="shared" si="8"/>
        <v>-22.627416997969519</v>
      </c>
      <c r="C139">
        <f t="shared" si="9"/>
        <v>22.627416997969522</v>
      </c>
      <c r="D139">
        <f t="shared" si="10"/>
        <v>-19.445436482630054</v>
      </c>
      <c r="E139">
        <f t="shared" si="11"/>
        <v>15.045436482630057</v>
      </c>
    </row>
    <row r="140" spans="1:5" x14ac:dyDescent="0.3">
      <c r="A140">
        <v>136</v>
      </c>
      <c r="B140">
        <f t="shared" si="8"/>
        <v>-23.018873610836838</v>
      </c>
      <c r="C140">
        <f t="shared" si="9"/>
        <v>22.229067854687909</v>
      </c>
      <c r="D140">
        <f t="shared" si="10"/>
        <v>-19.781844509312908</v>
      </c>
      <c r="E140">
        <f t="shared" si="11"/>
        <v>14.703105187622421</v>
      </c>
    </row>
    <row r="141" spans="1:5" x14ac:dyDescent="0.3">
      <c r="A141">
        <v>137</v>
      </c>
      <c r="B141">
        <f t="shared" si="8"/>
        <v>-23.403318451813455</v>
      </c>
      <c r="C141">
        <f t="shared" si="9"/>
        <v>21.823947521999955</v>
      </c>
      <c r="D141">
        <f t="shared" si="10"/>
        <v>-20.112226794527189</v>
      </c>
      <c r="E141">
        <f t="shared" si="11"/>
        <v>14.354954901718711</v>
      </c>
    </row>
    <row r="142" spans="1:5" x14ac:dyDescent="0.3">
      <c r="A142">
        <v>138</v>
      </c>
      <c r="B142">
        <f t="shared" si="8"/>
        <v>-23.780634415276609</v>
      </c>
      <c r="C142">
        <f t="shared" si="9"/>
        <v>21.412179403483467</v>
      </c>
      <c r="D142">
        <f t="shared" si="10"/>
        <v>-20.436482700628336</v>
      </c>
      <c r="E142">
        <f t="shared" si="11"/>
        <v>14.001091674868603</v>
      </c>
    </row>
    <row r="143" spans="1:5" x14ac:dyDescent="0.3">
      <c r="A143">
        <v>139</v>
      </c>
      <c r="B143">
        <f t="shared" si="8"/>
        <v>-24.150706567128704</v>
      </c>
      <c r="C143">
        <f t="shared" si="9"/>
        <v>20.993888927696233</v>
      </c>
      <c r="D143">
        <f t="shared" si="10"/>
        <v>-20.754513456126229</v>
      </c>
      <c r="E143">
        <f t="shared" si="11"/>
        <v>13.641623297238949</v>
      </c>
    </row>
    <row r="144" spans="1:5" x14ac:dyDescent="0.3">
      <c r="A144">
        <v>140</v>
      </c>
      <c r="B144">
        <f t="shared" si="8"/>
        <v>-24.513422179807293</v>
      </c>
      <c r="C144">
        <f t="shared" si="9"/>
        <v>20.569203509969263</v>
      </c>
      <c r="D144">
        <f t="shared" si="10"/>
        <v>-21.066222185771892</v>
      </c>
      <c r="E144">
        <f t="shared" si="11"/>
        <v>13.276659266379836</v>
      </c>
    </row>
    <row r="145" spans="1:5" x14ac:dyDescent="0.3">
      <c r="A145">
        <v>141</v>
      </c>
      <c r="B145">
        <f t="shared" si="8"/>
        <v>-24.868670766623062</v>
      </c>
      <c r="C145">
        <f t="shared" si="9"/>
        <v>20.138252513594807</v>
      </c>
      <c r="D145">
        <f t="shared" si="10"/>
        <v>-21.371513940066695</v>
      </c>
      <c r="E145">
        <f t="shared" si="11"/>
        <v>12.906310753870537</v>
      </c>
    </row>
    <row r="146" spans="1:5" x14ac:dyDescent="0.3">
      <c r="A146">
        <v>142</v>
      </c>
      <c r="B146">
        <f t="shared" si="8"/>
        <v>-25.216344115415101</v>
      </c>
      <c r="C146">
        <f t="shared" si="9"/>
        <v>19.701167210421069</v>
      </c>
      <c r="D146">
        <f t="shared" si="10"/>
        <v>-21.670295724184854</v>
      </c>
      <c r="E146">
        <f t="shared" si="11"/>
        <v>12.530690571455606</v>
      </c>
    </row>
    <row r="147" spans="1:5" x14ac:dyDescent="0.3">
      <c r="A147">
        <v>143</v>
      </c>
      <c r="B147">
        <f t="shared" si="8"/>
        <v>-25.556336321513374</v>
      </c>
      <c r="C147">
        <f t="shared" si="9"/>
        <v>19.258080740865541</v>
      </c>
      <c r="D147">
        <f t="shared" si="10"/>
        <v>-21.962476526300556</v>
      </c>
      <c r="E147">
        <f t="shared" si="11"/>
        <v>12.149913136681326</v>
      </c>
    </row>
    <row r="148" spans="1:5" x14ac:dyDescent="0.3">
      <c r="A148">
        <v>144</v>
      </c>
      <c r="B148">
        <f t="shared" si="8"/>
        <v>-25.888543819998315</v>
      </c>
      <c r="C148">
        <f t="shared" si="9"/>
        <v>18.809128073359144</v>
      </c>
      <c r="D148">
        <f t="shared" si="10"/>
        <v>-22.247967345311054</v>
      </c>
      <c r="E148">
        <f t="shared" si="11"/>
        <v>11.764094438043015</v>
      </c>
    </row>
    <row r="149" spans="1:5" x14ac:dyDescent="0.3">
      <c r="A149">
        <v>145</v>
      </c>
      <c r="B149">
        <f t="shared" si="8"/>
        <v>-26.21286541724773</v>
      </c>
      <c r="C149">
        <f t="shared" si="9"/>
        <v>18.354445963233484</v>
      </c>
      <c r="D149">
        <f t="shared" si="10"/>
        <v>-22.526681217947267</v>
      </c>
      <c r="E149">
        <f t="shared" si="11"/>
        <v>11.373351999653774</v>
      </c>
    </row>
    <row r="150" spans="1:5" x14ac:dyDescent="0.3">
      <c r="A150">
        <v>146</v>
      </c>
      <c r="B150">
        <f t="shared" si="8"/>
        <v>-26.529202321761332</v>
      </c>
      <c r="C150">
        <f t="shared" si="9"/>
        <v>17.894172911063901</v>
      </c>
      <c r="D150">
        <f t="shared" si="10"/>
        <v>-22.798533245263645</v>
      </c>
      <c r="E150">
        <f t="shared" si="11"/>
        <v>10.97780484544554</v>
      </c>
    </row>
    <row r="151" spans="1:5" x14ac:dyDescent="0.3">
      <c r="A151">
        <v>147</v>
      </c>
      <c r="B151">
        <f t="shared" si="8"/>
        <v>-26.837458174253573</v>
      </c>
      <c r="C151">
        <f t="shared" si="9"/>
        <v>17.428449120480863</v>
      </c>
      <c r="D151">
        <f t="shared" si="10"/>
        <v>-23.063440618499165</v>
      </c>
      <c r="E151">
        <f t="shared" si="11"/>
        <v>10.577573462913241</v>
      </c>
    </row>
    <row r="152" spans="1:5" x14ac:dyDescent="0.3">
      <c r="A152">
        <v>148</v>
      </c>
      <c r="B152">
        <f t="shared" si="8"/>
        <v>-27.137539077005631</v>
      </c>
      <c r="C152">
        <f t="shared" si="9"/>
        <v>16.957416455462557</v>
      </c>
      <c r="D152">
        <f t="shared" si="10"/>
        <v>-23.321322644301713</v>
      </c>
      <c r="E152">
        <f t="shared" si="11"/>
        <v>10.172779766413134</v>
      </c>
    </row>
    <row r="153" spans="1:5" x14ac:dyDescent="0.3">
      <c r="A153">
        <v>149</v>
      </c>
      <c r="B153">
        <f t="shared" si="8"/>
        <v>-27.429353622467591</v>
      </c>
      <c r="C153">
        <f t="shared" si="9"/>
        <v>16.48121839712174</v>
      </c>
      <c r="D153">
        <f t="shared" si="10"/>
        <v>-23.572100769308086</v>
      </c>
      <c r="E153">
        <f t="shared" si="11"/>
        <v>9.7635470600264949</v>
      </c>
    </row>
    <row r="154" spans="1:5" x14ac:dyDescent="0.3">
      <c r="A154">
        <v>150</v>
      </c>
      <c r="B154">
        <f t="shared" si="8"/>
        <v>-27.712812921102039</v>
      </c>
      <c r="C154">
        <f t="shared" si="9"/>
        <v>15.999999999999998</v>
      </c>
      <c r="D154">
        <f t="shared" si="10"/>
        <v>-23.815698604072065</v>
      </c>
      <c r="E154">
        <f t="shared" si="11"/>
        <v>9.3499999999999979</v>
      </c>
    </row>
    <row r="155" spans="1:5" x14ac:dyDescent="0.3">
      <c r="A155">
        <v>151</v>
      </c>
      <c r="B155">
        <f t="shared" si="8"/>
        <v>-27.987830628460664</v>
      </c>
      <c r="C155">
        <f t="shared" si="9"/>
        <v>15.513907847882789</v>
      </c>
      <c r="D155">
        <f t="shared" si="10"/>
        <v>-24.052041946333382</v>
      </c>
      <c r="E155">
        <f t="shared" si="11"/>
        <v>8.9322645567742711</v>
      </c>
    </row>
    <row r="156" spans="1:5" x14ac:dyDescent="0.3">
      <c r="A156">
        <v>152</v>
      </c>
      <c r="B156">
        <f t="shared" si="8"/>
        <v>-28.254322971485657</v>
      </c>
      <c r="C156">
        <f t="shared" si="9"/>
        <v>15.023090009148515</v>
      </c>
      <c r="D156">
        <f t="shared" si="10"/>
        <v>-24.281058803620486</v>
      </c>
      <c r="E156">
        <f t="shared" si="11"/>
        <v>8.5104679766120039</v>
      </c>
    </row>
    <row r="157" spans="1:5" x14ac:dyDescent="0.3">
      <c r="A157">
        <v>153</v>
      </c>
      <c r="B157">
        <f t="shared" si="8"/>
        <v>-28.512208774027769</v>
      </c>
      <c r="C157">
        <f t="shared" si="9"/>
        <v>14.5276959916655</v>
      </c>
      <c r="D157">
        <f t="shared" si="10"/>
        <v>-24.502679415180115</v>
      </c>
      <c r="E157">
        <f t="shared" si="11"/>
        <v>8.0847387428375388</v>
      </c>
    </row>
    <row r="158" spans="1:5" x14ac:dyDescent="0.3">
      <c r="A158">
        <v>154</v>
      </c>
      <c r="B158">
        <f t="shared" si="8"/>
        <v>-28.761409481573345</v>
      </c>
      <c r="C158">
        <f t="shared" si="9"/>
        <v>14.027876697250473</v>
      </c>
      <c r="D158">
        <f t="shared" si="10"/>
        <v>-24.716836273227095</v>
      </c>
      <c r="E158">
        <f t="shared" si="11"/>
        <v>7.6552065366996249</v>
      </c>
    </row>
    <row r="159" spans="1:5" x14ac:dyDescent="0.3">
      <c r="A159">
        <v>155</v>
      </c>
      <c r="B159">
        <f t="shared" si="8"/>
        <v>-29.001849185172798</v>
      </c>
      <c r="C159">
        <f t="shared" si="9"/>
        <v>13.523784375702384</v>
      </c>
      <c r="D159">
        <f t="shared" si="10"/>
        <v>-24.923464143507875</v>
      </c>
      <c r="E159">
        <f t="shared" si="11"/>
        <v>7.2220021978692355</v>
      </c>
    </row>
    <row r="160" spans="1:5" x14ac:dyDescent="0.3">
      <c r="A160">
        <v>156</v>
      </c>
      <c r="B160">
        <f t="shared" si="8"/>
        <v>-29.233454644563224</v>
      </c>
      <c r="C160">
        <f t="shared" si="9"/>
        <v>13.015572578425614</v>
      </c>
      <c r="D160">
        <f t="shared" si="10"/>
        <v>-25.12250008517152</v>
      </c>
      <c r="E160">
        <f t="shared" si="11"/>
        <v>6.7852576845845114</v>
      </c>
    </row>
    <row r="161" spans="1:5" x14ac:dyDescent="0.3">
      <c r="A161">
        <v>157</v>
      </c>
      <c r="B161">
        <f t="shared" si="8"/>
        <v>-29.456155310478085</v>
      </c>
      <c r="C161">
        <f t="shared" si="9"/>
        <v>12.503396111656773</v>
      </c>
      <c r="D161">
        <f t="shared" si="10"/>
        <v>-25.313883469942105</v>
      </c>
      <c r="E161">
        <f t="shared" si="11"/>
        <v>6.3451060334550391</v>
      </c>
    </row>
    <row r="162" spans="1:5" x14ac:dyDescent="0.3">
      <c r="A162">
        <v>158</v>
      </c>
      <c r="B162">
        <f t="shared" si="8"/>
        <v>-29.669883346137194</v>
      </c>
      <c r="C162">
        <f t="shared" si="9"/>
        <v>11.987410989309192</v>
      </c>
      <c r="D162">
        <f t="shared" si="10"/>
        <v>-25.497556000586652</v>
      </c>
      <c r="E162">
        <f t="shared" si="11"/>
        <v>5.9016813189375856</v>
      </c>
    </row>
    <row r="163" spans="1:5" x14ac:dyDescent="0.3">
      <c r="A163">
        <v>159</v>
      </c>
      <c r="B163">
        <f t="shared" si="8"/>
        <v>-29.874573647910456</v>
      </c>
      <c r="C163">
        <f t="shared" si="9"/>
        <v>11.467774385449607</v>
      </c>
      <c r="D163">
        <f t="shared" si="10"/>
        <v>-25.673461728673047</v>
      </c>
      <c r="E163">
        <f t="shared" si="11"/>
        <v>5.455118612495756</v>
      </c>
    </row>
    <row r="164" spans="1:5" x14ac:dyDescent="0.3">
      <c r="A164">
        <v>160</v>
      </c>
      <c r="B164">
        <f t="shared" si="8"/>
        <v>-30.070163865149066</v>
      </c>
      <c r="C164">
        <f t="shared" si="9"/>
        <v>10.944644586421404</v>
      </c>
      <c r="D164">
        <f t="shared" si="10"/>
        <v>-25.841547071612478</v>
      </c>
      <c r="E164">
        <f t="shared" si="11"/>
        <v>5.0055539414558936</v>
      </c>
    </row>
    <row r="165" spans="1:5" x14ac:dyDescent="0.3">
      <c r="A165">
        <v>161</v>
      </c>
      <c r="B165">
        <f t="shared" si="8"/>
        <v>-30.256594419178136</v>
      </c>
      <c r="C165">
        <f t="shared" si="9"/>
        <v>10.418180942629025</v>
      </c>
      <c r="D165">
        <f t="shared" si="10"/>
        <v>-26.001760828981212</v>
      </c>
      <c r="E165">
        <f t="shared" si="11"/>
        <v>4.5531242475718177</v>
      </c>
    </row>
    <row r="166" spans="1:5" x14ac:dyDescent="0.3">
      <c r="A166">
        <v>162</v>
      </c>
      <c r="B166">
        <f t="shared" si="8"/>
        <v>-30.433808521444913</v>
      </c>
      <c r="C166">
        <f t="shared" si="9"/>
        <v>9.8885438199983202</v>
      </c>
      <c r="D166">
        <f t="shared" si="10"/>
        <v>-26.154054198116722</v>
      </c>
      <c r="E166">
        <f t="shared" si="11"/>
        <v>4.0979673453110568</v>
      </c>
    </row>
    <row r="167" spans="1:5" x14ac:dyDescent="0.3">
      <c r="A167">
        <v>163</v>
      </c>
      <c r="B167">
        <f t="shared" si="8"/>
        <v>-30.601752190817134</v>
      </c>
      <c r="C167">
        <f t="shared" si="9"/>
        <v>9.3558945511275855</v>
      </c>
      <c r="D167">
        <f t="shared" si="10"/>
        <v>-26.298380788983476</v>
      </c>
      <c r="E167">
        <f t="shared" si="11"/>
        <v>3.6402218798752681</v>
      </c>
    </row>
    <row r="168" spans="1:5" x14ac:dyDescent="0.3">
      <c r="A168">
        <v>164</v>
      </c>
      <c r="B168">
        <f t="shared" si="8"/>
        <v>-30.760374270026198</v>
      </c>
      <c r="C168">
        <f t="shared" si="9"/>
        <v>8.8203953861439892</v>
      </c>
      <c r="D168">
        <f t="shared" si="10"/>
        <v>-26.434696638303762</v>
      </c>
      <c r="E168">
        <f t="shared" si="11"/>
        <v>3.1800272849674904</v>
      </c>
    </row>
    <row r="169" spans="1:5" x14ac:dyDescent="0.3">
      <c r="A169">
        <v>165</v>
      </c>
      <c r="B169">
        <f t="shared" si="8"/>
        <v>-30.909626441250182</v>
      </c>
      <c r="C169">
        <f t="shared" si="9"/>
        <v>8.2822094432806725</v>
      </c>
      <c r="D169">
        <f t="shared" si="10"/>
        <v>-26.562960222949375</v>
      </c>
      <c r="E169">
        <f t="shared" si="11"/>
        <v>2.7175237403193275</v>
      </c>
    </row>
    <row r="170" spans="1:5" x14ac:dyDescent="0.3">
      <c r="A170">
        <v>166</v>
      </c>
      <c r="B170">
        <f t="shared" si="8"/>
        <v>-31.049463240831887</v>
      </c>
      <c r="C170">
        <f t="shared" si="9"/>
        <v>7.7415006591893674</v>
      </c>
      <c r="D170">
        <f t="shared" si="10"/>
        <v>-26.683132472589904</v>
      </c>
      <c r="E170">
        <f t="shared" si="11"/>
        <v>2.2528521289908623</v>
      </c>
    </row>
    <row r="171" spans="1:5" x14ac:dyDescent="0.3">
      <c r="A171">
        <v>167</v>
      </c>
      <c r="B171">
        <f t="shared" si="8"/>
        <v>-31.179842073127528</v>
      </c>
      <c r="C171">
        <f t="shared" si="9"/>
        <v>7.198433739003673</v>
      </c>
      <c r="D171">
        <f t="shared" si="10"/>
        <v>-26.79517678159397</v>
      </c>
      <c r="E171">
        <f t="shared" si="11"/>
        <v>1.7861539944562814</v>
      </c>
    </row>
    <row r="172" spans="1:5" x14ac:dyDescent="0.3">
      <c r="A172">
        <v>168</v>
      </c>
      <c r="B172">
        <f t="shared" si="8"/>
        <v>-31.300723223481782</v>
      </c>
      <c r="C172">
        <f t="shared" si="9"/>
        <v>6.6531741061682981</v>
      </c>
      <c r="D172">
        <f t="shared" si="10"/>
        <v>-26.899059020179656</v>
      </c>
      <c r="E172">
        <f t="shared" si="11"/>
        <v>1.3175714974883812</v>
      </c>
    </row>
    <row r="173" spans="1:5" x14ac:dyDescent="0.3">
      <c r="A173">
        <v>169</v>
      </c>
      <c r="B173">
        <f t="shared" si="8"/>
        <v>-31.412069870325247</v>
      </c>
      <c r="C173">
        <f t="shared" si="9"/>
        <v>6.1058878520494391</v>
      </c>
      <c r="D173">
        <f t="shared" si="10"/>
        <v>-26.99474754481076</v>
      </c>
      <c r="E173">
        <f t="shared" si="11"/>
        <v>0.8472473728549863</v>
      </c>
    </row>
    <row r="174" spans="1:5" x14ac:dyDescent="0.3">
      <c r="A174">
        <v>170</v>
      </c>
      <c r="B174">
        <f t="shared" si="8"/>
        <v>-31.513848096390657</v>
      </c>
      <c r="C174">
        <f t="shared" si="9"/>
        <v>5.5567416853417688</v>
      </c>
      <c r="D174">
        <f t="shared" si="10"/>
        <v>-27.082213207835721</v>
      </c>
      <c r="E174">
        <f t="shared" si="11"/>
        <v>0.37532488584058221</v>
      </c>
    </row>
    <row r="175" spans="1:5" x14ac:dyDescent="0.3">
      <c r="A175">
        <v>171</v>
      </c>
      <c r="B175">
        <f t="shared" si="8"/>
        <v>-31.606026899044405</v>
      </c>
      <c r="C175">
        <f t="shared" si="9"/>
        <v>5.0059028812873914</v>
      </c>
      <c r="D175">
        <f t="shared" si="10"/>
        <v>-27.161429366366285</v>
      </c>
      <c r="E175">
        <f t="shared" si="11"/>
        <v>-9.8052211393648392E-2</v>
      </c>
    </row>
    <row r="176" spans="1:5" x14ac:dyDescent="0.3">
      <c r="A176">
        <v>172</v>
      </c>
      <c r="B176">
        <f t="shared" si="8"/>
        <v>-31.688578199730248</v>
      </c>
      <c r="C176">
        <f t="shared" si="9"/>
        <v>4.4535392307221038</v>
      </c>
      <c r="D176">
        <f t="shared" si="10"/>
        <v>-27.232371890393182</v>
      </c>
      <c r="E176">
        <f t="shared" si="11"/>
        <v>-0.57273972359819236</v>
      </c>
    </row>
    <row r="177" spans="1:5" x14ac:dyDescent="0.3">
      <c r="A177">
        <v>173</v>
      </c>
      <c r="B177">
        <f t="shared" si="8"/>
        <v>-31.761476852522303</v>
      </c>
      <c r="C177">
        <f t="shared" si="9"/>
        <v>3.8998189889647215</v>
      </c>
      <c r="D177">
        <f t="shared" si="10"/>
        <v>-27.295019170136353</v>
      </c>
      <c r="E177">
        <f t="shared" si="11"/>
        <v>-1.0485930563584427</v>
      </c>
    </row>
    <row r="178" spans="1:5" x14ac:dyDescent="0.3">
      <c r="A178">
        <v>174</v>
      </c>
      <c r="B178">
        <f t="shared" si="8"/>
        <v>-31.824700651784745</v>
      </c>
      <c r="C178">
        <f t="shared" si="9"/>
        <v>3.3449108245649195</v>
      </c>
      <c r="D178">
        <f t="shared" si="10"/>
        <v>-27.349352122627515</v>
      </c>
      <c r="E178">
        <f t="shared" si="11"/>
        <v>-1.5254672601395227</v>
      </c>
    </row>
    <row r="179" spans="1:5" x14ac:dyDescent="0.3">
      <c r="A179">
        <v>175</v>
      </c>
      <c r="B179">
        <f t="shared" si="8"/>
        <v>-31.878230338935857</v>
      </c>
      <c r="C179">
        <f t="shared" si="9"/>
        <v>2.7889837679250764</v>
      </c>
      <c r="D179">
        <f t="shared" si="10"/>
        <v>-27.395354197523002</v>
      </c>
      <c r="E179">
        <f t="shared" si="11"/>
        <v>-2.0032170744393878</v>
      </c>
    </row>
    <row r="180" spans="1:5" x14ac:dyDescent="0.3">
      <c r="A180">
        <v>176</v>
      </c>
      <c r="B180">
        <f t="shared" si="8"/>
        <v>-31.922049608314374</v>
      </c>
      <c r="C180">
        <f t="shared" si="9"/>
        <v>2.2322071598120168</v>
      </c>
      <c r="D180">
        <f t="shared" si="10"/>
        <v>-27.433011382145164</v>
      </c>
      <c r="E180">
        <f t="shared" si="11"/>
        <v>-2.4816969720365485</v>
      </c>
    </row>
    <row r="181" spans="1:5" x14ac:dyDescent="0.3">
      <c r="A181">
        <v>177</v>
      </c>
      <c r="B181">
        <f t="shared" si="8"/>
        <v>-31.956145112146363</v>
      </c>
      <c r="C181">
        <f t="shared" si="9"/>
        <v>1.6747505997742018</v>
      </c>
      <c r="D181">
        <f t="shared" si="10"/>
        <v>-27.462312205750781</v>
      </c>
      <c r="E181">
        <f t="shared" si="11"/>
        <v>-2.9607612033190458</v>
      </c>
    </row>
    <row r="182" spans="1:5" x14ac:dyDescent="0.3">
      <c r="A182">
        <v>178</v>
      </c>
      <c r="B182">
        <f t="shared" si="8"/>
        <v>-31.980506464611064</v>
      </c>
      <c r="C182">
        <f t="shared" si="9"/>
        <v>1.1167838944800224</v>
      </c>
      <c r="D182">
        <f t="shared" si="10"/>
        <v>-27.483247743025135</v>
      </c>
      <c r="E182">
        <f t="shared" si="11"/>
        <v>-3.4402638406812311</v>
      </c>
    </row>
    <row r="183" spans="1:5" x14ac:dyDescent="0.3">
      <c r="A183">
        <v>179</v>
      </c>
      <c r="B183">
        <f t="shared" si="8"/>
        <v>-31.995126245004521</v>
      </c>
      <c r="C183">
        <f t="shared" si="9"/>
        <v>0.55847700599307004</v>
      </c>
      <c r="D183">
        <f t="shared" si="10"/>
        <v>-27.495811616800761</v>
      </c>
      <c r="E183">
        <f t="shared" si="11"/>
        <v>-3.9200588229747058</v>
      </c>
    </row>
    <row r="184" spans="1:5" x14ac:dyDescent="0.3">
      <c r="A184">
        <v>180</v>
      </c>
      <c r="B184">
        <f t="shared" si="8"/>
        <v>-32</v>
      </c>
      <c r="C184">
        <f t="shared" si="9"/>
        <v>3.920475055707584E-15</v>
      </c>
      <c r="D184">
        <f t="shared" si="10"/>
        <v>-27.5</v>
      </c>
      <c r="E184">
        <f t="shared" si="11"/>
        <v>-4.3999999999999968</v>
      </c>
    </row>
    <row r="185" spans="1:5" x14ac:dyDescent="0.3">
      <c r="A185">
        <v>181</v>
      </c>
      <c r="B185">
        <f t="shared" si="8"/>
        <v>-31.995126245004521</v>
      </c>
      <c r="C185">
        <f t="shared" si="9"/>
        <v>-0.55847700599306216</v>
      </c>
      <c r="D185">
        <f t="shared" si="10"/>
        <v>-27.495811616800761</v>
      </c>
      <c r="E185">
        <f t="shared" si="11"/>
        <v>-4.8799411770252883</v>
      </c>
    </row>
    <row r="186" spans="1:5" x14ac:dyDescent="0.3">
      <c r="A186">
        <v>182</v>
      </c>
      <c r="B186">
        <f t="shared" si="8"/>
        <v>-31.980506464611064</v>
      </c>
      <c r="C186">
        <f t="shared" si="9"/>
        <v>-1.1167838944800288</v>
      </c>
      <c r="D186">
        <f t="shared" si="10"/>
        <v>-27.483247743025135</v>
      </c>
      <c r="E186">
        <f t="shared" si="11"/>
        <v>-5.3597361593187749</v>
      </c>
    </row>
    <row r="187" spans="1:5" x14ac:dyDescent="0.3">
      <c r="A187">
        <v>183</v>
      </c>
      <c r="B187">
        <f t="shared" si="8"/>
        <v>-31.956145112146363</v>
      </c>
      <c r="C187">
        <f t="shared" si="9"/>
        <v>-1.6747505997741938</v>
      </c>
      <c r="D187">
        <f t="shared" si="10"/>
        <v>-27.462312205750781</v>
      </c>
      <c r="E187">
        <f t="shared" si="11"/>
        <v>-5.8392387966809487</v>
      </c>
    </row>
    <row r="188" spans="1:5" x14ac:dyDescent="0.3">
      <c r="A188">
        <v>184</v>
      </c>
      <c r="B188">
        <f t="shared" si="8"/>
        <v>-31.922049608314378</v>
      </c>
      <c r="C188">
        <f t="shared" si="9"/>
        <v>-2.2322071598119946</v>
      </c>
      <c r="D188">
        <f t="shared" si="10"/>
        <v>-27.433011382145168</v>
      </c>
      <c r="E188">
        <f t="shared" si="11"/>
        <v>-6.3183030279634327</v>
      </c>
    </row>
    <row r="189" spans="1:5" x14ac:dyDescent="0.3">
      <c r="A189">
        <v>185</v>
      </c>
      <c r="B189">
        <f t="shared" si="8"/>
        <v>-31.878230338935857</v>
      </c>
      <c r="C189">
        <f t="shared" si="9"/>
        <v>-2.7889837679250542</v>
      </c>
      <c r="D189">
        <f t="shared" si="10"/>
        <v>-27.395354197523002</v>
      </c>
      <c r="E189">
        <f t="shared" si="11"/>
        <v>-6.7967829255605938</v>
      </c>
    </row>
    <row r="190" spans="1:5" x14ac:dyDescent="0.3">
      <c r="A190">
        <v>186</v>
      </c>
      <c r="B190">
        <f t="shared" si="8"/>
        <v>-31.824700651784749</v>
      </c>
      <c r="C190">
        <f t="shared" si="9"/>
        <v>-3.3449108245648977</v>
      </c>
      <c r="D190">
        <f t="shared" si="10"/>
        <v>-27.349352122627518</v>
      </c>
      <c r="E190">
        <f t="shared" si="11"/>
        <v>-7.2745327398604598</v>
      </c>
    </row>
    <row r="191" spans="1:5" x14ac:dyDescent="0.3">
      <c r="A191">
        <v>187</v>
      </c>
      <c r="B191">
        <f t="shared" si="8"/>
        <v>-31.761476852522303</v>
      </c>
      <c r="C191">
        <f t="shared" si="9"/>
        <v>-3.8998189889647277</v>
      </c>
      <c r="D191">
        <f t="shared" si="10"/>
        <v>-27.295019170136353</v>
      </c>
      <c r="E191">
        <f t="shared" si="11"/>
        <v>-7.7514069436415634</v>
      </c>
    </row>
    <row r="192" spans="1:5" x14ac:dyDescent="0.3">
      <c r="A192">
        <v>188</v>
      </c>
      <c r="B192">
        <f t="shared" si="8"/>
        <v>-31.688578199730248</v>
      </c>
      <c r="C192">
        <f t="shared" si="9"/>
        <v>-4.4535392307220967</v>
      </c>
      <c r="D192">
        <f t="shared" si="10"/>
        <v>-27.232371890393182</v>
      </c>
      <c r="E192">
        <f t="shared" si="11"/>
        <v>-8.2272602764018021</v>
      </c>
    </row>
    <row r="193" spans="1:5" x14ac:dyDescent="0.3">
      <c r="A193">
        <v>189</v>
      </c>
      <c r="B193">
        <f t="shared" si="8"/>
        <v>-31.606026899044409</v>
      </c>
      <c r="C193">
        <f t="shared" si="9"/>
        <v>-5.0059028812873834</v>
      </c>
      <c r="D193">
        <f t="shared" si="10"/>
        <v>-27.161429366366288</v>
      </c>
      <c r="E193">
        <f t="shared" si="11"/>
        <v>-8.7019477886063452</v>
      </c>
    </row>
    <row r="194" spans="1:5" x14ac:dyDescent="0.3">
      <c r="A194">
        <v>190</v>
      </c>
      <c r="B194">
        <f t="shared" si="8"/>
        <v>-31.513848096390657</v>
      </c>
      <c r="C194">
        <f t="shared" si="9"/>
        <v>-5.556741685341775</v>
      </c>
      <c r="D194">
        <f t="shared" si="10"/>
        <v>-27.082213207835721</v>
      </c>
      <c r="E194">
        <f t="shared" si="11"/>
        <v>-9.1753248858405883</v>
      </c>
    </row>
    <row r="195" spans="1:5" x14ac:dyDescent="0.3">
      <c r="A195">
        <v>191</v>
      </c>
      <c r="B195">
        <f t="shared" si="8"/>
        <v>-31.412069870325247</v>
      </c>
      <c r="C195">
        <f t="shared" si="9"/>
        <v>-6.1058878520494311</v>
      </c>
      <c r="D195">
        <f t="shared" si="10"/>
        <v>-26.99474754481076</v>
      </c>
      <c r="E195">
        <f t="shared" si="11"/>
        <v>-9.6472473728549808</v>
      </c>
    </row>
    <row r="196" spans="1:5" x14ac:dyDescent="0.3">
      <c r="A196">
        <v>192</v>
      </c>
      <c r="B196">
        <f t="shared" ref="B196:B259" si="12">COS(A196*PI()/180)*prumer_statoru*0.5</f>
        <v>-31.300723223481782</v>
      </c>
      <c r="C196">
        <f t="shared" ref="C196:C259" si="13">SIN(A196*PI()/180)*prumer_statoru*0.5</f>
        <v>-6.6531741061682901</v>
      </c>
      <c r="D196">
        <f t="shared" ref="D196:D259" si="14">COS(A196*PI()/180)*prumer_rotoru*0.5</f>
        <v>-26.899059020179656</v>
      </c>
      <c r="E196">
        <f t="shared" ref="E196:E259" si="15">SIN(A196*PI()/180)*prumer_rotoru*0.5-excentricita</f>
        <v>-10.117571497488374</v>
      </c>
    </row>
    <row r="197" spans="1:5" x14ac:dyDescent="0.3">
      <c r="A197">
        <v>193</v>
      </c>
      <c r="B197">
        <f t="shared" si="12"/>
        <v>-31.179842073127528</v>
      </c>
      <c r="C197">
        <f t="shared" si="13"/>
        <v>-7.1984337390036792</v>
      </c>
      <c r="D197">
        <f t="shared" si="14"/>
        <v>-26.79517678159397</v>
      </c>
      <c r="E197">
        <f t="shared" si="15"/>
        <v>-10.586153994456287</v>
      </c>
    </row>
    <row r="198" spans="1:5" x14ac:dyDescent="0.3">
      <c r="A198">
        <v>194</v>
      </c>
      <c r="B198">
        <f t="shared" si="12"/>
        <v>-31.049463240831887</v>
      </c>
      <c r="C198">
        <f t="shared" si="13"/>
        <v>-7.7415006591893603</v>
      </c>
      <c r="D198">
        <f t="shared" si="14"/>
        <v>-26.683132472589904</v>
      </c>
      <c r="E198">
        <f t="shared" si="15"/>
        <v>-11.052852128990857</v>
      </c>
    </row>
    <row r="199" spans="1:5" x14ac:dyDescent="0.3">
      <c r="A199">
        <v>195</v>
      </c>
      <c r="B199">
        <f t="shared" si="12"/>
        <v>-30.90962644125019</v>
      </c>
      <c r="C199">
        <f t="shared" si="13"/>
        <v>-8.2822094432806512</v>
      </c>
      <c r="D199">
        <f t="shared" si="14"/>
        <v>-26.562960222949382</v>
      </c>
      <c r="E199">
        <f t="shared" si="15"/>
        <v>-11.517523740319309</v>
      </c>
    </row>
    <row r="200" spans="1:5" x14ac:dyDescent="0.3">
      <c r="A200">
        <v>196</v>
      </c>
      <c r="B200">
        <f t="shared" si="12"/>
        <v>-30.760374270026205</v>
      </c>
      <c r="C200">
        <f t="shared" si="13"/>
        <v>-8.8203953861439679</v>
      </c>
      <c r="D200">
        <f t="shared" si="14"/>
        <v>-26.43469663830377</v>
      </c>
      <c r="E200">
        <f t="shared" si="15"/>
        <v>-11.980027284967473</v>
      </c>
    </row>
    <row r="201" spans="1:5" x14ac:dyDescent="0.3">
      <c r="A201">
        <v>197</v>
      </c>
      <c r="B201">
        <f t="shared" si="12"/>
        <v>-30.601752190817137</v>
      </c>
      <c r="C201">
        <f t="shared" si="13"/>
        <v>-9.3558945511275642</v>
      </c>
      <c r="D201">
        <f t="shared" si="14"/>
        <v>-26.298380788983479</v>
      </c>
      <c r="E201">
        <f t="shared" si="15"/>
        <v>-12.440221879875251</v>
      </c>
    </row>
    <row r="202" spans="1:5" x14ac:dyDescent="0.3">
      <c r="A202">
        <v>198</v>
      </c>
      <c r="B202">
        <f t="shared" si="12"/>
        <v>-30.433808521444913</v>
      </c>
      <c r="C202">
        <f t="shared" si="13"/>
        <v>-9.8885438199983273</v>
      </c>
      <c r="D202">
        <f t="shared" si="14"/>
        <v>-26.154054198116722</v>
      </c>
      <c r="E202">
        <f t="shared" si="15"/>
        <v>-12.897967345311063</v>
      </c>
    </row>
    <row r="203" spans="1:5" x14ac:dyDescent="0.3">
      <c r="A203">
        <v>199</v>
      </c>
      <c r="B203">
        <f t="shared" si="12"/>
        <v>-30.256594419178136</v>
      </c>
      <c r="C203">
        <f t="shared" si="13"/>
        <v>-10.418180942629016</v>
      </c>
      <c r="D203">
        <f t="shared" si="14"/>
        <v>-26.001760828981212</v>
      </c>
      <c r="E203">
        <f t="shared" si="15"/>
        <v>-13.353124247571811</v>
      </c>
    </row>
    <row r="204" spans="1:5" x14ac:dyDescent="0.3">
      <c r="A204">
        <v>200</v>
      </c>
      <c r="B204">
        <f t="shared" si="12"/>
        <v>-30.07016386514907</v>
      </c>
      <c r="C204">
        <f t="shared" si="13"/>
        <v>-10.944644586421397</v>
      </c>
      <c r="D204">
        <f t="shared" si="14"/>
        <v>-25.841547071612482</v>
      </c>
      <c r="E204">
        <f t="shared" si="15"/>
        <v>-13.805553941455889</v>
      </c>
    </row>
    <row r="205" spans="1:5" x14ac:dyDescent="0.3">
      <c r="A205">
        <v>201</v>
      </c>
      <c r="B205">
        <f t="shared" si="12"/>
        <v>-29.874573647910456</v>
      </c>
      <c r="C205">
        <f t="shared" si="13"/>
        <v>-11.467774385449614</v>
      </c>
      <c r="D205">
        <f t="shared" si="14"/>
        <v>-25.673461728673047</v>
      </c>
      <c r="E205">
        <f t="shared" si="15"/>
        <v>-14.255118612495762</v>
      </c>
    </row>
    <row r="206" spans="1:5" x14ac:dyDescent="0.3">
      <c r="A206">
        <v>202</v>
      </c>
      <c r="B206">
        <f t="shared" si="12"/>
        <v>-29.669883346137198</v>
      </c>
      <c r="C206">
        <f t="shared" si="13"/>
        <v>-11.987410989309184</v>
      </c>
      <c r="D206">
        <f t="shared" si="14"/>
        <v>-25.497556000586656</v>
      </c>
      <c r="E206">
        <f t="shared" si="15"/>
        <v>-14.701681318937581</v>
      </c>
    </row>
    <row r="207" spans="1:5" x14ac:dyDescent="0.3">
      <c r="A207">
        <v>203</v>
      </c>
      <c r="B207">
        <f t="shared" si="12"/>
        <v>-29.456155310478092</v>
      </c>
      <c r="C207">
        <f t="shared" si="13"/>
        <v>-12.503396111656754</v>
      </c>
      <c r="D207">
        <f t="shared" si="14"/>
        <v>-25.313883469942109</v>
      </c>
      <c r="E207">
        <f t="shared" si="15"/>
        <v>-15.145106033455024</v>
      </c>
    </row>
    <row r="208" spans="1:5" x14ac:dyDescent="0.3">
      <c r="A208">
        <v>204</v>
      </c>
      <c r="B208">
        <f t="shared" si="12"/>
        <v>-29.233454644563235</v>
      </c>
      <c r="C208">
        <f t="shared" si="13"/>
        <v>-13.015572578425594</v>
      </c>
      <c r="D208">
        <f t="shared" si="14"/>
        <v>-25.122500085171531</v>
      </c>
      <c r="E208">
        <f t="shared" si="15"/>
        <v>-15.585257684584496</v>
      </c>
    </row>
    <row r="209" spans="1:5" x14ac:dyDescent="0.3">
      <c r="A209">
        <v>205</v>
      </c>
      <c r="B209">
        <f t="shared" si="12"/>
        <v>-29.001849185172802</v>
      </c>
      <c r="C209">
        <f t="shared" si="13"/>
        <v>-13.523784375702377</v>
      </c>
      <c r="D209">
        <f t="shared" si="14"/>
        <v>-24.923464143507875</v>
      </c>
      <c r="E209">
        <f t="shared" si="15"/>
        <v>-16.022002197869231</v>
      </c>
    </row>
    <row r="210" spans="1:5" x14ac:dyDescent="0.3">
      <c r="A210">
        <v>206</v>
      </c>
      <c r="B210">
        <f t="shared" si="12"/>
        <v>-28.761409481573349</v>
      </c>
      <c r="C210">
        <f t="shared" si="13"/>
        <v>-14.027876697250466</v>
      </c>
      <c r="D210">
        <f t="shared" si="14"/>
        <v>-24.716836273227095</v>
      </c>
      <c r="E210">
        <f t="shared" si="15"/>
        <v>-16.45520653669962</v>
      </c>
    </row>
    <row r="211" spans="1:5" x14ac:dyDescent="0.3">
      <c r="A211">
        <v>207</v>
      </c>
      <c r="B211">
        <f t="shared" si="12"/>
        <v>-28.51220877402778</v>
      </c>
      <c r="C211">
        <f t="shared" si="13"/>
        <v>-14.52769599166548</v>
      </c>
      <c r="D211">
        <f t="shared" si="14"/>
        <v>-24.502679415180122</v>
      </c>
      <c r="E211">
        <f t="shared" si="15"/>
        <v>-16.88473874283752</v>
      </c>
    </row>
    <row r="212" spans="1:5" x14ac:dyDescent="0.3">
      <c r="A212">
        <v>208</v>
      </c>
      <c r="B212">
        <f t="shared" si="12"/>
        <v>-28.25432297148566</v>
      </c>
      <c r="C212">
        <f t="shared" si="13"/>
        <v>-15.023090009148508</v>
      </c>
      <c r="D212">
        <f t="shared" si="14"/>
        <v>-24.281058803620489</v>
      </c>
      <c r="E212">
        <f t="shared" si="15"/>
        <v>-17.310467976611999</v>
      </c>
    </row>
    <row r="213" spans="1:5" x14ac:dyDescent="0.3">
      <c r="A213">
        <v>209</v>
      </c>
      <c r="B213">
        <f t="shared" si="12"/>
        <v>-27.987830628460667</v>
      </c>
      <c r="C213">
        <f t="shared" si="13"/>
        <v>-15.513907847882782</v>
      </c>
      <c r="D213">
        <f t="shared" si="14"/>
        <v>-24.052041946333386</v>
      </c>
      <c r="E213">
        <f t="shared" si="15"/>
        <v>-17.732264556774268</v>
      </c>
    </row>
    <row r="214" spans="1:5" x14ac:dyDescent="0.3">
      <c r="A214">
        <v>210</v>
      </c>
      <c r="B214">
        <f t="shared" si="12"/>
        <v>-27.712812921102035</v>
      </c>
      <c r="C214">
        <f t="shared" si="13"/>
        <v>-16.000000000000004</v>
      </c>
      <c r="D214">
        <f t="shared" si="14"/>
        <v>-23.815698604072061</v>
      </c>
      <c r="E214">
        <f t="shared" si="15"/>
        <v>-18.150000000000006</v>
      </c>
    </row>
    <row r="215" spans="1:5" x14ac:dyDescent="0.3">
      <c r="A215">
        <v>211</v>
      </c>
      <c r="B215">
        <f t="shared" si="12"/>
        <v>-27.429353622467595</v>
      </c>
      <c r="C215">
        <f t="shared" si="13"/>
        <v>-16.481218397121733</v>
      </c>
      <c r="D215">
        <f t="shared" si="14"/>
        <v>-23.57210076930809</v>
      </c>
      <c r="E215">
        <f t="shared" si="15"/>
        <v>-18.56354706002649</v>
      </c>
    </row>
    <row r="216" spans="1:5" x14ac:dyDescent="0.3">
      <c r="A216">
        <v>212</v>
      </c>
      <c r="B216">
        <f t="shared" si="12"/>
        <v>-27.137539077005634</v>
      </c>
      <c r="C216">
        <f t="shared" si="13"/>
        <v>-16.957416455462553</v>
      </c>
      <c r="D216">
        <f t="shared" si="14"/>
        <v>-23.321322644301716</v>
      </c>
      <c r="E216">
        <f t="shared" si="15"/>
        <v>-18.972779766413133</v>
      </c>
    </row>
    <row r="217" spans="1:5" x14ac:dyDescent="0.3">
      <c r="A217">
        <v>213</v>
      </c>
      <c r="B217">
        <f t="shared" si="12"/>
        <v>-26.83745817425357</v>
      </c>
      <c r="C217">
        <f t="shared" si="13"/>
        <v>-17.428449120480867</v>
      </c>
      <c r="D217">
        <f t="shared" si="14"/>
        <v>-23.063440618499161</v>
      </c>
      <c r="E217">
        <f t="shared" si="15"/>
        <v>-19.377573462913247</v>
      </c>
    </row>
    <row r="218" spans="1:5" x14ac:dyDescent="0.3">
      <c r="A218">
        <v>214</v>
      </c>
      <c r="B218">
        <f t="shared" si="12"/>
        <v>-26.529202321761339</v>
      </c>
      <c r="C218">
        <f t="shared" si="13"/>
        <v>-17.894172911063894</v>
      </c>
      <c r="D218">
        <f t="shared" si="14"/>
        <v>-22.798533245263652</v>
      </c>
      <c r="E218">
        <f t="shared" si="15"/>
        <v>-19.777804845445534</v>
      </c>
    </row>
    <row r="219" spans="1:5" x14ac:dyDescent="0.3">
      <c r="A219">
        <v>215</v>
      </c>
      <c r="B219">
        <f t="shared" si="12"/>
        <v>-26.212865417247745</v>
      </c>
      <c r="C219">
        <f t="shared" si="13"/>
        <v>-18.354445963233466</v>
      </c>
      <c r="D219">
        <f t="shared" si="14"/>
        <v>-22.526681217947282</v>
      </c>
      <c r="E219">
        <f t="shared" si="15"/>
        <v>-20.173351999653761</v>
      </c>
    </row>
    <row r="220" spans="1:5" x14ac:dyDescent="0.3">
      <c r="A220">
        <v>216</v>
      </c>
      <c r="B220">
        <f t="shared" si="12"/>
        <v>-25.888543819998322</v>
      </c>
      <c r="C220">
        <f t="shared" si="13"/>
        <v>-18.809128073359137</v>
      </c>
      <c r="D220">
        <f t="shared" si="14"/>
        <v>-22.247967345311057</v>
      </c>
      <c r="E220">
        <f t="shared" si="15"/>
        <v>-20.564094438043007</v>
      </c>
    </row>
    <row r="221" spans="1:5" x14ac:dyDescent="0.3">
      <c r="A221">
        <v>217</v>
      </c>
      <c r="B221">
        <f t="shared" si="12"/>
        <v>-25.556336321513378</v>
      </c>
      <c r="C221">
        <f t="shared" si="13"/>
        <v>-19.258080740865537</v>
      </c>
      <c r="D221">
        <f t="shared" si="14"/>
        <v>-21.962476526300559</v>
      </c>
      <c r="E221">
        <f t="shared" si="15"/>
        <v>-20.949913136681324</v>
      </c>
    </row>
    <row r="222" spans="1:5" x14ac:dyDescent="0.3">
      <c r="A222">
        <v>218</v>
      </c>
      <c r="B222">
        <f t="shared" si="12"/>
        <v>-25.216344115415112</v>
      </c>
      <c r="C222">
        <f t="shared" si="13"/>
        <v>-19.701167210421051</v>
      </c>
      <c r="D222">
        <f t="shared" si="14"/>
        <v>-21.670295724184861</v>
      </c>
      <c r="E222">
        <f t="shared" si="15"/>
        <v>-21.330690571455591</v>
      </c>
    </row>
    <row r="223" spans="1:5" x14ac:dyDescent="0.3">
      <c r="A223">
        <v>219</v>
      </c>
      <c r="B223">
        <f t="shared" si="12"/>
        <v>-24.868670766623065</v>
      </c>
      <c r="C223">
        <f t="shared" si="13"/>
        <v>-20.138252513594804</v>
      </c>
      <c r="D223">
        <f t="shared" si="14"/>
        <v>-21.371513940066698</v>
      </c>
      <c r="E223">
        <f t="shared" si="15"/>
        <v>-21.706310753870532</v>
      </c>
    </row>
    <row r="224" spans="1:5" x14ac:dyDescent="0.3">
      <c r="A224">
        <v>220</v>
      </c>
      <c r="B224">
        <f t="shared" si="12"/>
        <v>-24.513422179807296</v>
      </c>
      <c r="C224">
        <f t="shared" si="13"/>
        <v>-20.569203509969256</v>
      </c>
      <c r="D224">
        <f t="shared" si="14"/>
        <v>-21.066222185771895</v>
      </c>
      <c r="E224">
        <f t="shared" si="15"/>
        <v>-22.076659266379828</v>
      </c>
    </row>
    <row r="225" spans="1:5" x14ac:dyDescent="0.3">
      <c r="A225">
        <v>221</v>
      </c>
      <c r="B225">
        <f t="shared" si="12"/>
        <v>-24.150706567128701</v>
      </c>
      <c r="C225">
        <f t="shared" si="13"/>
        <v>-20.993888927696236</v>
      </c>
      <c r="D225">
        <f t="shared" si="14"/>
        <v>-20.754513456126226</v>
      </c>
      <c r="E225">
        <f t="shared" si="15"/>
        <v>-22.441623297238955</v>
      </c>
    </row>
    <row r="226" spans="1:5" x14ac:dyDescent="0.3">
      <c r="A226">
        <v>222</v>
      </c>
      <c r="B226">
        <f t="shared" si="12"/>
        <v>-23.780634415276616</v>
      </c>
      <c r="C226">
        <f t="shared" si="13"/>
        <v>-21.412179403483464</v>
      </c>
      <c r="D226">
        <f t="shared" si="14"/>
        <v>-20.436482700628343</v>
      </c>
      <c r="E226">
        <f t="shared" si="15"/>
        <v>-22.801091674868601</v>
      </c>
    </row>
    <row r="227" spans="1:5" x14ac:dyDescent="0.3">
      <c r="A227">
        <v>223</v>
      </c>
      <c r="B227">
        <f t="shared" si="12"/>
        <v>-23.403318451813458</v>
      </c>
      <c r="C227">
        <f t="shared" si="13"/>
        <v>-21.823947521999948</v>
      </c>
      <c r="D227">
        <f t="shared" si="14"/>
        <v>-20.112226794527192</v>
      </c>
      <c r="E227">
        <f t="shared" si="15"/>
        <v>-23.154954901718703</v>
      </c>
    </row>
    <row r="228" spans="1:5" x14ac:dyDescent="0.3">
      <c r="A228">
        <v>224</v>
      </c>
      <c r="B228">
        <f t="shared" si="12"/>
        <v>-23.018873610836835</v>
      </c>
      <c r="C228">
        <f t="shared" si="13"/>
        <v>-22.229067854687916</v>
      </c>
      <c r="D228">
        <f t="shared" si="14"/>
        <v>-19.781844509312904</v>
      </c>
      <c r="E228">
        <f t="shared" si="15"/>
        <v>-23.503105187622431</v>
      </c>
    </row>
    <row r="229" spans="1:5" x14ac:dyDescent="0.3">
      <c r="A229">
        <v>225</v>
      </c>
      <c r="B229">
        <f t="shared" si="12"/>
        <v>-22.627416997969526</v>
      </c>
      <c r="C229">
        <f t="shared" si="13"/>
        <v>-22.627416997969519</v>
      </c>
      <c r="D229">
        <f t="shared" si="14"/>
        <v>-19.445436482630061</v>
      </c>
      <c r="E229">
        <f t="shared" si="15"/>
        <v>-23.845436482630056</v>
      </c>
    </row>
    <row r="230" spans="1:5" x14ac:dyDescent="0.3">
      <c r="A230">
        <v>226</v>
      </c>
      <c r="B230">
        <f t="shared" si="12"/>
        <v>-22.229067854687923</v>
      </c>
      <c r="C230">
        <f t="shared" si="13"/>
        <v>-23.018873610836827</v>
      </c>
      <c r="D230">
        <f t="shared" si="14"/>
        <v>-19.103105187622432</v>
      </c>
      <c r="E230">
        <f t="shared" si="15"/>
        <v>-24.181844509312896</v>
      </c>
    </row>
    <row r="231" spans="1:5" x14ac:dyDescent="0.3">
      <c r="A231">
        <v>227</v>
      </c>
      <c r="B231">
        <f t="shared" si="12"/>
        <v>-21.823947521999965</v>
      </c>
      <c r="C231">
        <f t="shared" si="13"/>
        <v>-23.403318451813444</v>
      </c>
      <c r="D231">
        <f t="shared" si="14"/>
        <v>-18.754954901718719</v>
      </c>
      <c r="E231">
        <f t="shared" si="15"/>
        <v>-24.51222679452718</v>
      </c>
    </row>
    <row r="232" spans="1:5" x14ac:dyDescent="0.3">
      <c r="A232">
        <v>228</v>
      </c>
      <c r="B232">
        <f t="shared" si="12"/>
        <v>-21.412179403483471</v>
      </c>
      <c r="C232">
        <f t="shared" si="13"/>
        <v>-23.780634415276609</v>
      </c>
      <c r="D232">
        <f t="shared" si="14"/>
        <v>-18.401091674868606</v>
      </c>
      <c r="E232">
        <f t="shared" si="15"/>
        <v>-24.836482700628338</v>
      </c>
    </row>
    <row r="233" spans="1:5" x14ac:dyDescent="0.3">
      <c r="A233">
        <v>229</v>
      </c>
      <c r="B233">
        <f t="shared" si="12"/>
        <v>-20.993888927696243</v>
      </c>
      <c r="C233">
        <f t="shared" si="13"/>
        <v>-24.150706567128694</v>
      </c>
      <c r="D233">
        <f t="shared" si="14"/>
        <v>-18.04162329723896</v>
      </c>
      <c r="E233">
        <f t="shared" si="15"/>
        <v>-25.154513456126224</v>
      </c>
    </row>
    <row r="234" spans="1:5" x14ac:dyDescent="0.3">
      <c r="A234">
        <v>230</v>
      </c>
      <c r="B234">
        <f t="shared" si="12"/>
        <v>-20.569203509969263</v>
      </c>
      <c r="C234">
        <f t="shared" si="13"/>
        <v>-24.513422179807293</v>
      </c>
      <c r="D234">
        <f t="shared" si="14"/>
        <v>-17.676659266379836</v>
      </c>
      <c r="E234">
        <f t="shared" si="15"/>
        <v>-25.46622218577189</v>
      </c>
    </row>
    <row r="235" spans="1:5" x14ac:dyDescent="0.3">
      <c r="A235">
        <v>231</v>
      </c>
      <c r="B235">
        <f t="shared" si="12"/>
        <v>-20.138252513594789</v>
      </c>
      <c r="C235">
        <f t="shared" si="13"/>
        <v>-24.868670766623076</v>
      </c>
      <c r="D235">
        <f t="shared" si="14"/>
        <v>-17.306310753870523</v>
      </c>
      <c r="E235">
        <f t="shared" si="15"/>
        <v>-25.771513940066704</v>
      </c>
    </row>
    <row r="236" spans="1:5" x14ac:dyDescent="0.3">
      <c r="A236">
        <v>232</v>
      </c>
      <c r="B236">
        <f t="shared" si="12"/>
        <v>-19.701167210421058</v>
      </c>
      <c r="C236">
        <f t="shared" si="13"/>
        <v>-25.216344115415108</v>
      </c>
      <c r="D236">
        <f t="shared" si="14"/>
        <v>-16.930690571455596</v>
      </c>
      <c r="E236">
        <f t="shared" si="15"/>
        <v>-26.070295724184859</v>
      </c>
    </row>
    <row r="237" spans="1:5" x14ac:dyDescent="0.3">
      <c r="A237">
        <v>233</v>
      </c>
      <c r="B237">
        <f t="shared" si="12"/>
        <v>-19.258080740865545</v>
      </c>
      <c r="C237">
        <f t="shared" si="13"/>
        <v>-25.556336321513371</v>
      </c>
      <c r="D237">
        <f t="shared" si="14"/>
        <v>-16.549913136681326</v>
      </c>
      <c r="E237">
        <f t="shared" si="15"/>
        <v>-26.362476526300554</v>
      </c>
    </row>
    <row r="238" spans="1:5" x14ac:dyDescent="0.3">
      <c r="A238">
        <v>234</v>
      </c>
      <c r="B238">
        <f t="shared" si="12"/>
        <v>-18.809128073359144</v>
      </c>
      <c r="C238">
        <f t="shared" si="13"/>
        <v>-25.888543819998315</v>
      </c>
      <c r="D238">
        <f t="shared" si="14"/>
        <v>-16.164094438043016</v>
      </c>
      <c r="E238">
        <f t="shared" si="15"/>
        <v>-26.647967345311052</v>
      </c>
    </row>
    <row r="239" spans="1:5" x14ac:dyDescent="0.3">
      <c r="A239">
        <v>235</v>
      </c>
      <c r="B239">
        <f t="shared" si="12"/>
        <v>-18.354445963233484</v>
      </c>
      <c r="C239">
        <f t="shared" si="13"/>
        <v>-26.21286541724773</v>
      </c>
      <c r="D239">
        <f t="shared" si="14"/>
        <v>-15.773351999653775</v>
      </c>
      <c r="E239">
        <f t="shared" si="15"/>
        <v>-26.926681217947269</v>
      </c>
    </row>
    <row r="240" spans="1:5" x14ac:dyDescent="0.3">
      <c r="A240">
        <v>236</v>
      </c>
      <c r="B240">
        <f t="shared" si="12"/>
        <v>-17.894172911063912</v>
      </c>
      <c r="C240">
        <f t="shared" si="13"/>
        <v>-26.529202321761325</v>
      </c>
      <c r="D240">
        <f t="shared" si="14"/>
        <v>-15.377804845445549</v>
      </c>
      <c r="E240">
        <f t="shared" si="15"/>
        <v>-27.19853324526364</v>
      </c>
    </row>
    <row r="241" spans="1:5" x14ac:dyDescent="0.3">
      <c r="A241">
        <v>237</v>
      </c>
      <c r="B241">
        <f t="shared" si="12"/>
        <v>-17.428449120480863</v>
      </c>
      <c r="C241">
        <f t="shared" si="13"/>
        <v>-26.83745817425357</v>
      </c>
      <c r="D241">
        <f t="shared" si="14"/>
        <v>-14.977573462913242</v>
      </c>
      <c r="E241">
        <f t="shared" si="15"/>
        <v>-27.463440618499163</v>
      </c>
    </row>
    <row r="242" spans="1:5" x14ac:dyDescent="0.3">
      <c r="A242">
        <v>238</v>
      </c>
      <c r="B242">
        <f t="shared" si="12"/>
        <v>-16.95741645546256</v>
      </c>
      <c r="C242">
        <f t="shared" si="13"/>
        <v>-27.137539077005631</v>
      </c>
      <c r="D242">
        <f t="shared" si="14"/>
        <v>-14.572779766413138</v>
      </c>
      <c r="E242">
        <f t="shared" si="15"/>
        <v>-27.721322644301715</v>
      </c>
    </row>
    <row r="243" spans="1:5" x14ac:dyDescent="0.3">
      <c r="A243">
        <v>239</v>
      </c>
      <c r="B243">
        <f t="shared" si="12"/>
        <v>-16.481218397121744</v>
      </c>
      <c r="C243">
        <f t="shared" si="13"/>
        <v>-27.429353622467588</v>
      </c>
      <c r="D243">
        <f t="shared" si="14"/>
        <v>-14.163547060026499</v>
      </c>
      <c r="E243">
        <f t="shared" si="15"/>
        <v>-27.972100769308085</v>
      </c>
    </row>
    <row r="244" spans="1:5" x14ac:dyDescent="0.3">
      <c r="A244">
        <v>240</v>
      </c>
      <c r="B244">
        <f t="shared" si="12"/>
        <v>-16.000000000000014</v>
      </c>
      <c r="C244">
        <f t="shared" si="13"/>
        <v>-27.712812921102028</v>
      </c>
      <c r="D244">
        <f t="shared" si="14"/>
        <v>-13.750000000000012</v>
      </c>
      <c r="E244">
        <f t="shared" si="15"/>
        <v>-28.215698604072053</v>
      </c>
    </row>
    <row r="245" spans="1:5" x14ac:dyDescent="0.3">
      <c r="A245">
        <v>241</v>
      </c>
      <c r="B245">
        <f t="shared" si="12"/>
        <v>-15.513907847882779</v>
      </c>
      <c r="C245">
        <f t="shared" si="13"/>
        <v>-27.987830628460671</v>
      </c>
      <c r="D245">
        <f t="shared" si="14"/>
        <v>-13.332264556774263</v>
      </c>
      <c r="E245">
        <f t="shared" si="15"/>
        <v>-28.452041946333388</v>
      </c>
    </row>
    <row r="246" spans="1:5" x14ac:dyDescent="0.3">
      <c r="A246">
        <v>242</v>
      </c>
      <c r="B246">
        <f t="shared" si="12"/>
        <v>-15.023090009148504</v>
      </c>
      <c r="C246">
        <f t="shared" si="13"/>
        <v>-28.254322971485664</v>
      </c>
      <c r="D246">
        <f t="shared" si="14"/>
        <v>-12.910467976611995</v>
      </c>
      <c r="E246">
        <f t="shared" si="15"/>
        <v>-28.681058803620495</v>
      </c>
    </row>
    <row r="247" spans="1:5" x14ac:dyDescent="0.3">
      <c r="A247">
        <v>243</v>
      </c>
      <c r="B247">
        <f t="shared" si="12"/>
        <v>-14.527695991665501</v>
      </c>
      <c r="C247">
        <f t="shared" si="13"/>
        <v>-28.512208774027769</v>
      </c>
      <c r="D247">
        <f t="shared" si="14"/>
        <v>-12.484738742837541</v>
      </c>
      <c r="E247">
        <f t="shared" si="15"/>
        <v>-28.902679415180117</v>
      </c>
    </row>
    <row r="248" spans="1:5" x14ac:dyDescent="0.3">
      <c r="A248">
        <v>244</v>
      </c>
      <c r="B248">
        <f t="shared" si="12"/>
        <v>-14.027876697250488</v>
      </c>
      <c r="C248">
        <f t="shared" si="13"/>
        <v>-28.761409481573338</v>
      </c>
      <c r="D248">
        <f t="shared" si="14"/>
        <v>-12.055206536699638</v>
      </c>
      <c r="E248">
        <f t="shared" si="15"/>
        <v>-29.116836273227086</v>
      </c>
    </row>
    <row r="249" spans="1:5" x14ac:dyDescent="0.3">
      <c r="A249">
        <v>245</v>
      </c>
      <c r="B249">
        <f t="shared" si="12"/>
        <v>-13.523784375702398</v>
      </c>
      <c r="C249">
        <f t="shared" si="13"/>
        <v>-29.001849185172791</v>
      </c>
      <c r="D249">
        <f t="shared" si="14"/>
        <v>-11.622002197869248</v>
      </c>
      <c r="E249">
        <f t="shared" si="15"/>
        <v>-29.32346414350787</v>
      </c>
    </row>
    <row r="250" spans="1:5" x14ac:dyDescent="0.3">
      <c r="A250">
        <v>246</v>
      </c>
      <c r="B250">
        <f t="shared" si="12"/>
        <v>-13.015572578425603</v>
      </c>
      <c r="C250">
        <f t="shared" si="13"/>
        <v>-29.233454644563231</v>
      </c>
      <c r="D250">
        <f t="shared" si="14"/>
        <v>-11.185257684584503</v>
      </c>
      <c r="E250">
        <f t="shared" si="15"/>
        <v>-29.522500085171529</v>
      </c>
    </row>
    <row r="251" spans="1:5" x14ac:dyDescent="0.3">
      <c r="A251">
        <v>247</v>
      </c>
      <c r="B251">
        <f t="shared" si="12"/>
        <v>-12.503396111656762</v>
      </c>
      <c r="C251">
        <f t="shared" si="13"/>
        <v>-29.456155310478088</v>
      </c>
      <c r="D251">
        <f t="shared" si="14"/>
        <v>-10.745106033455031</v>
      </c>
      <c r="E251">
        <f t="shared" si="15"/>
        <v>-29.713883469942111</v>
      </c>
    </row>
    <row r="252" spans="1:5" x14ac:dyDescent="0.3">
      <c r="A252">
        <v>248</v>
      </c>
      <c r="B252">
        <f t="shared" si="12"/>
        <v>-11.987410989309193</v>
      </c>
      <c r="C252">
        <f t="shared" si="13"/>
        <v>-29.669883346137194</v>
      </c>
      <c r="D252">
        <f t="shared" si="14"/>
        <v>-10.301681318937588</v>
      </c>
      <c r="E252">
        <f t="shared" si="15"/>
        <v>-29.897556000586654</v>
      </c>
    </row>
    <row r="253" spans="1:5" x14ac:dyDescent="0.3">
      <c r="A253">
        <v>249</v>
      </c>
      <c r="B253">
        <f t="shared" si="12"/>
        <v>-11.467774385449623</v>
      </c>
      <c r="C253">
        <f t="shared" si="13"/>
        <v>-29.874573647910452</v>
      </c>
      <c r="D253">
        <f t="shared" si="14"/>
        <v>-9.8551186124957688</v>
      </c>
      <c r="E253">
        <f t="shared" si="15"/>
        <v>-30.073461728673045</v>
      </c>
    </row>
    <row r="254" spans="1:5" x14ac:dyDescent="0.3">
      <c r="A254">
        <v>250</v>
      </c>
      <c r="B254">
        <f t="shared" si="12"/>
        <v>-10.94464458642142</v>
      </c>
      <c r="C254">
        <f t="shared" si="13"/>
        <v>-30.070163865149063</v>
      </c>
      <c r="D254">
        <f t="shared" si="14"/>
        <v>-9.4055539414559082</v>
      </c>
      <c r="E254">
        <f t="shared" si="15"/>
        <v>-30.241547071612473</v>
      </c>
    </row>
    <row r="255" spans="1:5" x14ac:dyDescent="0.3">
      <c r="A255">
        <v>251</v>
      </c>
      <c r="B255">
        <f t="shared" si="12"/>
        <v>-10.418180942629013</v>
      </c>
      <c r="C255">
        <f t="shared" si="13"/>
        <v>-30.256594419178139</v>
      </c>
      <c r="D255">
        <f t="shared" si="14"/>
        <v>-8.9531242475718074</v>
      </c>
      <c r="E255">
        <f t="shared" si="15"/>
        <v>-30.40176082898121</v>
      </c>
    </row>
    <row r="256" spans="1:5" x14ac:dyDescent="0.3">
      <c r="A256">
        <v>252</v>
      </c>
      <c r="B256">
        <f t="shared" si="12"/>
        <v>-9.888543819998322</v>
      </c>
      <c r="C256">
        <f t="shared" si="13"/>
        <v>-30.433808521444913</v>
      </c>
      <c r="D256">
        <f t="shared" si="14"/>
        <v>-8.4979673453110571</v>
      </c>
      <c r="E256">
        <f t="shared" si="15"/>
        <v>-30.554054198116724</v>
      </c>
    </row>
    <row r="257" spans="1:5" x14ac:dyDescent="0.3">
      <c r="A257">
        <v>253</v>
      </c>
      <c r="B257">
        <f t="shared" si="12"/>
        <v>-9.3558945511275873</v>
      </c>
      <c r="C257">
        <f t="shared" si="13"/>
        <v>-30.60175219081713</v>
      </c>
      <c r="D257">
        <f t="shared" si="14"/>
        <v>-8.0402218798752703</v>
      </c>
      <c r="E257">
        <f t="shared" si="15"/>
        <v>-30.698380788983471</v>
      </c>
    </row>
    <row r="258" spans="1:5" x14ac:dyDescent="0.3">
      <c r="A258">
        <v>254</v>
      </c>
      <c r="B258">
        <f t="shared" si="12"/>
        <v>-8.8203953861439643</v>
      </c>
      <c r="C258">
        <f t="shared" si="13"/>
        <v>-30.760374270026208</v>
      </c>
      <c r="D258">
        <f t="shared" si="14"/>
        <v>-7.5800272849674695</v>
      </c>
      <c r="E258">
        <f t="shared" si="15"/>
        <v>-30.834696638303775</v>
      </c>
    </row>
    <row r="259" spans="1:5" x14ac:dyDescent="0.3">
      <c r="A259">
        <v>255</v>
      </c>
      <c r="B259">
        <f t="shared" si="12"/>
        <v>-8.2822094432806601</v>
      </c>
      <c r="C259">
        <f t="shared" si="13"/>
        <v>-30.909626441250186</v>
      </c>
      <c r="D259">
        <f t="shared" si="14"/>
        <v>-7.1175237403193172</v>
      </c>
      <c r="E259">
        <f t="shared" si="15"/>
        <v>-30.962960222949377</v>
      </c>
    </row>
    <row r="260" spans="1:5" x14ac:dyDescent="0.3">
      <c r="A260">
        <v>256</v>
      </c>
      <c r="B260">
        <f t="shared" ref="B260:B323" si="16">COS(A260*PI()/180)*prumer_statoru*0.5</f>
        <v>-7.7415006591893691</v>
      </c>
      <c r="C260">
        <f t="shared" ref="C260:C323" si="17">SIN(A260*PI()/180)*prumer_statoru*0.5</f>
        <v>-31.049463240831887</v>
      </c>
      <c r="D260">
        <f t="shared" ref="D260:D323" si="18">COS(A260*PI()/180)*prumer_rotoru*0.5</f>
        <v>-6.6528521289908644</v>
      </c>
      <c r="E260">
        <f t="shared" ref="E260:E323" si="19">SIN(A260*PI()/180)*prumer_rotoru*0.5-excentricita</f>
        <v>-31.083132472589902</v>
      </c>
    </row>
    <row r="261" spans="1:5" x14ac:dyDescent="0.3">
      <c r="A261">
        <v>257</v>
      </c>
      <c r="B261">
        <f t="shared" si="16"/>
        <v>-7.1984337390036881</v>
      </c>
      <c r="C261">
        <f t="shared" si="17"/>
        <v>-31.179842073127524</v>
      </c>
      <c r="D261">
        <f t="shared" si="18"/>
        <v>-6.1861539944562942</v>
      </c>
      <c r="E261">
        <f t="shared" si="19"/>
        <v>-31.195176781593965</v>
      </c>
    </row>
    <row r="262" spans="1:5" x14ac:dyDescent="0.3">
      <c r="A262">
        <v>258</v>
      </c>
      <c r="B262">
        <f t="shared" si="16"/>
        <v>-6.6531741061683132</v>
      </c>
      <c r="C262">
        <f t="shared" si="17"/>
        <v>-31.300723223481778</v>
      </c>
      <c r="D262">
        <f t="shared" si="18"/>
        <v>-5.717571497488394</v>
      </c>
      <c r="E262">
        <f t="shared" si="19"/>
        <v>-31.299059020179655</v>
      </c>
    </row>
    <row r="263" spans="1:5" x14ac:dyDescent="0.3">
      <c r="A263">
        <v>259</v>
      </c>
      <c r="B263">
        <f t="shared" si="16"/>
        <v>-6.1058878520494551</v>
      </c>
      <c r="C263">
        <f t="shared" si="17"/>
        <v>-31.412069870325244</v>
      </c>
      <c r="D263">
        <f t="shared" si="18"/>
        <v>-5.2472473728550009</v>
      </c>
      <c r="E263">
        <f t="shared" si="19"/>
        <v>-31.394747544810755</v>
      </c>
    </row>
    <row r="264" spans="1:5" x14ac:dyDescent="0.3">
      <c r="A264">
        <v>260</v>
      </c>
      <c r="B264">
        <f t="shared" si="16"/>
        <v>-5.5567416853417706</v>
      </c>
      <c r="C264">
        <f t="shared" si="17"/>
        <v>-31.513848096390657</v>
      </c>
      <c r="D264">
        <f t="shared" si="18"/>
        <v>-4.7753248858405843</v>
      </c>
      <c r="E264">
        <f t="shared" si="19"/>
        <v>-31.48221320783572</v>
      </c>
    </row>
    <row r="265" spans="1:5" x14ac:dyDescent="0.3">
      <c r="A265">
        <v>261</v>
      </c>
      <c r="B265">
        <f t="shared" si="16"/>
        <v>-5.0059028812873931</v>
      </c>
      <c r="C265">
        <f t="shared" si="17"/>
        <v>-31.606026899044405</v>
      </c>
      <c r="D265">
        <f t="shared" si="18"/>
        <v>-4.3019477886063537</v>
      </c>
      <c r="E265">
        <f t="shared" si="19"/>
        <v>-31.561429366366283</v>
      </c>
    </row>
    <row r="266" spans="1:5" x14ac:dyDescent="0.3">
      <c r="A266">
        <v>262</v>
      </c>
      <c r="B266">
        <f t="shared" si="16"/>
        <v>-4.453539230722078</v>
      </c>
      <c r="C266">
        <f t="shared" si="17"/>
        <v>-31.688578199730252</v>
      </c>
      <c r="D266">
        <f t="shared" si="18"/>
        <v>-3.8272602764017858</v>
      </c>
      <c r="E266">
        <f t="shared" si="19"/>
        <v>-31.632371890393188</v>
      </c>
    </row>
    <row r="267" spans="1:5" x14ac:dyDescent="0.3">
      <c r="A267">
        <v>263</v>
      </c>
      <c r="B267">
        <f t="shared" si="16"/>
        <v>-3.8998189889647095</v>
      </c>
      <c r="C267">
        <f t="shared" si="17"/>
        <v>-31.761476852522307</v>
      </c>
      <c r="D267">
        <f t="shared" si="18"/>
        <v>-3.351406943641547</v>
      </c>
      <c r="E267">
        <f t="shared" si="19"/>
        <v>-31.695019170136355</v>
      </c>
    </row>
    <row r="268" spans="1:5" x14ac:dyDescent="0.3">
      <c r="A268">
        <v>264</v>
      </c>
      <c r="B268">
        <f t="shared" si="16"/>
        <v>-3.3449108245649075</v>
      </c>
      <c r="C268">
        <f t="shared" si="17"/>
        <v>-31.824700651784749</v>
      </c>
      <c r="D268">
        <f t="shared" si="18"/>
        <v>-2.8745327398604674</v>
      </c>
      <c r="E268">
        <f t="shared" si="19"/>
        <v>-31.749352122627521</v>
      </c>
    </row>
    <row r="269" spans="1:5" x14ac:dyDescent="0.3">
      <c r="A269">
        <v>265</v>
      </c>
      <c r="B269">
        <f t="shared" si="16"/>
        <v>-2.788983767925064</v>
      </c>
      <c r="C269">
        <f t="shared" si="17"/>
        <v>-31.878230338935857</v>
      </c>
      <c r="D269">
        <f t="shared" si="18"/>
        <v>-2.3967829255606019</v>
      </c>
      <c r="E269">
        <f t="shared" si="19"/>
        <v>-31.795354197523004</v>
      </c>
    </row>
    <row r="270" spans="1:5" x14ac:dyDescent="0.3">
      <c r="A270">
        <v>266</v>
      </c>
      <c r="B270">
        <f t="shared" si="16"/>
        <v>-2.2322071598120186</v>
      </c>
      <c r="C270">
        <f t="shared" si="17"/>
        <v>-31.922049608314374</v>
      </c>
      <c r="D270">
        <f t="shared" si="18"/>
        <v>-1.9183030279634534</v>
      </c>
      <c r="E270">
        <f t="shared" si="19"/>
        <v>-31.833011382145166</v>
      </c>
    </row>
    <row r="271" spans="1:5" x14ac:dyDescent="0.3">
      <c r="A271">
        <v>267</v>
      </c>
      <c r="B271">
        <f t="shared" si="16"/>
        <v>-1.6747505997742178</v>
      </c>
      <c r="C271">
        <f t="shared" si="17"/>
        <v>-31.956145112146363</v>
      </c>
      <c r="D271">
        <f t="shared" si="18"/>
        <v>-1.4392387966809683</v>
      </c>
      <c r="E271">
        <f t="shared" si="19"/>
        <v>-31.862312205750783</v>
      </c>
    </row>
    <row r="272" spans="1:5" x14ac:dyDescent="0.3">
      <c r="A272">
        <v>268</v>
      </c>
      <c r="B272">
        <f t="shared" si="16"/>
        <v>-1.1167838944800528</v>
      </c>
      <c r="C272">
        <f t="shared" si="17"/>
        <v>-31.980506464611061</v>
      </c>
      <c r="D272">
        <f t="shared" si="18"/>
        <v>-0.9597361593187953</v>
      </c>
      <c r="E272">
        <f t="shared" si="19"/>
        <v>-31.88324774302513</v>
      </c>
    </row>
    <row r="273" spans="1:5" x14ac:dyDescent="0.3">
      <c r="A273">
        <v>269</v>
      </c>
      <c r="B273">
        <f t="shared" si="16"/>
        <v>-0.55847700599307193</v>
      </c>
      <c r="C273">
        <f t="shared" si="17"/>
        <v>-31.995126245004521</v>
      </c>
      <c r="D273">
        <f t="shared" si="18"/>
        <v>-0.47994117702529621</v>
      </c>
      <c r="E273">
        <f t="shared" si="19"/>
        <v>-31.895811616800763</v>
      </c>
    </row>
    <row r="274" spans="1:5" x14ac:dyDescent="0.3">
      <c r="A274">
        <v>270</v>
      </c>
      <c r="B274">
        <f t="shared" si="16"/>
        <v>-5.8807125835613761E-15</v>
      </c>
      <c r="C274">
        <f t="shared" si="17"/>
        <v>-32</v>
      </c>
      <c r="D274">
        <f t="shared" si="18"/>
        <v>-5.0537373764980575E-15</v>
      </c>
      <c r="E274">
        <f t="shared" si="19"/>
        <v>-31.9</v>
      </c>
    </row>
    <row r="275" spans="1:5" x14ac:dyDescent="0.3">
      <c r="A275">
        <v>271</v>
      </c>
      <c r="B275">
        <f t="shared" si="16"/>
        <v>0.55847700599306016</v>
      </c>
      <c r="C275">
        <f t="shared" si="17"/>
        <v>-31.995126245004521</v>
      </c>
      <c r="D275">
        <f t="shared" si="18"/>
        <v>0.47994117702528605</v>
      </c>
      <c r="E275">
        <f t="shared" si="19"/>
        <v>-31.895811616800763</v>
      </c>
    </row>
    <row r="276" spans="1:5" x14ac:dyDescent="0.3">
      <c r="A276">
        <v>272</v>
      </c>
      <c r="B276">
        <f t="shared" si="16"/>
        <v>1.116783894480041</v>
      </c>
      <c r="C276">
        <f t="shared" si="17"/>
        <v>-31.980506464611064</v>
      </c>
      <c r="D276">
        <f t="shared" si="18"/>
        <v>0.9597361593187852</v>
      </c>
      <c r="E276">
        <f t="shared" si="19"/>
        <v>-31.883247743025137</v>
      </c>
    </row>
    <row r="277" spans="1:5" x14ac:dyDescent="0.3">
      <c r="A277">
        <v>273</v>
      </c>
      <c r="B277">
        <f t="shared" si="16"/>
        <v>1.6747505997742063</v>
      </c>
      <c r="C277">
        <f t="shared" si="17"/>
        <v>-31.956145112146363</v>
      </c>
      <c r="D277">
        <f t="shared" si="18"/>
        <v>1.4392387966809586</v>
      </c>
      <c r="E277">
        <f t="shared" si="19"/>
        <v>-31.862312205750783</v>
      </c>
    </row>
    <row r="278" spans="1:5" x14ac:dyDescent="0.3">
      <c r="A278">
        <v>274</v>
      </c>
      <c r="B278">
        <f t="shared" si="16"/>
        <v>2.232207159812007</v>
      </c>
      <c r="C278">
        <f t="shared" si="17"/>
        <v>-31.922049608314378</v>
      </c>
      <c r="D278">
        <f t="shared" si="18"/>
        <v>1.9183030279634434</v>
      </c>
      <c r="E278">
        <f t="shared" si="19"/>
        <v>-31.833011382145166</v>
      </c>
    </row>
    <row r="279" spans="1:5" x14ac:dyDescent="0.3">
      <c r="A279">
        <v>275</v>
      </c>
      <c r="B279">
        <f t="shared" si="16"/>
        <v>2.7889837679250524</v>
      </c>
      <c r="C279">
        <f t="shared" si="17"/>
        <v>-31.878230338935857</v>
      </c>
      <c r="D279">
        <f t="shared" si="18"/>
        <v>2.3967829255605921</v>
      </c>
      <c r="E279">
        <f t="shared" si="19"/>
        <v>-31.795354197523004</v>
      </c>
    </row>
    <row r="280" spans="1:5" x14ac:dyDescent="0.3">
      <c r="A280">
        <v>276</v>
      </c>
      <c r="B280">
        <f t="shared" si="16"/>
        <v>3.3449108245648955</v>
      </c>
      <c r="C280">
        <f t="shared" si="17"/>
        <v>-31.824700651784749</v>
      </c>
      <c r="D280">
        <f t="shared" si="18"/>
        <v>2.8745327398604572</v>
      </c>
      <c r="E280">
        <f t="shared" si="19"/>
        <v>-31.749352122627521</v>
      </c>
    </row>
    <row r="281" spans="1:5" x14ac:dyDescent="0.3">
      <c r="A281">
        <v>277</v>
      </c>
      <c r="B281">
        <f t="shared" si="16"/>
        <v>3.8998189889647259</v>
      </c>
      <c r="C281">
        <f t="shared" si="17"/>
        <v>-31.761476852522303</v>
      </c>
      <c r="D281">
        <f t="shared" si="18"/>
        <v>3.3514069436415612</v>
      </c>
      <c r="E281">
        <f t="shared" si="19"/>
        <v>-31.695019170136355</v>
      </c>
    </row>
    <row r="282" spans="1:5" x14ac:dyDescent="0.3">
      <c r="A282">
        <v>278</v>
      </c>
      <c r="B282">
        <f t="shared" si="16"/>
        <v>4.4535392307220949</v>
      </c>
      <c r="C282">
        <f t="shared" si="17"/>
        <v>-31.688578199730252</v>
      </c>
      <c r="D282">
        <f t="shared" si="18"/>
        <v>3.8272602764018004</v>
      </c>
      <c r="E282">
        <f t="shared" si="19"/>
        <v>-31.632371890393188</v>
      </c>
    </row>
    <row r="283" spans="1:5" x14ac:dyDescent="0.3">
      <c r="A283">
        <v>279</v>
      </c>
      <c r="B283">
        <f t="shared" si="16"/>
        <v>5.0059028812873816</v>
      </c>
      <c r="C283">
        <f t="shared" si="17"/>
        <v>-31.606026899044409</v>
      </c>
      <c r="D283">
        <f t="shared" si="18"/>
        <v>4.301947788606344</v>
      </c>
      <c r="E283">
        <f t="shared" si="19"/>
        <v>-31.561429366366291</v>
      </c>
    </row>
    <row r="284" spans="1:5" x14ac:dyDescent="0.3">
      <c r="A284">
        <v>280</v>
      </c>
      <c r="B284">
        <f t="shared" si="16"/>
        <v>5.5567416853417591</v>
      </c>
      <c r="C284">
        <f t="shared" si="17"/>
        <v>-31.51384809639066</v>
      </c>
      <c r="D284">
        <f t="shared" si="18"/>
        <v>4.7753248858405746</v>
      </c>
      <c r="E284">
        <f t="shared" si="19"/>
        <v>-31.482213207835727</v>
      </c>
    </row>
    <row r="285" spans="1:5" x14ac:dyDescent="0.3">
      <c r="A285">
        <v>281</v>
      </c>
      <c r="B285">
        <f t="shared" si="16"/>
        <v>6.105887852049416</v>
      </c>
      <c r="C285">
        <f t="shared" si="17"/>
        <v>-31.412069870325251</v>
      </c>
      <c r="D285">
        <f t="shared" si="18"/>
        <v>5.2472473728549671</v>
      </c>
      <c r="E285">
        <f t="shared" si="19"/>
        <v>-31.394747544810762</v>
      </c>
    </row>
    <row r="286" spans="1:5" x14ac:dyDescent="0.3">
      <c r="A286">
        <v>282</v>
      </c>
      <c r="B286">
        <f t="shared" si="16"/>
        <v>6.6531741061682741</v>
      </c>
      <c r="C286">
        <f t="shared" si="17"/>
        <v>-31.300723223481786</v>
      </c>
      <c r="D286">
        <f t="shared" si="18"/>
        <v>5.7175714974883602</v>
      </c>
      <c r="E286">
        <f t="shared" si="19"/>
        <v>-31.299059020179662</v>
      </c>
    </row>
    <row r="287" spans="1:5" x14ac:dyDescent="0.3">
      <c r="A287">
        <v>283</v>
      </c>
      <c r="B287">
        <f t="shared" si="16"/>
        <v>7.1984337390036774</v>
      </c>
      <c r="C287">
        <f t="shared" si="17"/>
        <v>-31.179842073127528</v>
      </c>
      <c r="D287">
        <f t="shared" si="18"/>
        <v>6.1861539944562853</v>
      </c>
      <c r="E287">
        <f t="shared" si="19"/>
        <v>-31.195176781593972</v>
      </c>
    </row>
    <row r="288" spans="1:5" x14ac:dyDescent="0.3">
      <c r="A288">
        <v>284</v>
      </c>
      <c r="B288">
        <f t="shared" si="16"/>
        <v>7.7415006591893585</v>
      </c>
      <c r="C288">
        <f t="shared" si="17"/>
        <v>-31.049463240831891</v>
      </c>
      <c r="D288">
        <f t="shared" si="18"/>
        <v>6.6528521289908547</v>
      </c>
      <c r="E288">
        <f t="shared" si="19"/>
        <v>-31.083132472589909</v>
      </c>
    </row>
    <row r="289" spans="1:5" x14ac:dyDescent="0.3">
      <c r="A289">
        <v>285</v>
      </c>
      <c r="B289">
        <f t="shared" si="16"/>
        <v>8.2822094432806761</v>
      </c>
      <c r="C289">
        <f t="shared" si="17"/>
        <v>-30.909626441250182</v>
      </c>
      <c r="D289">
        <f t="shared" si="18"/>
        <v>7.1175237403193314</v>
      </c>
      <c r="E289">
        <f t="shared" si="19"/>
        <v>-30.962960222949377</v>
      </c>
    </row>
    <row r="290" spans="1:5" x14ac:dyDescent="0.3">
      <c r="A290">
        <v>286</v>
      </c>
      <c r="B290">
        <f t="shared" si="16"/>
        <v>8.8203953861439803</v>
      </c>
      <c r="C290">
        <f t="shared" si="17"/>
        <v>-30.760374270026201</v>
      </c>
      <c r="D290">
        <f t="shared" si="18"/>
        <v>7.5800272849674828</v>
      </c>
      <c r="E290">
        <f t="shared" si="19"/>
        <v>-30.834696638303768</v>
      </c>
    </row>
    <row r="291" spans="1:5" x14ac:dyDescent="0.3">
      <c r="A291">
        <v>287</v>
      </c>
      <c r="B291">
        <f t="shared" si="16"/>
        <v>9.3558945511275748</v>
      </c>
      <c r="C291">
        <f t="shared" si="17"/>
        <v>-30.601752190817134</v>
      </c>
      <c r="D291">
        <f t="shared" si="18"/>
        <v>8.0402218798752596</v>
      </c>
      <c r="E291">
        <f t="shared" si="19"/>
        <v>-30.698380788983478</v>
      </c>
    </row>
    <row r="292" spans="1:5" x14ac:dyDescent="0.3">
      <c r="A292">
        <v>288</v>
      </c>
      <c r="B292">
        <f t="shared" si="16"/>
        <v>9.8885438199983113</v>
      </c>
      <c r="C292">
        <f t="shared" si="17"/>
        <v>-30.433808521444917</v>
      </c>
      <c r="D292">
        <f t="shared" si="18"/>
        <v>8.4979673453110482</v>
      </c>
      <c r="E292">
        <f t="shared" si="19"/>
        <v>-30.554054198116724</v>
      </c>
    </row>
    <row r="293" spans="1:5" x14ac:dyDescent="0.3">
      <c r="A293">
        <v>289</v>
      </c>
      <c r="B293">
        <f t="shared" si="16"/>
        <v>10.418180942629002</v>
      </c>
      <c r="C293">
        <f t="shared" si="17"/>
        <v>-30.256594419178143</v>
      </c>
      <c r="D293">
        <f t="shared" si="18"/>
        <v>8.9531242475717985</v>
      </c>
      <c r="E293">
        <f t="shared" si="19"/>
        <v>-30.401760828981217</v>
      </c>
    </row>
    <row r="294" spans="1:5" x14ac:dyDescent="0.3">
      <c r="A294">
        <v>290</v>
      </c>
      <c r="B294">
        <f t="shared" si="16"/>
        <v>10.944644586421381</v>
      </c>
      <c r="C294">
        <f t="shared" si="17"/>
        <v>-30.070163865149073</v>
      </c>
      <c r="D294">
        <f t="shared" si="18"/>
        <v>9.4055539414558744</v>
      </c>
      <c r="E294">
        <f t="shared" si="19"/>
        <v>-30.241547071612487</v>
      </c>
    </row>
    <row r="295" spans="1:5" x14ac:dyDescent="0.3">
      <c r="A295">
        <v>291</v>
      </c>
      <c r="B295">
        <f t="shared" si="16"/>
        <v>11.467774385449585</v>
      </c>
      <c r="C295">
        <f t="shared" si="17"/>
        <v>-29.874573647910466</v>
      </c>
      <c r="D295">
        <f t="shared" si="18"/>
        <v>9.8551186124957368</v>
      </c>
      <c r="E295">
        <f t="shared" si="19"/>
        <v>-30.07346172867306</v>
      </c>
    </row>
    <row r="296" spans="1:5" x14ac:dyDescent="0.3">
      <c r="A296">
        <v>292</v>
      </c>
      <c r="B296">
        <f t="shared" si="16"/>
        <v>11.987410989309183</v>
      </c>
      <c r="C296">
        <f t="shared" si="17"/>
        <v>-29.669883346137198</v>
      </c>
      <c r="D296">
        <f t="shared" si="18"/>
        <v>10.301681318937579</v>
      </c>
      <c r="E296">
        <f t="shared" si="19"/>
        <v>-29.897556000586654</v>
      </c>
    </row>
    <row r="297" spans="1:5" x14ac:dyDescent="0.3">
      <c r="A297">
        <v>293</v>
      </c>
      <c r="B297">
        <f t="shared" si="16"/>
        <v>12.503396111656752</v>
      </c>
      <c r="C297">
        <f t="shared" si="17"/>
        <v>-29.456155310478096</v>
      </c>
      <c r="D297">
        <f t="shared" si="18"/>
        <v>10.745106033455022</v>
      </c>
      <c r="E297">
        <f t="shared" si="19"/>
        <v>-29.713883469942111</v>
      </c>
    </row>
    <row r="298" spans="1:5" x14ac:dyDescent="0.3">
      <c r="A298">
        <v>294</v>
      </c>
      <c r="B298">
        <f t="shared" si="16"/>
        <v>13.015572578425617</v>
      </c>
      <c r="C298">
        <f t="shared" si="17"/>
        <v>-29.233454644563224</v>
      </c>
      <c r="D298">
        <f t="shared" si="18"/>
        <v>11.185257684584515</v>
      </c>
      <c r="E298">
        <f t="shared" si="19"/>
        <v>-29.522500085171522</v>
      </c>
    </row>
    <row r="299" spans="1:5" x14ac:dyDescent="0.3">
      <c r="A299">
        <v>295</v>
      </c>
      <c r="B299">
        <f t="shared" si="16"/>
        <v>13.523784375702387</v>
      </c>
      <c r="C299">
        <f t="shared" si="17"/>
        <v>-29.001849185172798</v>
      </c>
      <c r="D299">
        <f t="shared" si="18"/>
        <v>11.622002197869239</v>
      </c>
      <c r="E299">
        <f t="shared" si="19"/>
        <v>-29.323464143507877</v>
      </c>
    </row>
    <row r="300" spans="1:5" x14ac:dyDescent="0.3">
      <c r="A300">
        <v>296</v>
      </c>
      <c r="B300">
        <f t="shared" si="16"/>
        <v>14.027876697250477</v>
      </c>
      <c r="C300">
        <f t="shared" si="17"/>
        <v>-28.761409481573345</v>
      </c>
      <c r="D300">
        <f t="shared" si="18"/>
        <v>12.055206536699629</v>
      </c>
      <c r="E300">
        <f t="shared" si="19"/>
        <v>-29.116836273227094</v>
      </c>
    </row>
    <row r="301" spans="1:5" x14ac:dyDescent="0.3">
      <c r="A301">
        <v>297</v>
      </c>
      <c r="B301">
        <f t="shared" si="16"/>
        <v>14.527695991665492</v>
      </c>
      <c r="C301">
        <f t="shared" si="17"/>
        <v>-28.512208774027773</v>
      </c>
      <c r="D301">
        <f t="shared" si="18"/>
        <v>12.484738742837532</v>
      </c>
      <c r="E301">
        <f t="shared" si="19"/>
        <v>-28.902679415180117</v>
      </c>
    </row>
    <row r="302" spans="1:5" x14ac:dyDescent="0.3">
      <c r="A302">
        <v>298</v>
      </c>
      <c r="B302">
        <f t="shared" si="16"/>
        <v>15.023090009148493</v>
      </c>
      <c r="C302">
        <f t="shared" si="17"/>
        <v>-28.254322971485667</v>
      </c>
      <c r="D302">
        <f t="shared" si="18"/>
        <v>12.910467976611987</v>
      </c>
      <c r="E302">
        <f t="shared" si="19"/>
        <v>-28.681058803620495</v>
      </c>
    </row>
    <row r="303" spans="1:5" x14ac:dyDescent="0.3">
      <c r="A303">
        <v>299</v>
      </c>
      <c r="B303">
        <f t="shared" si="16"/>
        <v>15.513907847882768</v>
      </c>
      <c r="C303">
        <f t="shared" si="17"/>
        <v>-27.987830628460674</v>
      </c>
      <c r="D303">
        <f t="shared" si="18"/>
        <v>13.332264556774254</v>
      </c>
      <c r="E303">
        <f t="shared" si="19"/>
        <v>-28.452041946333395</v>
      </c>
    </row>
    <row r="304" spans="1:5" x14ac:dyDescent="0.3">
      <c r="A304">
        <v>300</v>
      </c>
      <c r="B304">
        <f t="shared" si="16"/>
        <v>16.000000000000004</v>
      </c>
      <c r="C304">
        <f t="shared" si="17"/>
        <v>-27.712812921102035</v>
      </c>
      <c r="D304">
        <f t="shared" si="18"/>
        <v>13.750000000000004</v>
      </c>
      <c r="E304">
        <f t="shared" si="19"/>
        <v>-28.21569860407206</v>
      </c>
    </row>
    <row r="305" spans="1:5" x14ac:dyDescent="0.3">
      <c r="A305">
        <v>301</v>
      </c>
      <c r="B305">
        <f t="shared" si="16"/>
        <v>16.481218397121733</v>
      </c>
      <c r="C305">
        <f t="shared" si="17"/>
        <v>-27.429353622467595</v>
      </c>
      <c r="D305">
        <f t="shared" si="18"/>
        <v>14.16354706002649</v>
      </c>
      <c r="E305">
        <f t="shared" si="19"/>
        <v>-27.972100769308092</v>
      </c>
    </row>
    <row r="306" spans="1:5" x14ac:dyDescent="0.3">
      <c r="A306">
        <v>302</v>
      </c>
      <c r="B306">
        <f t="shared" si="16"/>
        <v>16.95741645546255</v>
      </c>
      <c r="C306">
        <f t="shared" si="17"/>
        <v>-27.137539077005638</v>
      </c>
      <c r="D306">
        <f t="shared" si="18"/>
        <v>14.572779766413129</v>
      </c>
      <c r="E306">
        <f t="shared" si="19"/>
        <v>-27.721322644301722</v>
      </c>
    </row>
    <row r="307" spans="1:5" x14ac:dyDescent="0.3">
      <c r="A307">
        <v>303</v>
      </c>
      <c r="B307">
        <f t="shared" si="16"/>
        <v>17.428449120480852</v>
      </c>
      <c r="C307">
        <f t="shared" si="17"/>
        <v>-26.837458174253577</v>
      </c>
      <c r="D307">
        <f t="shared" si="18"/>
        <v>14.977573462913233</v>
      </c>
      <c r="E307">
        <f t="shared" si="19"/>
        <v>-27.46344061849917</v>
      </c>
    </row>
    <row r="308" spans="1:5" x14ac:dyDescent="0.3">
      <c r="A308">
        <v>304</v>
      </c>
      <c r="B308">
        <f t="shared" si="16"/>
        <v>17.89417291106388</v>
      </c>
      <c r="C308">
        <f t="shared" si="17"/>
        <v>-26.529202321761346</v>
      </c>
      <c r="D308">
        <f t="shared" si="18"/>
        <v>15.377804845445521</v>
      </c>
      <c r="E308">
        <f t="shared" si="19"/>
        <v>-27.198533245263654</v>
      </c>
    </row>
    <row r="309" spans="1:5" x14ac:dyDescent="0.3">
      <c r="A309">
        <v>305</v>
      </c>
      <c r="B309">
        <f t="shared" si="16"/>
        <v>18.354445963233474</v>
      </c>
      <c r="C309">
        <f t="shared" si="17"/>
        <v>-26.212865417247738</v>
      </c>
      <c r="D309">
        <f t="shared" si="18"/>
        <v>15.773351999653766</v>
      </c>
      <c r="E309">
        <f t="shared" si="19"/>
        <v>-26.926681217947277</v>
      </c>
    </row>
    <row r="310" spans="1:5" x14ac:dyDescent="0.3">
      <c r="A310">
        <v>306</v>
      </c>
      <c r="B310">
        <f t="shared" si="16"/>
        <v>18.809128073359133</v>
      </c>
      <c r="C310">
        <f t="shared" si="17"/>
        <v>-25.888543819998322</v>
      </c>
      <c r="D310">
        <f t="shared" si="18"/>
        <v>16.164094438043005</v>
      </c>
      <c r="E310">
        <f t="shared" si="19"/>
        <v>-26.647967345311059</v>
      </c>
    </row>
    <row r="311" spans="1:5" x14ac:dyDescent="0.3">
      <c r="A311">
        <v>307</v>
      </c>
      <c r="B311">
        <f t="shared" si="16"/>
        <v>19.258080740865534</v>
      </c>
      <c r="C311">
        <f t="shared" si="17"/>
        <v>-25.556336321513378</v>
      </c>
      <c r="D311">
        <f t="shared" si="18"/>
        <v>16.549913136681319</v>
      </c>
      <c r="E311">
        <f t="shared" si="19"/>
        <v>-26.362476526300561</v>
      </c>
    </row>
    <row r="312" spans="1:5" x14ac:dyDescent="0.3">
      <c r="A312">
        <v>308</v>
      </c>
      <c r="B312">
        <f t="shared" si="16"/>
        <v>19.701167210421072</v>
      </c>
      <c r="C312">
        <f t="shared" si="17"/>
        <v>-25.216344115415097</v>
      </c>
      <c r="D312">
        <f t="shared" si="18"/>
        <v>16.93069057145561</v>
      </c>
      <c r="E312">
        <f t="shared" si="19"/>
        <v>-26.070295724184852</v>
      </c>
    </row>
    <row r="313" spans="1:5" x14ac:dyDescent="0.3">
      <c r="A313">
        <v>309</v>
      </c>
      <c r="B313">
        <f t="shared" si="16"/>
        <v>20.1382525135948</v>
      </c>
      <c r="C313">
        <f t="shared" si="17"/>
        <v>-24.868670766623065</v>
      </c>
      <c r="D313">
        <f t="shared" si="18"/>
        <v>17.30631075387053</v>
      </c>
      <c r="E313">
        <f t="shared" si="19"/>
        <v>-25.771513940066697</v>
      </c>
    </row>
    <row r="314" spans="1:5" x14ac:dyDescent="0.3">
      <c r="A314">
        <v>310</v>
      </c>
      <c r="B314">
        <f t="shared" si="16"/>
        <v>20.569203509969256</v>
      </c>
      <c r="C314">
        <f t="shared" si="17"/>
        <v>-24.5134221798073</v>
      </c>
      <c r="D314">
        <f t="shared" si="18"/>
        <v>17.676659266379829</v>
      </c>
      <c r="E314">
        <f t="shared" si="19"/>
        <v>-25.466222185771898</v>
      </c>
    </row>
    <row r="315" spans="1:5" x14ac:dyDescent="0.3">
      <c r="A315">
        <v>311</v>
      </c>
      <c r="B315">
        <f t="shared" si="16"/>
        <v>20.993888927696226</v>
      </c>
      <c r="C315">
        <f t="shared" si="17"/>
        <v>-24.150706567128712</v>
      </c>
      <c r="D315">
        <f t="shared" si="18"/>
        <v>18.041623297238942</v>
      </c>
      <c r="E315">
        <f t="shared" si="19"/>
        <v>-25.154513456126239</v>
      </c>
    </row>
    <row r="316" spans="1:5" x14ac:dyDescent="0.3">
      <c r="A316">
        <v>312</v>
      </c>
      <c r="B316">
        <f t="shared" si="16"/>
        <v>21.412179403483449</v>
      </c>
      <c r="C316">
        <f t="shared" si="17"/>
        <v>-23.780634415276626</v>
      </c>
      <c r="D316">
        <f t="shared" si="18"/>
        <v>18.401091674868589</v>
      </c>
      <c r="E316">
        <f t="shared" si="19"/>
        <v>-24.836482700628352</v>
      </c>
    </row>
    <row r="317" spans="1:5" x14ac:dyDescent="0.3">
      <c r="A317">
        <v>313</v>
      </c>
      <c r="B317">
        <f t="shared" si="16"/>
        <v>21.823947521999937</v>
      </c>
      <c r="C317">
        <f t="shared" si="17"/>
        <v>-23.403318451813472</v>
      </c>
      <c r="D317">
        <f t="shared" si="18"/>
        <v>18.754954901718698</v>
      </c>
      <c r="E317">
        <f t="shared" si="19"/>
        <v>-24.512226794527201</v>
      </c>
    </row>
    <row r="318" spans="1:5" x14ac:dyDescent="0.3">
      <c r="A318">
        <v>314</v>
      </c>
      <c r="B318">
        <f t="shared" si="16"/>
        <v>22.229067854687891</v>
      </c>
      <c r="C318">
        <f t="shared" si="17"/>
        <v>-23.018873610836856</v>
      </c>
      <c r="D318">
        <f t="shared" si="18"/>
        <v>19.103105187622408</v>
      </c>
      <c r="E318">
        <f t="shared" si="19"/>
        <v>-24.181844509312924</v>
      </c>
    </row>
    <row r="319" spans="1:5" x14ac:dyDescent="0.3">
      <c r="A319">
        <v>315</v>
      </c>
      <c r="B319">
        <f t="shared" si="16"/>
        <v>22.627416997969515</v>
      </c>
      <c r="C319">
        <f t="shared" si="17"/>
        <v>-22.627416997969526</v>
      </c>
      <c r="D319">
        <f t="shared" si="18"/>
        <v>19.445436482630051</v>
      </c>
      <c r="E319">
        <f t="shared" si="19"/>
        <v>-23.845436482630063</v>
      </c>
    </row>
    <row r="320" spans="1:5" x14ac:dyDescent="0.3">
      <c r="A320">
        <v>316</v>
      </c>
      <c r="B320">
        <f t="shared" si="16"/>
        <v>23.018873610836827</v>
      </c>
      <c r="C320">
        <f t="shared" si="17"/>
        <v>-22.229067854687923</v>
      </c>
      <c r="D320">
        <f t="shared" si="18"/>
        <v>19.781844509312897</v>
      </c>
      <c r="E320">
        <f t="shared" si="19"/>
        <v>-23.503105187622431</v>
      </c>
    </row>
    <row r="321" spans="1:5" x14ac:dyDescent="0.3">
      <c r="A321">
        <v>317</v>
      </c>
      <c r="B321">
        <f t="shared" si="16"/>
        <v>23.403318451813462</v>
      </c>
      <c r="C321">
        <f t="shared" si="17"/>
        <v>-21.823947521999944</v>
      </c>
      <c r="D321">
        <f t="shared" si="18"/>
        <v>20.112226794527192</v>
      </c>
      <c r="E321">
        <f t="shared" si="19"/>
        <v>-23.154954901718703</v>
      </c>
    </row>
    <row r="322" spans="1:5" x14ac:dyDescent="0.3">
      <c r="A322">
        <v>318</v>
      </c>
      <c r="B322">
        <f t="shared" si="16"/>
        <v>23.780634415276616</v>
      </c>
      <c r="C322">
        <f t="shared" si="17"/>
        <v>-21.41217940348346</v>
      </c>
      <c r="D322">
        <f t="shared" si="18"/>
        <v>20.436482700628343</v>
      </c>
      <c r="E322">
        <f t="shared" si="19"/>
        <v>-22.801091674868601</v>
      </c>
    </row>
    <row r="323" spans="1:5" x14ac:dyDescent="0.3">
      <c r="A323">
        <v>319</v>
      </c>
      <c r="B323">
        <f t="shared" si="16"/>
        <v>24.150706567128701</v>
      </c>
      <c r="C323">
        <f t="shared" si="17"/>
        <v>-20.993888927696236</v>
      </c>
      <c r="D323">
        <f t="shared" si="18"/>
        <v>20.754513456126226</v>
      </c>
      <c r="E323">
        <f t="shared" si="19"/>
        <v>-22.441623297238955</v>
      </c>
    </row>
    <row r="324" spans="1:5" x14ac:dyDescent="0.3">
      <c r="A324">
        <v>320</v>
      </c>
      <c r="B324">
        <f t="shared" ref="B324:B364" si="20">COS(A324*PI()/180)*prumer_statoru*0.5</f>
        <v>24.513422179807289</v>
      </c>
      <c r="C324">
        <f t="shared" ref="C324:C364" si="21">SIN(A324*PI()/180)*prumer_statoru*0.5</f>
        <v>-20.569203509969267</v>
      </c>
      <c r="D324">
        <f t="shared" ref="D324:D364" si="22">COS(A324*PI()/180)*prumer_rotoru*0.5</f>
        <v>21.066222185771888</v>
      </c>
      <c r="E324">
        <f t="shared" ref="E324:E364" si="23">SIN(A324*PI()/180)*prumer_rotoru*0.5-excentricita</f>
        <v>-22.076659266379842</v>
      </c>
    </row>
    <row r="325" spans="1:5" x14ac:dyDescent="0.3">
      <c r="A325">
        <v>321</v>
      </c>
      <c r="B325">
        <f t="shared" si="20"/>
        <v>24.868670766623058</v>
      </c>
      <c r="C325">
        <f t="shared" si="21"/>
        <v>-20.138252513594811</v>
      </c>
      <c r="D325">
        <f t="shared" si="22"/>
        <v>21.371513940066691</v>
      </c>
      <c r="E325">
        <f t="shared" si="23"/>
        <v>-21.70631075387054</v>
      </c>
    </row>
    <row r="326" spans="1:5" x14ac:dyDescent="0.3">
      <c r="A326">
        <v>322</v>
      </c>
      <c r="B326">
        <f t="shared" si="20"/>
        <v>25.21634411541509</v>
      </c>
      <c r="C326">
        <f t="shared" si="21"/>
        <v>-19.701167210421083</v>
      </c>
      <c r="D326">
        <f t="shared" si="22"/>
        <v>21.670295724184843</v>
      </c>
      <c r="E326">
        <f t="shared" si="23"/>
        <v>-21.330690571455619</v>
      </c>
    </row>
    <row r="327" spans="1:5" x14ac:dyDescent="0.3">
      <c r="A327">
        <v>323</v>
      </c>
      <c r="B327">
        <f t="shared" si="20"/>
        <v>25.556336321513371</v>
      </c>
      <c r="C327">
        <f t="shared" si="21"/>
        <v>-19.258080740865545</v>
      </c>
      <c r="D327">
        <f t="shared" si="22"/>
        <v>21.962476526300552</v>
      </c>
      <c r="E327">
        <f t="shared" si="23"/>
        <v>-20.949913136681324</v>
      </c>
    </row>
    <row r="328" spans="1:5" x14ac:dyDescent="0.3">
      <c r="A328">
        <v>324</v>
      </c>
      <c r="B328">
        <f t="shared" si="20"/>
        <v>25.888543819998315</v>
      </c>
      <c r="C328">
        <f t="shared" si="21"/>
        <v>-18.809128073359147</v>
      </c>
      <c r="D328">
        <f t="shared" si="22"/>
        <v>22.247967345311054</v>
      </c>
      <c r="E328">
        <f t="shared" si="23"/>
        <v>-20.564094438043014</v>
      </c>
    </row>
    <row r="329" spans="1:5" x14ac:dyDescent="0.3">
      <c r="A329">
        <v>325</v>
      </c>
      <c r="B329">
        <f t="shared" si="20"/>
        <v>26.21286541724773</v>
      </c>
      <c r="C329">
        <f t="shared" si="21"/>
        <v>-18.354445963233488</v>
      </c>
      <c r="D329">
        <f t="shared" si="22"/>
        <v>22.526681217947267</v>
      </c>
      <c r="E329">
        <f t="shared" si="23"/>
        <v>-20.173351999653779</v>
      </c>
    </row>
    <row r="330" spans="1:5" x14ac:dyDescent="0.3">
      <c r="A330">
        <v>326</v>
      </c>
      <c r="B330">
        <f t="shared" si="20"/>
        <v>26.529202321761325</v>
      </c>
      <c r="C330">
        <f t="shared" si="21"/>
        <v>-17.894172911063915</v>
      </c>
      <c r="D330">
        <f t="shared" si="22"/>
        <v>22.798533245263638</v>
      </c>
      <c r="E330">
        <f t="shared" si="23"/>
        <v>-19.777804845445552</v>
      </c>
    </row>
    <row r="331" spans="1:5" x14ac:dyDescent="0.3">
      <c r="A331">
        <v>327</v>
      </c>
      <c r="B331">
        <f t="shared" si="20"/>
        <v>26.83745817425357</v>
      </c>
      <c r="C331">
        <f t="shared" si="21"/>
        <v>-17.428449120480863</v>
      </c>
      <c r="D331">
        <f t="shared" si="22"/>
        <v>23.063440618499161</v>
      </c>
      <c r="E331">
        <f t="shared" si="23"/>
        <v>-19.37757346291324</v>
      </c>
    </row>
    <row r="332" spans="1:5" x14ac:dyDescent="0.3">
      <c r="A332">
        <v>328</v>
      </c>
      <c r="B332">
        <f t="shared" si="20"/>
        <v>27.137539077005613</v>
      </c>
      <c r="C332">
        <f t="shared" si="21"/>
        <v>-16.957416455462585</v>
      </c>
      <c r="D332">
        <f t="shared" si="22"/>
        <v>23.321322644301699</v>
      </c>
      <c r="E332">
        <f t="shared" si="23"/>
        <v>-18.972779766413161</v>
      </c>
    </row>
    <row r="333" spans="1:5" x14ac:dyDescent="0.3">
      <c r="A333">
        <v>329</v>
      </c>
      <c r="B333">
        <f t="shared" si="20"/>
        <v>27.429353622467588</v>
      </c>
      <c r="C333">
        <f t="shared" si="21"/>
        <v>-16.481218397121744</v>
      </c>
      <c r="D333">
        <f t="shared" si="22"/>
        <v>23.572100769308083</v>
      </c>
      <c r="E333">
        <f t="shared" si="23"/>
        <v>-18.563547060026501</v>
      </c>
    </row>
    <row r="334" spans="1:5" x14ac:dyDescent="0.3">
      <c r="A334">
        <v>330</v>
      </c>
      <c r="B334">
        <f t="shared" si="20"/>
        <v>27.712812921102028</v>
      </c>
      <c r="C334">
        <f t="shared" si="21"/>
        <v>-16.000000000000014</v>
      </c>
      <c r="D334">
        <f t="shared" si="22"/>
        <v>23.815698604072054</v>
      </c>
      <c r="E334">
        <f t="shared" si="23"/>
        <v>-18.150000000000013</v>
      </c>
    </row>
    <row r="335" spans="1:5" x14ac:dyDescent="0.3">
      <c r="A335">
        <v>331</v>
      </c>
      <c r="B335">
        <f t="shared" si="20"/>
        <v>27.987830628460667</v>
      </c>
      <c r="C335">
        <f t="shared" si="21"/>
        <v>-15.513907847882781</v>
      </c>
      <c r="D335">
        <f t="shared" si="22"/>
        <v>24.052041946333386</v>
      </c>
      <c r="E335">
        <f t="shared" si="23"/>
        <v>-17.732264556774265</v>
      </c>
    </row>
    <row r="336" spans="1:5" x14ac:dyDescent="0.3">
      <c r="A336">
        <v>332</v>
      </c>
      <c r="B336">
        <f t="shared" si="20"/>
        <v>28.25432297148566</v>
      </c>
      <c r="C336">
        <f t="shared" si="21"/>
        <v>-15.023090009148506</v>
      </c>
      <c r="D336">
        <f t="shared" si="22"/>
        <v>24.281058803620489</v>
      </c>
      <c r="E336">
        <f t="shared" si="23"/>
        <v>-17.310467976611996</v>
      </c>
    </row>
    <row r="337" spans="1:5" x14ac:dyDescent="0.3">
      <c r="A337">
        <v>333</v>
      </c>
      <c r="B337">
        <f t="shared" si="20"/>
        <v>28.512208774027769</v>
      </c>
      <c r="C337">
        <f t="shared" si="21"/>
        <v>-14.527695991665503</v>
      </c>
      <c r="D337">
        <f t="shared" si="22"/>
        <v>24.502679415180115</v>
      </c>
      <c r="E337">
        <f t="shared" si="23"/>
        <v>-16.884738742837541</v>
      </c>
    </row>
    <row r="338" spans="1:5" x14ac:dyDescent="0.3">
      <c r="A338">
        <v>334</v>
      </c>
      <c r="B338">
        <f t="shared" si="20"/>
        <v>28.761409481573349</v>
      </c>
      <c r="C338">
        <f t="shared" si="21"/>
        <v>-14.027876697250464</v>
      </c>
      <c r="D338">
        <f t="shared" si="22"/>
        <v>24.716836273227095</v>
      </c>
      <c r="E338">
        <f t="shared" si="23"/>
        <v>-16.45520653669962</v>
      </c>
    </row>
    <row r="339" spans="1:5" x14ac:dyDescent="0.3">
      <c r="A339">
        <v>335</v>
      </c>
      <c r="B339">
        <f t="shared" si="20"/>
        <v>29.001849185172791</v>
      </c>
      <c r="C339">
        <f t="shared" si="21"/>
        <v>-13.5237843757024</v>
      </c>
      <c r="D339">
        <f t="shared" si="22"/>
        <v>24.923464143507868</v>
      </c>
      <c r="E339">
        <f t="shared" si="23"/>
        <v>-16.022002197869249</v>
      </c>
    </row>
    <row r="340" spans="1:5" x14ac:dyDescent="0.3">
      <c r="A340">
        <v>336</v>
      </c>
      <c r="B340">
        <f t="shared" si="20"/>
        <v>29.233454644563231</v>
      </c>
      <c r="C340">
        <f t="shared" si="21"/>
        <v>-13.015572578425605</v>
      </c>
      <c r="D340">
        <f t="shared" si="22"/>
        <v>25.122500085171527</v>
      </c>
      <c r="E340">
        <f t="shared" si="23"/>
        <v>-15.585257684584505</v>
      </c>
    </row>
    <row r="341" spans="1:5" x14ac:dyDescent="0.3">
      <c r="A341">
        <v>337</v>
      </c>
      <c r="B341">
        <f t="shared" si="20"/>
        <v>29.456155310478078</v>
      </c>
      <c r="C341">
        <f t="shared" si="21"/>
        <v>-12.503396111656791</v>
      </c>
      <c r="D341">
        <f t="shared" si="22"/>
        <v>25.313883469942098</v>
      </c>
      <c r="E341">
        <f t="shared" si="23"/>
        <v>-15.145106033455056</v>
      </c>
    </row>
    <row r="342" spans="1:5" x14ac:dyDescent="0.3">
      <c r="A342">
        <v>338</v>
      </c>
      <c r="B342">
        <f t="shared" si="20"/>
        <v>29.669883346137194</v>
      </c>
      <c r="C342">
        <f t="shared" si="21"/>
        <v>-11.987410989309195</v>
      </c>
      <c r="D342">
        <f t="shared" si="22"/>
        <v>25.497556000586652</v>
      </c>
      <c r="E342">
        <f t="shared" si="23"/>
        <v>-14.70168131893759</v>
      </c>
    </row>
    <row r="343" spans="1:5" x14ac:dyDescent="0.3">
      <c r="A343">
        <v>339</v>
      </c>
      <c r="B343">
        <f t="shared" si="20"/>
        <v>29.874573647910449</v>
      </c>
      <c r="C343">
        <f t="shared" si="21"/>
        <v>-11.467774385449625</v>
      </c>
      <c r="D343">
        <f t="shared" si="22"/>
        <v>25.673461728673043</v>
      </c>
      <c r="E343">
        <f t="shared" si="23"/>
        <v>-14.255118612495771</v>
      </c>
    </row>
    <row r="344" spans="1:5" x14ac:dyDescent="0.3">
      <c r="A344">
        <v>340</v>
      </c>
      <c r="B344">
        <f t="shared" si="20"/>
        <v>30.07016386514907</v>
      </c>
      <c r="C344">
        <f t="shared" si="21"/>
        <v>-10.944644586421395</v>
      </c>
      <c r="D344">
        <f t="shared" si="22"/>
        <v>25.841547071612482</v>
      </c>
      <c r="E344">
        <f t="shared" si="23"/>
        <v>-13.805553941455887</v>
      </c>
    </row>
    <row r="345" spans="1:5" x14ac:dyDescent="0.3">
      <c r="A345">
        <v>341</v>
      </c>
      <c r="B345">
        <f t="shared" si="20"/>
        <v>30.256594419178128</v>
      </c>
      <c r="C345">
        <f t="shared" si="21"/>
        <v>-10.418180942629041</v>
      </c>
      <c r="D345">
        <f t="shared" si="22"/>
        <v>26.001760828981205</v>
      </c>
      <c r="E345">
        <f t="shared" si="23"/>
        <v>-13.353124247571833</v>
      </c>
    </row>
    <row r="346" spans="1:5" x14ac:dyDescent="0.3">
      <c r="A346">
        <v>342</v>
      </c>
      <c r="B346">
        <f t="shared" si="20"/>
        <v>30.433808521444913</v>
      </c>
      <c r="C346">
        <f t="shared" si="21"/>
        <v>-9.8885438199983238</v>
      </c>
      <c r="D346">
        <f t="shared" si="22"/>
        <v>26.154054198116722</v>
      </c>
      <c r="E346">
        <f t="shared" si="23"/>
        <v>-12.897967345311059</v>
      </c>
    </row>
    <row r="347" spans="1:5" x14ac:dyDescent="0.3">
      <c r="A347">
        <v>343</v>
      </c>
      <c r="B347">
        <f t="shared" si="20"/>
        <v>30.601752190817141</v>
      </c>
      <c r="C347">
        <f t="shared" si="21"/>
        <v>-9.3558945511275606</v>
      </c>
      <c r="D347">
        <f t="shared" si="22"/>
        <v>26.298380788983479</v>
      </c>
      <c r="E347">
        <f t="shared" si="23"/>
        <v>-12.440221879875248</v>
      </c>
    </row>
    <row r="348" spans="1:5" x14ac:dyDescent="0.3">
      <c r="A348">
        <v>344</v>
      </c>
      <c r="B348">
        <f t="shared" si="20"/>
        <v>30.760374270026198</v>
      </c>
      <c r="C348">
        <f t="shared" si="21"/>
        <v>-8.8203953861439928</v>
      </c>
      <c r="D348">
        <f t="shared" si="22"/>
        <v>26.434696638303762</v>
      </c>
      <c r="E348">
        <f t="shared" si="23"/>
        <v>-11.980027284967495</v>
      </c>
    </row>
    <row r="349" spans="1:5" x14ac:dyDescent="0.3">
      <c r="A349">
        <v>345</v>
      </c>
      <c r="B349">
        <f t="shared" si="20"/>
        <v>30.909626441250186</v>
      </c>
      <c r="C349">
        <f t="shared" si="21"/>
        <v>-8.2822094432806619</v>
      </c>
      <c r="D349">
        <f t="shared" si="22"/>
        <v>26.562960222949378</v>
      </c>
      <c r="E349">
        <f t="shared" si="23"/>
        <v>-11.517523740319319</v>
      </c>
    </row>
    <row r="350" spans="1:5" x14ac:dyDescent="0.3">
      <c r="A350">
        <v>346</v>
      </c>
      <c r="B350">
        <f t="shared" si="20"/>
        <v>31.049463240831887</v>
      </c>
      <c r="C350">
        <f t="shared" si="21"/>
        <v>-7.7415006591893718</v>
      </c>
      <c r="D350">
        <f t="shared" si="22"/>
        <v>26.683132472589904</v>
      </c>
      <c r="E350">
        <f t="shared" si="23"/>
        <v>-11.052852128990867</v>
      </c>
    </row>
    <row r="351" spans="1:5" x14ac:dyDescent="0.3">
      <c r="A351">
        <v>347</v>
      </c>
      <c r="B351">
        <f t="shared" si="20"/>
        <v>31.179842073127524</v>
      </c>
      <c r="C351">
        <f t="shared" si="21"/>
        <v>-7.1984337390036908</v>
      </c>
      <c r="D351">
        <f t="shared" si="22"/>
        <v>26.795176781593966</v>
      </c>
      <c r="E351">
        <f t="shared" si="23"/>
        <v>-10.586153994456296</v>
      </c>
    </row>
    <row r="352" spans="1:5" x14ac:dyDescent="0.3">
      <c r="A352">
        <v>348</v>
      </c>
      <c r="B352">
        <f t="shared" si="20"/>
        <v>31.300723223481778</v>
      </c>
      <c r="C352">
        <f t="shared" si="21"/>
        <v>-6.6531741061683158</v>
      </c>
      <c r="D352">
        <f t="shared" si="22"/>
        <v>26.899059020179653</v>
      </c>
      <c r="E352">
        <f t="shared" si="23"/>
        <v>-10.117571497488397</v>
      </c>
    </row>
    <row r="353" spans="1:5" x14ac:dyDescent="0.3">
      <c r="A353">
        <v>349</v>
      </c>
      <c r="B353">
        <f t="shared" si="20"/>
        <v>31.412069870325247</v>
      </c>
      <c r="C353">
        <f t="shared" si="21"/>
        <v>-6.1058878520494293</v>
      </c>
      <c r="D353">
        <f t="shared" si="22"/>
        <v>26.99474754481076</v>
      </c>
      <c r="E353">
        <f t="shared" si="23"/>
        <v>-9.647247372854979</v>
      </c>
    </row>
    <row r="354" spans="1:5" x14ac:dyDescent="0.3">
      <c r="A354">
        <v>350</v>
      </c>
      <c r="B354">
        <f t="shared" si="20"/>
        <v>31.513848096390653</v>
      </c>
      <c r="C354">
        <f t="shared" si="21"/>
        <v>-5.5567416853418008</v>
      </c>
      <c r="D354">
        <f t="shared" si="22"/>
        <v>27.082213207835718</v>
      </c>
      <c r="E354">
        <f t="shared" si="23"/>
        <v>-9.1753248858406096</v>
      </c>
    </row>
    <row r="355" spans="1:5" x14ac:dyDescent="0.3">
      <c r="A355">
        <v>351</v>
      </c>
      <c r="B355">
        <f t="shared" si="20"/>
        <v>31.606026899044405</v>
      </c>
      <c r="C355">
        <f t="shared" si="21"/>
        <v>-5.0059028812873958</v>
      </c>
      <c r="D355">
        <f t="shared" si="22"/>
        <v>27.161429366366285</v>
      </c>
      <c r="E355">
        <f t="shared" si="23"/>
        <v>-8.7019477886063559</v>
      </c>
    </row>
    <row r="356" spans="1:5" x14ac:dyDescent="0.3">
      <c r="A356">
        <v>352</v>
      </c>
      <c r="B356">
        <f t="shared" si="20"/>
        <v>31.688578199730248</v>
      </c>
      <c r="C356">
        <f t="shared" si="21"/>
        <v>-4.4535392307221082</v>
      </c>
      <c r="D356">
        <f t="shared" si="22"/>
        <v>27.232371890393182</v>
      </c>
      <c r="E356">
        <f t="shared" si="23"/>
        <v>-8.227260276401811</v>
      </c>
    </row>
    <row r="357" spans="1:5" x14ac:dyDescent="0.3">
      <c r="A357">
        <v>353</v>
      </c>
      <c r="B357">
        <f t="shared" si="20"/>
        <v>31.761476852522303</v>
      </c>
      <c r="C357">
        <f t="shared" si="21"/>
        <v>-3.8998189889647397</v>
      </c>
      <c r="D357">
        <f t="shared" si="22"/>
        <v>27.295019170136353</v>
      </c>
      <c r="E357">
        <f t="shared" si="23"/>
        <v>-7.7514069436415731</v>
      </c>
    </row>
    <row r="358" spans="1:5" x14ac:dyDescent="0.3">
      <c r="A358">
        <v>354</v>
      </c>
      <c r="B358">
        <f t="shared" si="20"/>
        <v>31.824700651784745</v>
      </c>
      <c r="C358">
        <f t="shared" si="21"/>
        <v>-3.3449108245649093</v>
      </c>
      <c r="D358">
        <f t="shared" si="22"/>
        <v>27.349352122627515</v>
      </c>
      <c r="E358">
        <f t="shared" si="23"/>
        <v>-7.2745327398604687</v>
      </c>
    </row>
    <row r="359" spans="1:5" x14ac:dyDescent="0.3">
      <c r="A359">
        <v>355</v>
      </c>
      <c r="B359">
        <f t="shared" si="20"/>
        <v>31.878230338935857</v>
      </c>
      <c r="C359">
        <f t="shared" si="21"/>
        <v>-2.7889837679250662</v>
      </c>
      <c r="D359">
        <f t="shared" si="22"/>
        <v>27.395354197523002</v>
      </c>
      <c r="E359">
        <f t="shared" si="23"/>
        <v>-6.7967829255606045</v>
      </c>
    </row>
    <row r="360" spans="1:5" x14ac:dyDescent="0.3">
      <c r="A360">
        <v>356</v>
      </c>
      <c r="B360">
        <f t="shared" si="20"/>
        <v>31.922049608314378</v>
      </c>
      <c r="C360">
        <f t="shared" si="21"/>
        <v>-2.2322071598119924</v>
      </c>
      <c r="D360">
        <f t="shared" si="22"/>
        <v>27.433011382145168</v>
      </c>
      <c r="E360">
        <f t="shared" si="23"/>
        <v>-6.3183030279634309</v>
      </c>
    </row>
    <row r="361" spans="1:5" x14ac:dyDescent="0.3">
      <c r="A361">
        <v>357</v>
      </c>
      <c r="B361">
        <f t="shared" si="20"/>
        <v>31.956145112146363</v>
      </c>
      <c r="C361">
        <f t="shared" si="21"/>
        <v>-1.6747505997742198</v>
      </c>
      <c r="D361">
        <f t="shared" si="22"/>
        <v>27.462312205750781</v>
      </c>
      <c r="E361">
        <f t="shared" si="23"/>
        <v>-5.83923879668097</v>
      </c>
    </row>
    <row r="362" spans="1:5" x14ac:dyDescent="0.3">
      <c r="A362">
        <v>358</v>
      </c>
      <c r="B362">
        <f t="shared" si="20"/>
        <v>31.980506464611064</v>
      </c>
      <c r="C362">
        <f t="shared" si="21"/>
        <v>-1.1167838944800264</v>
      </c>
      <c r="D362">
        <f t="shared" si="22"/>
        <v>27.483247743025135</v>
      </c>
      <c r="E362">
        <f t="shared" si="23"/>
        <v>-5.3597361593187731</v>
      </c>
    </row>
    <row r="363" spans="1:5" x14ac:dyDescent="0.3">
      <c r="A363">
        <v>359</v>
      </c>
      <c r="B363">
        <f t="shared" si="20"/>
        <v>31.995126245004521</v>
      </c>
      <c r="C363">
        <f t="shared" si="21"/>
        <v>-0.55847700599310235</v>
      </c>
      <c r="D363">
        <f t="shared" si="22"/>
        <v>27.495811616800761</v>
      </c>
      <c r="E363">
        <f t="shared" si="23"/>
        <v>-4.8799411770253229</v>
      </c>
    </row>
    <row r="364" spans="1:5" x14ac:dyDescent="0.3">
      <c r="A364">
        <v>360</v>
      </c>
      <c r="B364">
        <f t="shared" si="20"/>
        <v>32</v>
      </c>
      <c r="C364">
        <f t="shared" si="21"/>
        <v>-7.8409501114151681E-15</v>
      </c>
      <c r="D364">
        <f t="shared" si="22"/>
        <v>27.5</v>
      </c>
      <c r="E364">
        <f t="shared" si="23"/>
        <v>-4.4000000000000075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6BA68-45CD-46C0-B229-0EFAC20DA47A}">
  <sheetPr codeName="List7"/>
  <dimension ref="A1:N33"/>
  <sheetViews>
    <sheetView workbookViewId="0">
      <selection activeCell="B13" sqref="B13"/>
    </sheetView>
  </sheetViews>
  <sheetFormatPr defaultRowHeight="14.4" x14ac:dyDescent="0.3"/>
  <cols>
    <col min="1" max="1" width="25.109375" customWidth="1"/>
    <col min="2" max="2" width="15" bestFit="1" customWidth="1"/>
    <col min="3" max="3" width="10.88671875" customWidth="1"/>
    <col min="4" max="4" width="14.33203125" bestFit="1" customWidth="1"/>
    <col min="8" max="8" width="9.44140625" customWidth="1"/>
  </cols>
  <sheetData>
    <row r="1" spans="1:14" x14ac:dyDescent="0.3">
      <c r="A1" s="38" t="s">
        <v>277</v>
      </c>
    </row>
    <row r="2" spans="1:14" x14ac:dyDescent="0.3">
      <c r="A2" t="s">
        <v>278</v>
      </c>
    </row>
    <row r="3" spans="1:14" x14ac:dyDescent="0.3">
      <c r="A3" t="s">
        <v>279</v>
      </c>
    </row>
    <row r="5" spans="1:14" x14ac:dyDescent="0.3">
      <c r="A5" s="3" t="s">
        <v>280</v>
      </c>
      <c r="B5" s="41">
        <f>COUNTA(E9:N9)</f>
        <v>4</v>
      </c>
      <c r="D5" s="3" t="s">
        <v>281</v>
      </c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3">
      <c r="A6" s="3" t="s">
        <v>282</v>
      </c>
      <c r="B6" s="41">
        <v>10</v>
      </c>
      <c r="D6" s="3">
        <v>92</v>
      </c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x14ac:dyDescent="0.3">
      <c r="A7" s="3" t="s">
        <v>283</v>
      </c>
      <c r="B7" s="41">
        <v>0.25</v>
      </c>
      <c r="D7" s="3">
        <v>11</v>
      </c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x14ac:dyDescent="0.3">
      <c r="A8" s="3" t="s">
        <v>284</v>
      </c>
      <c r="B8" s="41">
        <v>5</v>
      </c>
      <c r="D8" s="3" t="s">
        <v>285</v>
      </c>
      <c r="E8" s="42">
        <v>50</v>
      </c>
      <c r="F8" s="42">
        <v>1</v>
      </c>
      <c r="G8" s="42">
        <v>135</v>
      </c>
      <c r="H8" s="42">
        <v>0.5</v>
      </c>
      <c r="I8" s="42"/>
      <c r="J8" s="42"/>
      <c r="K8" s="42"/>
      <c r="L8" s="42"/>
      <c r="M8" s="42"/>
      <c r="N8" s="42"/>
    </row>
    <row r="9" spans="1:14" x14ac:dyDescent="0.3">
      <c r="A9" s="3" t="s">
        <v>286</v>
      </c>
      <c r="B9" s="43" t="s">
        <v>173</v>
      </c>
      <c r="D9" s="3" t="s">
        <v>287</v>
      </c>
      <c r="E9" s="44" t="s">
        <v>2</v>
      </c>
      <c r="F9" s="44" t="s">
        <v>315</v>
      </c>
      <c r="G9" s="44" t="s">
        <v>339</v>
      </c>
      <c r="H9" s="44" t="s">
        <v>340</v>
      </c>
      <c r="I9" s="44"/>
      <c r="J9" s="44"/>
      <c r="K9" s="44"/>
      <c r="L9" s="44"/>
      <c r="M9" s="44"/>
      <c r="N9" s="44"/>
    </row>
    <row r="10" spans="1:14" x14ac:dyDescent="0.3">
      <c r="A10" s="3" t="s">
        <v>288</v>
      </c>
      <c r="B10" s="61">
        <f ca="1">IF('GA Návrh'!B31=FALSE,RAND()*0.05,Hlavní!N26)*B13</f>
        <v>7.2222023965085374E-3</v>
      </c>
      <c r="D10" s="3" t="s">
        <v>289</v>
      </c>
      <c r="E10" s="41">
        <v>50</v>
      </c>
      <c r="F10" s="41">
        <v>0.25</v>
      </c>
      <c r="G10" s="41">
        <v>125</v>
      </c>
      <c r="H10" s="41">
        <v>0.25</v>
      </c>
      <c r="I10" s="41"/>
      <c r="J10" s="41"/>
      <c r="K10" s="41"/>
      <c r="L10" s="41"/>
      <c r="M10" s="41"/>
      <c r="N10" s="41"/>
    </row>
    <row r="11" spans="1:14" x14ac:dyDescent="0.3">
      <c r="A11" s="3" t="s">
        <v>290</v>
      </c>
      <c r="B11" s="45"/>
      <c r="D11" s="3" t="s">
        <v>291</v>
      </c>
      <c r="E11" s="41">
        <v>75</v>
      </c>
      <c r="F11" s="41">
        <v>1</v>
      </c>
      <c r="G11" s="41">
        <v>160</v>
      </c>
      <c r="H11" s="41">
        <v>0.625</v>
      </c>
      <c r="I11" s="41"/>
      <c r="J11" s="41"/>
      <c r="K11" s="41"/>
      <c r="L11" s="41"/>
      <c r="M11" s="41"/>
      <c r="N11" s="41"/>
    </row>
    <row r="13" spans="1:14" x14ac:dyDescent="0.3">
      <c r="A13" s="46" t="s">
        <v>379</v>
      </c>
      <c r="B13" s="9">
        <f>IF(Hlavní!N30&lt;0,0.5,1)</f>
        <v>0.5</v>
      </c>
      <c r="C13" s="47"/>
    </row>
    <row r="15" spans="1:14" x14ac:dyDescent="0.3">
      <c r="A15" s="48" t="s">
        <v>292</v>
      </c>
      <c r="B15" s="38" t="s">
        <v>288</v>
      </c>
      <c r="C15" s="38" t="s">
        <v>293</v>
      </c>
      <c r="D15" s="38" t="s">
        <v>294</v>
      </c>
      <c r="E15" s="49" t="str">
        <f t="shared" ref="E15:N15" si="0">E9</f>
        <v>D</v>
      </c>
      <c r="F15" s="49" t="str">
        <f t="shared" si="0"/>
        <v>L/D</v>
      </c>
      <c r="G15" s="49" t="str">
        <f t="shared" si="0"/>
        <v>Otv. Úhel</v>
      </c>
      <c r="H15" s="49" t="str">
        <f t="shared" si="0"/>
        <v>Lam. Číslo</v>
      </c>
      <c r="I15" s="49">
        <f t="shared" si="0"/>
        <v>0</v>
      </c>
      <c r="J15" s="49">
        <f t="shared" si="0"/>
        <v>0</v>
      </c>
      <c r="K15" s="49">
        <f t="shared" si="0"/>
        <v>0</v>
      </c>
      <c r="L15" s="49">
        <f t="shared" si="0"/>
        <v>0</v>
      </c>
      <c r="M15" s="49">
        <f t="shared" si="0"/>
        <v>0</v>
      </c>
      <c r="N15" s="49">
        <f t="shared" si="0"/>
        <v>0</v>
      </c>
    </row>
    <row r="16" spans="1:14" x14ac:dyDescent="0.3">
      <c r="A16">
        <v>189.41255146712064</v>
      </c>
      <c r="B16">
        <v>0.21058602331334492</v>
      </c>
      <c r="C16">
        <v>0.18907333589768874</v>
      </c>
      <c r="D16">
        <v>0.4048131108184207</v>
      </c>
      <c r="E16">
        <v>35.484821796417236</v>
      </c>
      <c r="F16">
        <v>1.3664272546768188</v>
      </c>
      <c r="G16">
        <v>152.08651781082153</v>
      </c>
      <c r="H16">
        <v>0.47478460520505905</v>
      </c>
    </row>
    <row r="17" spans="1:8" x14ac:dyDescent="0.3">
      <c r="A17">
        <v>179.85776587426662</v>
      </c>
      <c r="B17">
        <v>2.1792174072846018E-2</v>
      </c>
      <c r="C17">
        <v>2.7948665718985008E-4</v>
      </c>
      <c r="D17">
        <v>0.40541150224464745</v>
      </c>
      <c r="E17">
        <v>35.484821796417236</v>
      </c>
      <c r="F17">
        <v>2.4177909255027772</v>
      </c>
      <c r="G17">
        <v>141.49369150400162</v>
      </c>
      <c r="H17">
        <v>0.46146164834499359</v>
      </c>
    </row>
    <row r="18" spans="1:8" x14ac:dyDescent="0.3">
      <c r="A18">
        <v>179.87108883112668</v>
      </c>
      <c r="B18">
        <v>4.2275729323653276E-2</v>
      </c>
      <c r="C18">
        <v>2.0763041907997107E-2</v>
      </c>
      <c r="D18">
        <v>0.44986595450743366</v>
      </c>
      <c r="E18">
        <v>35.484821796417236</v>
      </c>
      <c r="F18">
        <v>2.4177909255027772</v>
      </c>
      <c r="G18">
        <v>141.49369150400162</v>
      </c>
      <c r="H18">
        <v>0.47478460520505905</v>
      </c>
    </row>
    <row r="19" spans="1:8" x14ac:dyDescent="0.3">
      <c r="A19">
        <v>194.55116819739342</v>
      </c>
      <c r="B19">
        <v>4.077316394797198E-2</v>
      </c>
      <c r="C19">
        <v>1.9260476532315812E-2</v>
      </c>
      <c r="D19">
        <v>0.49110335788783949</v>
      </c>
      <c r="E19">
        <v>57.413196563720703</v>
      </c>
      <c r="F19">
        <v>1.9032895803451537</v>
      </c>
      <c r="G19">
        <v>134.87505078315735</v>
      </c>
      <c r="H19">
        <v>0.35963127017021179</v>
      </c>
    </row>
    <row r="20" spans="1:8" x14ac:dyDescent="0.3">
      <c r="A20">
        <v>210.95088180750608</v>
      </c>
      <c r="B20">
        <v>3.1354309611968237E-2</v>
      </c>
      <c r="C20">
        <v>9.8416221963120686E-3</v>
      </c>
      <c r="D20">
        <v>0.51217464050880379</v>
      </c>
      <c r="E20">
        <v>66.564614772796631</v>
      </c>
      <c r="F20">
        <v>2.4177909255027772</v>
      </c>
      <c r="G20">
        <v>141.49369150400162</v>
      </c>
      <c r="H20">
        <v>0.47478460520505905</v>
      </c>
    </row>
    <row r="21" spans="1:8" x14ac:dyDescent="0.3">
      <c r="A21">
        <v>189.39922851026057</v>
      </c>
      <c r="B21">
        <v>0.21060044661134725</v>
      </c>
      <c r="C21">
        <v>0.18908775919569107</v>
      </c>
      <c r="D21">
        <v>0.91701863214976287</v>
      </c>
      <c r="E21">
        <v>35.484821796417236</v>
      </c>
      <c r="F21">
        <v>1.3664272546768188</v>
      </c>
      <c r="G21">
        <v>152.08651781082153</v>
      </c>
      <c r="H21">
        <v>0.46146164834499359</v>
      </c>
    </row>
    <row r="22" spans="1:8" x14ac:dyDescent="0.3">
      <c r="A22">
        <v>208.13869217783213</v>
      </c>
      <c r="B22">
        <v>4.3349713426609031E-2</v>
      </c>
      <c r="C22">
        <v>2.1837026010952863E-2</v>
      </c>
      <c r="D22">
        <v>0.96377252469915997</v>
      </c>
      <c r="E22">
        <v>64.690954685211182</v>
      </c>
      <c r="F22">
        <v>0.88753300905227661</v>
      </c>
      <c r="G22">
        <v>142.12832301855087</v>
      </c>
      <c r="H22">
        <v>0.43188146501779556</v>
      </c>
    </row>
    <row r="23" spans="1:8" x14ac:dyDescent="0.3">
      <c r="A23">
        <v>194.52391431629658</v>
      </c>
      <c r="B23">
        <v>3.2959736503319161E-2</v>
      </c>
      <c r="C23">
        <v>1.1447049087662992E-2</v>
      </c>
      <c r="D23">
        <v>0.98828108656943614</v>
      </c>
      <c r="E23">
        <v>57.413196563720703</v>
      </c>
      <c r="F23">
        <v>1.9032895803451537</v>
      </c>
      <c r="G23">
        <v>134.87505078315735</v>
      </c>
      <c r="H23">
        <v>0.33237738907337189</v>
      </c>
    </row>
    <row r="24" spans="1:8" x14ac:dyDescent="0.3">
      <c r="A24">
        <v>203.11103507131338</v>
      </c>
      <c r="B24">
        <v>2.6986161461329622E-2</v>
      </c>
      <c r="C24">
        <v>5.4734740456734536E-3</v>
      </c>
      <c r="D24">
        <v>1</v>
      </c>
      <c r="E24">
        <v>53.501842021942139</v>
      </c>
      <c r="F24">
        <v>1.0784441828727722</v>
      </c>
      <c r="G24">
        <v>148.01945000886917</v>
      </c>
      <c r="H24">
        <v>0.51129885762929916</v>
      </c>
    </row>
    <row r="25" spans="1:8" x14ac:dyDescent="0.3">
      <c r="A25">
        <v>172.62279343008996</v>
      </c>
      <c r="B25">
        <v>0.20326884266177883</v>
      </c>
      <c r="C25">
        <v>0</v>
      </c>
      <c r="E25">
        <v>35.484821796417236</v>
      </c>
      <c r="F25">
        <v>1.9032895803451537</v>
      </c>
      <c r="G25">
        <v>134.87505078315735</v>
      </c>
      <c r="H25">
        <v>0.35963127017021179</v>
      </c>
    </row>
    <row r="33" spans="5:11" x14ac:dyDescent="0.3">
      <c r="E33" s="38"/>
      <c r="F33" s="38"/>
      <c r="G33" s="38"/>
      <c r="H33" s="38"/>
      <c r="I33" s="38"/>
      <c r="J33" s="38"/>
      <c r="K33" s="38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ticky_algoritmus">
                <anchor moveWithCells="1" sizeWithCells="1">
                  <from>
                    <xdr:col>2</xdr:col>
                    <xdr:colOff>53340</xdr:colOff>
                    <xdr:row>4</xdr:row>
                    <xdr:rowOff>0</xdr:rowOff>
                  </from>
                  <to>
                    <xdr:col>2</xdr:col>
                    <xdr:colOff>731520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79EC9-6E7E-44C6-9269-67DECB43FD81}">
  <sheetPr codeName="List8"/>
  <dimension ref="A1:P31"/>
  <sheetViews>
    <sheetView workbookViewId="0">
      <selection activeCell="B12" sqref="B12"/>
    </sheetView>
  </sheetViews>
  <sheetFormatPr defaultRowHeight="14.4" x14ac:dyDescent="0.3"/>
  <cols>
    <col min="1" max="1" width="38.5546875" customWidth="1"/>
    <col min="2" max="2" width="12.109375" customWidth="1"/>
    <col min="7" max="7" width="12.5546875" bestFit="1" customWidth="1"/>
    <col min="8" max="8" width="10.5546875" bestFit="1" customWidth="1"/>
    <col min="15" max="15" width="19.109375" bestFit="1" customWidth="1"/>
    <col min="16" max="16" width="10.5546875" bestFit="1" customWidth="1"/>
  </cols>
  <sheetData>
    <row r="1" spans="1:16" ht="15.6" x14ac:dyDescent="0.3">
      <c r="A1" s="53" t="s">
        <v>317</v>
      </c>
    </row>
    <row r="2" spans="1:16" x14ac:dyDescent="0.3">
      <c r="A2" s="50" t="s">
        <v>1</v>
      </c>
      <c r="B2" s="51">
        <v>64</v>
      </c>
      <c r="O2" s="38" t="s">
        <v>327</v>
      </c>
    </row>
    <row r="3" spans="1:16" x14ac:dyDescent="0.3">
      <c r="A3" s="50" t="s">
        <v>14</v>
      </c>
      <c r="B3">
        <f>B2-2*ROUND(0.07*B2,1)</f>
        <v>55</v>
      </c>
      <c r="O3" t="s">
        <v>318</v>
      </c>
      <c r="P3" t="s">
        <v>316</v>
      </c>
    </row>
    <row r="4" spans="1:16" x14ac:dyDescent="0.3">
      <c r="A4" s="50" t="s">
        <v>298</v>
      </c>
      <c r="B4">
        <v>0.1</v>
      </c>
      <c r="O4" t="s">
        <v>319</v>
      </c>
      <c r="P4">
        <v>3</v>
      </c>
    </row>
    <row r="5" spans="1:16" x14ac:dyDescent="0.3">
      <c r="A5" s="50" t="s">
        <v>5</v>
      </c>
      <c r="B5">
        <f>Funkce_pocet_lamel(B26)</f>
        <v>6</v>
      </c>
      <c r="O5" t="s">
        <v>320</v>
      </c>
      <c r="P5">
        <v>4</v>
      </c>
    </row>
    <row r="6" spans="1:16" x14ac:dyDescent="0.3">
      <c r="A6" s="50" t="s">
        <v>299</v>
      </c>
      <c r="B6">
        <f>B25*B2</f>
        <v>24</v>
      </c>
      <c r="O6" t="s">
        <v>321</v>
      </c>
      <c r="P6">
        <v>5</v>
      </c>
    </row>
    <row r="7" spans="1:16" x14ac:dyDescent="0.3">
      <c r="A7" s="50" t="s">
        <v>300</v>
      </c>
      <c r="B7">
        <f>ROUND(3.8*(B2-B3)*0.5,1)</f>
        <v>17.100000000000001</v>
      </c>
      <c r="O7" t="s">
        <v>322</v>
      </c>
      <c r="P7">
        <v>6</v>
      </c>
    </row>
    <row r="8" spans="1:16" x14ac:dyDescent="0.3">
      <c r="A8" s="50" t="s">
        <v>301</v>
      </c>
      <c r="B8">
        <v>2</v>
      </c>
      <c r="C8" t="s">
        <v>335</v>
      </c>
      <c r="O8" t="s">
        <v>323</v>
      </c>
      <c r="P8">
        <v>8</v>
      </c>
    </row>
    <row r="9" spans="1:16" x14ac:dyDescent="0.3">
      <c r="A9" s="50" t="s">
        <v>302</v>
      </c>
      <c r="B9">
        <v>0</v>
      </c>
      <c r="O9" t="s">
        <v>324</v>
      </c>
      <c r="P9">
        <v>9</v>
      </c>
    </row>
    <row r="10" spans="1:16" x14ac:dyDescent="0.3">
      <c r="A10" s="50" t="s">
        <v>303</v>
      </c>
      <c r="B10">
        <v>0.1</v>
      </c>
      <c r="O10" t="s">
        <v>325</v>
      </c>
      <c r="P10">
        <v>10</v>
      </c>
    </row>
    <row r="11" spans="1:16" x14ac:dyDescent="0.3">
      <c r="A11" s="50" t="s">
        <v>47</v>
      </c>
      <c r="B11">
        <v>3030</v>
      </c>
      <c r="O11" t="s">
        <v>326</v>
      </c>
      <c r="P11">
        <v>12</v>
      </c>
    </row>
    <row r="12" spans="1:16" x14ac:dyDescent="0.3">
      <c r="A12" s="50" t="s">
        <v>304</v>
      </c>
      <c r="B12">
        <f>0.45*B6</f>
        <v>10.8</v>
      </c>
      <c r="C12" t="s">
        <v>334</v>
      </c>
    </row>
    <row r="13" spans="1:16" x14ac:dyDescent="0.3">
      <c r="A13" s="50" t="s">
        <v>26</v>
      </c>
      <c r="B13" s="9">
        <f>B14+6</f>
        <v>-16.229067854687905</v>
      </c>
      <c r="C13" t="s">
        <v>331</v>
      </c>
    </row>
    <row r="14" spans="1:16" x14ac:dyDescent="0.3">
      <c r="A14" s="50" t="s">
        <v>27</v>
      </c>
      <c r="B14" s="56">
        <f>0.5*B2*COS(B27*PI()/180)</f>
        <v>-22.229067854687905</v>
      </c>
    </row>
    <row r="15" spans="1:16" x14ac:dyDescent="0.3">
      <c r="A15" s="50" t="s">
        <v>305</v>
      </c>
      <c r="B15">
        <f>0.3*B6</f>
        <v>7.1999999999999993</v>
      </c>
      <c r="C15" t="s">
        <v>388</v>
      </c>
    </row>
    <row r="16" spans="1:16" x14ac:dyDescent="0.3">
      <c r="A16" s="50" t="s">
        <v>306</v>
      </c>
      <c r="B16" s="52">
        <v>270</v>
      </c>
    </row>
    <row r="17" spans="1:3" x14ac:dyDescent="0.3">
      <c r="A17" s="50" t="s">
        <v>307</v>
      </c>
      <c r="B17">
        <v>8</v>
      </c>
    </row>
    <row r="18" spans="1:3" x14ac:dyDescent="0.3">
      <c r="A18" s="50" t="s">
        <v>308</v>
      </c>
      <c r="B18">
        <f>0.08*B6</f>
        <v>1.92</v>
      </c>
      <c r="C18" t="s">
        <v>377</v>
      </c>
    </row>
    <row r="19" spans="1:3" x14ac:dyDescent="0.3">
      <c r="A19" s="50" t="s">
        <v>309</v>
      </c>
      <c r="B19" t="s">
        <v>174</v>
      </c>
    </row>
    <row r="20" spans="1:3" x14ac:dyDescent="0.3">
      <c r="A20" s="50" t="s">
        <v>310</v>
      </c>
      <c r="B20">
        <v>0.1</v>
      </c>
    </row>
    <row r="21" spans="1:3" x14ac:dyDescent="0.3">
      <c r="A21" s="50" t="s">
        <v>311</v>
      </c>
      <c r="B21">
        <v>5</v>
      </c>
      <c r="C21" t="s">
        <v>332</v>
      </c>
    </row>
    <row r="22" spans="1:3" x14ac:dyDescent="0.3">
      <c r="A22" s="50" t="s">
        <v>312</v>
      </c>
      <c r="B22">
        <v>2.5</v>
      </c>
      <c r="C22" t="s">
        <v>329</v>
      </c>
    </row>
    <row r="23" spans="1:3" x14ac:dyDescent="0.3">
      <c r="A23" s="50"/>
    </row>
    <row r="25" spans="1:3" x14ac:dyDescent="0.3">
      <c r="A25" s="50" t="s">
        <v>315</v>
      </c>
      <c r="B25" s="51">
        <v>0.375</v>
      </c>
    </row>
    <row r="26" spans="1:3" x14ac:dyDescent="0.3">
      <c r="A26" s="50" t="s">
        <v>318</v>
      </c>
      <c r="B26" s="51">
        <v>0.4</v>
      </c>
    </row>
    <row r="27" spans="1:3" x14ac:dyDescent="0.3">
      <c r="A27" s="50" t="s">
        <v>330</v>
      </c>
      <c r="B27" s="51">
        <v>134</v>
      </c>
      <c r="C27" t="s">
        <v>333</v>
      </c>
    </row>
    <row r="29" spans="1:3" x14ac:dyDescent="0.3">
      <c r="A29" t="s">
        <v>328</v>
      </c>
      <c r="B29">
        <v>0.55000000000000004</v>
      </c>
      <c r="C29" t="s">
        <v>269</v>
      </c>
    </row>
    <row r="30" spans="1:3" x14ac:dyDescent="0.3">
      <c r="A30" t="s">
        <v>342</v>
      </c>
      <c r="B30">
        <v>0.8</v>
      </c>
      <c r="C30" t="s">
        <v>269</v>
      </c>
    </row>
    <row r="31" spans="1:3" x14ac:dyDescent="0.3">
      <c r="A31" t="s">
        <v>343</v>
      </c>
      <c r="B31" t="b">
        <f>AND((V_init_tok&gt;B29),(V_init_tok&lt;B30))</f>
        <v>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redej_Data_GA_navrh">
                <anchor moveWithCells="1" sizeWithCells="1">
                  <from>
                    <xdr:col>0</xdr:col>
                    <xdr:colOff>533400</xdr:colOff>
                    <xdr:row>31</xdr:row>
                    <xdr:rowOff>38100</xdr:rowOff>
                  </from>
                  <to>
                    <xdr:col>0</xdr:col>
                    <xdr:colOff>1988820</xdr:colOff>
                    <xdr:row>32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BA69-EFA6-4E23-A756-21A0E079F5C2}">
  <sheetPr codeName="List4">
    <tabColor theme="2"/>
  </sheetPr>
  <dimension ref="A1:B3"/>
  <sheetViews>
    <sheetView workbookViewId="0">
      <selection activeCell="A5" sqref="A5"/>
    </sheetView>
  </sheetViews>
  <sheetFormatPr defaultRowHeight="14.4" x14ac:dyDescent="0.3"/>
  <sheetData>
    <row r="1" spans="1:2" x14ac:dyDescent="0.3">
      <c r="A1" t="s">
        <v>153</v>
      </c>
      <c r="B1" t="s">
        <v>154</v>
      </c>
    </row>
    <row r="2" spans="1:2" x14ac:dyDescent="0.3">
      <c r="A2" t="s">
        <v>223</v>
      </c>
      <c r="B2" t="s">
        <v>224</v>
      </c>
    </row>
    <row r="3" spans="1:2" x14ac:dyDescent="0.3">
      <c r="A3" t="s">
        <v>266</v>
      </c>
      <c r="B3" t="s">
        <v>267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4B7B9-4FFB-4B4A-93BF-80F837289922}">
  <sheetPr codeName="List9"/>
  <dimension ref="A1:D14"/>
  <sheetViews>
    <sheetView workbookViewId="0">
      <selection activeCell="C5" sqref="C5"/>
    </sheetView>
  </sheetViews>
  <sheetFormatPr defaultRowHeight="14.4" x14ac:dyDescent="0.3"/>
  <sheetData>
    <row r="1" spans="1:4" x14ac:dyDescent="0.3">
      <c r="A1" t="s">
        <v>344</v>
      </c>
    </row>
    <row r="3" spans="1:4" x14ac:dyDescent="0.3">
      <c r="B3" t="s">
        <v>345</v>
      </c>
      <c r="C3" t="s">
        <v>370</v>
      </c>
    </row>
    <row r="4" spans="1:4" x14ac:dyDescent="0.3">
      <c r="B4" t="s">
        <v>125</v>
      </c>
      <c r="C4">
        <v>95</v>
      </c>
      <c r="D4" t="s">
        <v>75</v>
      </c>
    </row>
    <row r="5" spans="1:4" x14ac:dyDescent="0.3">
      <c r="B5" t="s">
        <v>122</v>
      </c>
      <c r="C5">
        <v>834</v>
      </c>
      <c r="D5" t="s">
        <v>76</v>
      </c>
    </row>
    <row r="6" spans="1:4" x14ac:dyDescent="0.3">
      <c r="B6" t="s">
        <v>129</v>
      </c>
      <c r="C6" t="e">
        <f ca="1">[2]!volume(C3,"pt","C",C5*0.001,C4)</f>
        <v>#NAME?</v>
      </c>
      <c r="D6" t="s">
        <v>119</v>
      </c>
    </row>
    <row r="7" spans="1:4" x14ac:dyDescent="0.3">
      <c r="B7" t="s">
        <v>127</v>
      </c>
      <c r="C7" t="e">
        <f ca="1">[2]!Entropy(C3,"pt","C",C5*0.001,C4)</f>
        <v>#NAME?</v>
      </c>
      <c r="D7" t="s">
        <v>118</v>
      </c>
    </row>
    <row r="9" spans="1:4" x14ac:dyDescent="0.3">
      <c r="B9" t="s">
        <v>346</v>
      </c>
      <c r="C9">
        <v>194.5</v>
      </c>
      <c r="D9" t="s">
        <v>76</v>
      </c>
    </row>
    <row r="10" spans="1:4" x14ac:dyDescent="0.3">
      <c r="B10" t="s">
        <v>347</v>
      </c>
      <c r="C10" t="e">
        <f ca="1">C7</f>
        <v>#NAME?</v>
      </c>
      <c r="D10" t="s">
        <v>118</v>
      </c>
    </row>
    <row r="11" spans="1:4" x14ac:dyDescent="0.3">
      <c r="B11" t="s">
        <v>348</v>
      </c>
      <c r="C11" t="e">
        <f ca="1">[2]!volume(C3,"ps","C",C9*0.001,C10)</f>
        <v>#NAME?</v>
      </c>
      <c r="D11" t="s">
        <v>119</v>
      </c>
    </row>
    <row r="13" spans="1:4" x14ac:dyDescent="0.3">
      <c r="B13" t="s">
        <v>349</v>
      </c>
      <c r="C13" t="e">
        <f ca="1">LOG(C5/C9,C11/C6)</f>
        <v>#NAME?</v>
      </c>
    </row>
    <row r="14" spans="1:4" x14ac:dyDescent="0.3">
      <c r="B14" t="s">
        <v>350</v>
      </c>
      <c r="C14" t="e">
        <f ca="1">(2/(C13+1))^(C13/(C13-1))</f>
        <v>#NAME?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8B62-680F-413C-BD74-722A6DC4EB80}">
  <sheetPr codeName="List10"/>
  <dimension ref="A1:E20"/>
  <sheetViews>
    <sheetView workbookViewId="0">
      <selection activeCell="C32" sqref="C32"/>
    </sheetView>
  </sheetViews>
  <sheetFormatPr defaultRowHeight="14.4" x14ac:dyDescent="0.3"/>
  <cols>
    <col min="1" max="1" width="24.44140625" customWidth="1"/>
  </cols>
  <sheetData>
    <row r="1" spans="1:5" x14ac:dyDescent="0.3">
      <c r="A1" s="38" t="s">
        <v>351</v>
      </c>
    </row>
    <row r="3" spans="1:5" x14ac:dyDescent="0.3">
      <c r="A3" s="57" t="s">
        <v>352</v>
      </c>
      <c r="B3" s="58"/>
      <c r="C3" s="58"/>
      <c r="D3" s="58"/>
    </row>
    <row r="4" spans="1:5" x14ac:dyDescent="0.3">
      <c r="A4" t="s">
        <v>353</v>
      </c>
      <c r="B4" t="s">
        <v>216</v>
      </c>
      <c r="C4">
        <v>210000</v>
      </c>
      <c r="D4" t="s">
        <v>338</v>
      </c>
    </row>
    <row r="5" spans="1:5" x14ac:dyDescent="0.3">
      <c r="A5" t="s">
        <v>354</v>
      </c>
      <c r="B5" s="59" t="s">
        <v>355</v>
      </c>
      <c r="C5">
        <v>0.32</v>
      </c>
      <c r="D5" t="s">
        <v>7</v>
      </c>
    </row>
    <row r="6" spans="1:5" x14ac:dyDescent="0.3">
      <c r="A6" s="51" t="s">
        <v>1</v>
      </c>
      <c r="B6" s="51" t="s">
        <v>2</v>
      </c>
      <c r="C6" s="51">
        <f>prumer_statoru</f>
        <v>64</v>
      </c>
      <c r="D6" s="51" t="s">
        <v>3</v>
      </c>
    </row>
    <row r="8" spans="1:5" x14ac:dyDescent="0.3">
      <c r="A8" s="57" t="s">
        <v>356</v>
      </c>
      <c r="B8" s="58"/>
      <c r="C8" s="58"/>
      <c r="D8" s="58"/>
    </row>
    <row r="9" spans="1:5" x14ac:dyDescent="0.3">
      <c r="A9" t="s">
        <v>353</v>
      </c>
      <c r="B9" t="s">
        <v>216</v>
      </c>
      <c r="C9">
        <v>210000</v>
      </c>
      <c r="D9" t="s">
        <v>338</v>
      </c>
    </row>
    <row r="10" spans="1:5" x14ac:dyDescent="0.3">
      <c r="A10" t="s">
        <v>354</v>
      </c>
      <c r="B10" s="59" t="s">
        <v>355</v>
      </c>
      <c r="C10">
        <v>0.28000000000000003</v>
      </c>
      <c r="D10" t="s">
        <v>7</v>
      </c>
      <c r="E10" s="38"/>
    </row>
    <row r="11" spans="1:5" x14ac:dyDescent="0.3">
      <c r="A11" s="51" t="s">
        <v>357</v>
      </c>
      <c r="B11" s="51" t="s">
        <v>358</v>
      </c>
      <c r="C11" s="51">
        <v>5</v>
      </c>
      <c r="D11" s="51" t="s">
        <v>3</v>
      </c>
    </row>
    <row r="12" spans="1:5" x14ac:dyDescent="0.3">
      <c r="A12" s="51" t="s">
        <v>359</v>
      </c>
      <c r="B12" s="51" t="s">
        <v>360</v>
      </c>
      <c r="C12" s="51">
        <f>delka_rotoru</f>
        <v>25</v>
      </c>
      <c r="D12" s="51" t="s">
        <v>3</v>
      </c>
    </row>
    <row r="14" spans="1:5" x14ac:dyDescent="0.3">
      <c r="A14" s="51" t="s">
        <v>361</v>
      </c>
      <c r="B14" s="51" t="s">
        <v>362</v>
      </c>
      <c r="C14" s="51">
        <f>Hlavní!N31</f>
        <v>39.464016651027535</v>
      </c>
      <c r="D14" s="51" t="s">
        <v>273</v>
      </c>
    </row>
    <row r="16" spans="1:5" x14ac:dyDescent="0.3">
      <c r="A16" s="57" t="s">
        <v>363</v>
      </c>
      <c r="B16" s="58"/>
      <c r="C16" s="58"/>
      <c r="D16" s="58"/>
    </row>
    <row r="17" spans="1:4" x14ac:dyDescent="0.3">
      <c r="A17" t="s">
        <v>364</v>
      </c>
      <c r="B17" t="s">
        <v>9</v>
      </c>
      <c r="C17" s="12">
        <f>SQRT((2*C14/(PI()*C12*0.001))*((1-C5^2)/(C4*10^6)+(1-C10^2)/(C9*10^6))/(1000/C6+1000/(2*C11)))*10^6</f>
        <v>8.67711600145768</v>
      </c>
      <c r="D17" s="59" t="s">
        <v>365</v>
      </c>
    </row>
    <row r="18" spans="1:4" x14ac:dyDescent="0.3">
      <c r="A18" s="38" t="s">
        <v>366</v>
      </c>
      <c r="B18" s="38" t="s">
        <v>367</v>
      </c>
      <c r="C18" s="60">
        <f>2*C14/(PI()*C17*C12/1000)</f>
        <v>115.81531602374361</v>
      </c>
      <c r="D18" s="38" t="s">
        <v>338</v>
      </c>
    </row>
    <row r="20" spans="1:4" x14ac:dyDescent="0.3">
      <c r="A20" t="s">
        <v>368</v>
      </c>
      <c r="B20" t="s">
        <v>369</v>
      </c>
      <c r="C20">
        <v>1000</v>
      </c>
      <c r="D20" t="s">
        <v>338</v>
      </c>
    </row>
  </sheetData>
  <pageMargins left="0.7" right="0.7" top="0.78740157499999996" bottom="0.78740157499999996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f5022e0-074f-4447-979f-e5a084ebd473">
      <Terms xmlns="http://schemas.microsoft.com/office/infopath/2007/PartnerControls"/>
    </lcf76f155ced4ddcb4097134ff3c332f>
    <TaxCatchAll xmlns="51076a12-149c-492e-8a95-ac605bb3a07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02CA1E60BF9C40AA12B3FB9AA99C41" ma:contentTypeVersion="15" ma:contentTypeDescription="Create a new document." ma:contentTypeScope="" ma:versionID="28d4d05fe23c1043b550643cdfda6739">
  <xsd:schema xmlns:xsd="http://www.w3.org/2001/XMLSchema" xmlns:xs="http://www.w3.org/2001/XMLSchema" xmlns:p="http://schemas.microsoft.com/office/2006/metadata/properties" xmlns:ns2="6f5022e0-074f-4447-979f-e5a084ebd473" xmlns:ns3="51076a12-149c-492e-8a95-ac605bb3a07c" targetNamespace="http://schemas.microsoft.com/office/2006/metadata/properties" ma:root="true" ma:fieldsID="272ca0ba78980f58d04f04fab152e229" ns2:_="" ns3:_="">
    <xsd:import namespace="6f5022e0-074f-4447-979f-e5a084ebd473"/>
    <xsd:import namespace="51076a12-149c-492e-8a95-ac605bb3a0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5022e0-074f-4447-979f-e5a084ebd4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66d2233e-f51f-4a80-9a78-f59575beef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076a12-149c-492e-8a95-ac605bb3a07c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80dda218-b7d1-41d4-ab02-7671798ae293}" ma:internalName="TaxCatchAll" ma:showField="CatchAllData" ma:web="51076a12-149c-492e-8a95-ac605bb3a0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4DFB45-0FEB-4E88-861B-E9125BE64DF6}">
  <ds:schemaRefs>
    <ds:schemaRef ds:uri="http://schemas.microsoft.com/office/2006/metadata/properties"/>
    <ds:schemaRef ds:uri="http://schemas.microsoft.com/office/infopath/2007/PartnerControls"/>
    <ds:schemaRef ds:uri="6f5022e0-074f-4447-979f-e5a084ebd473"/>
    <ds:schemaRef ds:uri="51076a12-149c-492e-8a95-ac605bb3a07c"/>
  </ds:schemaRefs>
</ds:datastoreItem>
</file>

<file path=customXml/itemProps2.xml><?xml version="1.0" encoding="utf-8"?>
<ds:datastoreItem xmlns:ds="http://schemas.openxmlformats.org/officeDocument/2006/customXml" ds:itemID="{55C43AE4-BEAC-48F0-BE21-F02ECAE180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3E99C1-F1F9-4A96-BAAB-296D243414C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87</vt:i4>
      </vt:variant>
    </vt:vector>
  </HeadingPairs>
  <TitlesOfParts>
    <vt:vector size="98" baseType="lpstr">
      <vt:lpstr>Hlavní</vt:lpstr>
      <vt:lpstr>List1</vt:lpstr>
      <vt:lpstr>Průběhy</vt:lpstr>
      <vt:lpstr>Archiv-geometrie</vt:lpstr>
      <vt:lpstr>Kontakt lamely a statoru</vt:lpstr>
      <vt:lpstr>Grafika</vt:lpstr>
      <vt:lpstr>GA Data</vt:lpstr>
      <vt:lpstr>GA Návrh</vt:lpstr>
      <vt:lpstr>Poznámky</vt:lpstr>
      <vt:lpstr>Beta_krit</vt:lpstr>
      <vt:lpstr>Hertzův tlak</vt:lpstr>
      <vt:lpstr>A_4</vt:lpstr>
      <vt:lpstr>Ao_1</vt:lpstr>
      <vt:lpstr>axialni_vule_lamely</vt:lpstr>
      <vt:lpstr>axialni_vule_rotor</vt:lpstr>
      <vt:lpstr>beta_krit</vt:lpstr>
      <vt:lpstr>cas_kroku</vt:lpstr>
      <vt:lpstr>coef_A</vt:lpstr>
      <vt:lpstr>coef_B</vt:lpstr>
      <vt:lpstr>coef_C</vt:lpstr>
      <vt:lpstr>coef_D</vt:lpstr>
      <vt:lpstr>cp_olej</vt:lpstr>
      <vt:lpstr>D_0</vt:lpstr>
      <vt:lpstr>d_Ao2</vt:lpstr>
      <vt:lpstr>delka_rotoru</vt:lpstr>
      <vt:lpstr>delka_vstup</vt:lpstr>
      <vt:lpstr>delka_vystup</vt:lpstr>
      <vt:lpstr>dh_vym</vt:lpstr>
      <vt:lpstr>dif_m1</vt:lpstr>
      <vt:lpstr>dif_m2</vt:lpstr>
      <vt:lpstr>drazka_LT</vt:lpstr>
      <vt:lpstr>dT_ad</vt:lpstr>
      <vt:lpstr>excentricita</vt:lpstr>
      <vt:lpstr>f_side</vt:lpstr>
      <vt:lpstr>f_tip</vt:lpstr>
      <vt:lpstr>h_ad</vt:lpstr>
      <vt:lpstr>h_nap</vt:lpstr>
      <vt:lpstr>hmotnost_lamely</vt:lpstr>
      <vt:lpstr>Ksi</vt:lpstr>
      <vt:lpstr>M_hyp</vt:lpstr>
      <vt:lpstr>M_PLb</vt:lpstr>
      <vt:lpstr>M_PLm</vt:lpstr>
      <vt:lpstr>M_PLvyp</vt:lpstr>
      <vt:lpstr>mi_A1</vt:lpstr>
      <vt:lpstr>mi_A2</vt:lpstr>
      <vt:lpstr>mi_A3</vt:lpstr>
      <vt:lpstr>mi_A4</vt:lpstr>
      <vt:lpstr>mi_A5</vt:lpstr>
      <vt:lpstr>mi_Ao1</vt:lpstr>
      <vt:lpstr>mi_Ao2</vt:lpstr>
      <vt:lpstr>Mz</vt:lpstr>
      <vt:lpstr>Natok_pod_lamely</vt:lpstr>
      <vt:lpstr>otacky</vt:lpstr>
      <vt:lpstr>oteviraci_uhel</vt:lpstr>
      <vt:lpstr>p_1</vt:lpstr>
      <vt:lpstr>p_ad</vt:lpstr>
      <vt:lpstr>P_bl</vt:lpstr>
      <vt:lpstr>p_em</vt:lpstr>
      <vt:lpstr>P_gross</vt:lpstr>
      <vt:lpstr>P_mech</vt:lpstr>
      <vt:lpstr>p_spojka</vt:lpstr>
      <vt:lpstr>P_vl</vt:lpstr>
      <vt:lpstr>P_vls</vt:lpstr>
      <vt:lpstr>PL</vt:lpstr>
      <vt:lpstr>pocet_iteraci</vt:lpstr>
      <vt:lpstr>pocet_kroku</vt:lpstr>
      <vt:lpstr>pocet_lamel</vt:lpstr>
      <vt:lpstr>podil_olej</vt:lpstr>
      <vt:lpstr>prumer_rotoru</vt:lpstr>
      <vt:lpstr>prumer_statoru</vt:lpstr>
      <vt:lpstr>Q_olej</vt:lpstr>
      <vt:lpstr>Q_vym</vt:lpstr>
      <vt:lpstr>Q_zpet</vt:lpstr>
      <vt:lpstr>Qz</vt:lpstr>
      <vt:lpstr>radialni_vule</vt:lpstr>
      <vt:lpstr>s_1</vt:lpstr>
      <vt:lpstr>s_ad</vt:lpstr>
      <vt:lpstr>S_exp</vt:lpstr>
      <vt:lpstr>sirka_lamely</vt:lpstr>
      <vt:lpstr>t_1</vt:lpstr>
      <vt:lpstr>t_ad</vt:lpstr>
      <vt:lpstr>t_em</vt:lpstr>
      <vt:lpstr>t_kond</vt:lpstr>
      <vt:lpstr>t_podchl</vt:lpstr>
      <vt:lpstr>t_spojka</vt:lpstr>
      <vt:lpstr>tloustka_lamely</vt:lpstr>
      <vt:lpstr>uhel_zkoseni_lamely</vt:lpstr>
      <vt:lpstr>uplny_model_treni</vt:lpstr>
      <vt:lpstr>v_1</vt:lpstr>
      <vt:lpstr>v_ad</vt:lpstr>
      <vt:lpstr>V_init</vt:lpstr>
      <vt:lpstr>V_init_tok</vt:lpstr>
      <vt:lpstr>V_out</vt:lpstr>
      <vt:lpstr>vule_pod_lamelou</vt:lpstr>
      <vt:lpstr>X_D</vt:lpstr>
      <vt:lpstr>X_E</vt:lpstr>
      <vt:lpstr>Y_F</vt:lpstr>
      <vt:lpstr>Y_G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Václav Vodička</dc:creator>
  <cp:lastModifiedBy>Spale, Jan</cp:lastModifiedBy>
  <dcterms:created xsi:type="dcterms:W3CDTF">2021-04-12T11:10:15Z</dcterms:created>
  <dcterms:modified xsi:type="dcterms:W3CDTF">2024-01-04T14:20:14Z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0x0101001F02CA1E60BF9C40AA12B3FB9AA99C41</vt:lpwstr>
  </property>
  <property fmtid="{D5CDD505-2E9C-101B-9397-08002B2CF9AE}" pid="3" name="MediaServiceImageTags">
    <vt:lpwstr/>
  </property>
</Properties>
</file>