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aleja1\Downloads\"/>
    </mc:Choice>
  </mc:AlternateContent>
  <xr:revisionPtr revIDLastSave="0" documentId="13_ncr:1_{2CD52EEC-AB1E-4D0B-A266-26884170BD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M-Elektra assessment" sheetId="6" r:id="rId1"/>
    <sheet name="MM-Cantilever" sheetId="8" r:id="rId2"/>
    <sheet name="MM-AxImpulse" sheetId="7" r:id="rId3"/>
    <sheet name="Isobutane-Cantilever" sheetId="9" r:id="rId4"/>
    <sheet name="Isobutane-AxImpulse" sheetId="10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6" l="1"/>
  <c r="N23" i="6"/>
  <c r="N24" i="6"/>
  <c r="N25" i="6"/>
  <c r="N26" i="6"/>
  <c r="N27" i="6"/>
  <c r="N20" i="6"/>
  <c r="H7" i="6"/>
  <c r="H8" i="6"/>
  <c r="H6" i="6"/>
  <c r="E11" i="6" l="1"/>
  <c r="H25" i="6" l="1"/>
  <c r="I25" i="6" s="1"/>
  <c r="F25" i="6"/>
  <c r="H27" i="6"/>
  <c r="I27" i="6" s="1"/>
  <c r="F27" i="6"/>
  <c r="H26" i="6"/>
  <c r="I26" i="6" s="1"/>
  <c r="F26" i="6"/>
  <c r="F24" i="6"/>
  <c r="H24" i="6"/>
  <c r="I24" i="6" s="1"/>
  <c r="H23" i="6"/>
  <c r="I23" i="6" s="1"/>
  <c r="F22" i="6"/>
  <c r="F23" i="6"/>
  <c r="H22" i="6"/>
  <c r="I22" i="6" s="1"/>
  <c r="F20" i="6"/>
  <c r="M20" i="6" s="1"/>
  <c r="E14" i="6"/>
  <c r="H20" i="6"/>
  <c r="I20" i="6" s="1"/>
  <c r="E12" i="6"/>
  <c r="M24" i="6" l="1"/>
  <c r="M23" i="6"/>
  <c r="M22" i="6"/>
  <c r="M25" i="6"/>
  <c r="M26" i="6"/>
  <c r="M27" i="6"/>
</calcChain>
</file>

<file path=xl/sharedStrings.xml><?xml version="1.0" encoding="utf-8"?>
<sst xmlns="http://schemas.openxmlformats.org/spreadsheetml/2006/main" count="256" uniqueCount="74">
  <si>
    <t>Medium:</t>
  </si>
  <si>
    <t>Einheiten:</t>
  </si>
  <si>
    <t>SI</t>
  </si>
  <si>
    <t>SI with C</t>
  </si>
  <si>
    <t>D</t>
  </si>
  <si>
    <t>m</t>
  </si>
  <si>
    <t>m/s</t>
  </si>
  <si>
    <t>bar</t>
  </si>
  <si>
    <t>°C</t>
  </si>
  <si>
    <t>massenstrom</t>
  </si>
  <si>
    <t>kJ/kg</t>
  </si>
  <si>
    <t>kj/kg/K</t>
  </si>
  <si>
    <t>J/kg</t>
  </si>
  <si>
    <t>kW</t>
  </si>
  <si>
    <t>kg/s</t>
  </si>
  <si>
    <t>h</t>
  </si>
  <si>
    <t>-</t>
  </si>
  <si>
    <t>MM Elektra design Study</t>
  </si>
  <si>
    <t>mm</t>
  </si>
  <si>
    <t>Power</t>
  </si>
  <si>
    <t>Inlet pressure</t>
  </si>
  <si>
    <t>Inlet Temperature</t>
  </si>
  <si>
    <t>outlet pressure</t>
  </si>
  <si>
    <t>enthalpy drop, isentropic</t>
  </si>
  <si>
    <t>spouting velocity</t>
  </si>
  <si>
    <t>expansion efficiency</t>
  </si>
  <si>
    <t>inlet enthalpy</t>
  </si>
  <si>
    <t>inlet entropy</t>
  </si>
  <si>
    <t>outlet enthalpy</t>
  </si>
  <si>
    <t>estimated efficiency</t>
  </si>
  <si>
    <t>wheel passes</t>
  </si>
  <si>
    <t>u_opt</t>
  </si>
  <si>
    <t>rpm</t>
  </si>
  <si>
    <t># nozzles</t>
  </si>
  <si>
    <t>Reference</t>
  </si>
  <si>
    <t>mass flow rate</t>
  </si>
  <si>
    <t>experimentally determined</t>
  </si>
  <si>
    <t>experimentally determined, better than</t>
  </si>
  <si>
    <t>remark</t>
  </si>
  <si>
    <t>mass flow ratio</t>
  </si>
  <si>
    <t>area ratio</t>
  </si>
  <si>
    <t>+x%</t>
  </si>
  <si>
    <t>assessment, smaller than</t>
  </si>
  <si>
    <t>assessment</t>
  </si>
  <si>
    <t>power</t>
  </si>
  <si>
    <t>is_effic_ts</t>
  </si>
  <si>
    <t>%</t>
  </si>
  <si>
    <t>diameter</t>
  </si>
  <si>
    <t>rotational speed</t>
  </si>
  <si>
    <t>deg-o-adm</t>
  </si>
  <si>
    <t>b-height</t>
  </si>
  <si>
    <t>b-chord</t>
  </si>
  <si>
    <t>Bedeutung</t>
  </si>
  <si>
    <t>Symbol</t>
  </si>
  <si>
    <t>SI-Einheit</t>
  </si>
  <si>
    <t>Bemerkung</t>
  </si>
  <si>
    <t>Wert</t>
  </si>
  <si>
    <t>Eintrittsdruck  Turbine</t>
  </si>
  <si>
    <t>p_Ein; p_0</t>
  </si>
  <si>
    <t>gegeben</t>
  </si>
  <si>
    <t>Austrittsdruck Turbine</t>
  </si>
  <si>
    <t>p_Aus; p_1</t>
  </si>
  <si>
    <t>aus DT</t>
  </si>
  <si>
    <t>Eintrittstemperatur Turbine</t>
  </si>
  <si>
    <t>T_Ein, T_0</t>
  </si>
  <si>
    <t>Massenstrom</t>
  </si>
  <si>
    <t>m_Punkt</t>
  </si>
  <si>
    <t>Wirkungsgrad geschätzt</t>
  </si>
  <si>
    <t>η_ges</t>
  </si>
  <si>
    <t>Measured Reference MM-Cantilever at UniBayreuth: 6bar/180°c to 0,3bar, 0,32kg/s</t>
  </si>
  <si>
    <t>Measured Reference MM-AxImpulseat UniBayreuth: 6bar/180°c to 0,3bar, 0,32kg/s</t>
  </si>
  <si>
    <t>Isobutane</t>
  </si>
  <si>
    <t>MM</t>
  </si>
  <si>
    <t>#flows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</si>
</sst>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color indexed="12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right" vertical="center"/>
    </xf>
    <xf numFmtId="0" fontId="4" fillId="0" borderId="20" xfId="0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7" fillId="0" borderId="14" xfId="0" applyFont="1" applyBorder="1" applyAlignment="1">
      <alignment horizontal="right" vertical="center"/>
    </xf>
    <xf numFmtId="166" fontId="5" fillId="0" borderId="19" xfId="0" applyNumberFormat="1" applyFont="1" applyBorder="1" applyAlignment="1">
      <alignment horizontal="right" vertical="center"/>
    </xf>
    <xf numFmtId="0" fontId="8" fillId="0" borderId="21" xfId="0" applyFont="1" applyBorder="1" applyAlignment="1">
      <alignment horizontal="left" vertical="top"/>
    </xf>
    <xf numFmtId="0" fontId="3" fillId="0" borderId="21" xfId="0" quotePrefix="1" applyFont="1" applyBorder="1" applyAlignment="1">
      <alignment vertical="center"/>
    </xf>
    <xf numFmtId="166" fontId="2" fillId="0" borderId="23" xfId="0" applyNumberFormat="1" applyFont="1" applyBorder="1" applyAlignment="1">
      <alignment horizontal="center" vertical="center"/>
    </xf>
    <xf numFmtId="165" fontId="5" fillId="0" borderId="23" xfId="1" applyNumberFormat="1" applyFont="1" applyBorder="1" applyAlignment="1">
      <alignment horizontal="right" vertical="center"/>
    </xf>
    <xf numFmtId="0" fontId="1" fillId="0" borderId="0" xfId="0" applyFont="1"/>
    <xf numFmtId="0" fontId="0" fillId="0" borderId="21" xfId="0" applyBorder="1"/>
    <xf numFmtId="0" fontId="0" fillId="0" borderId="21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2" fontId="0" fillId="0" borderId="21" xfId="0" applyNumberFormat="1" applyBorder="1" applyAlignment="1">
      <alignment horizontal="center" wrapText="1"/>
    </xf>
    <xf numFmtId="1" fontId="0" fillId="0" borderId="2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Normal" xfId="0" builtinId="0"/>
    <cellStyle name="Standard 2" xfId="1" xr:uid="{3C43E22E-1E7E-4724-B8D3-7A1969F0F6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Düsendurchmesser</a:t>
            </a:r>
            <a:r>
              <a:rPr lang="de-DE" baseline="0"/>
              <a:t> über Geschwindigkeit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'MM-Elektra assessment'!$H$18:$H$136</c:f>
              <c:strCache>
                <c:ptCount val="10"/>
                <c:pt idx="0">
                  <c:v>u_opt</c:v>
                </c:pt>
                <c:pt idx="1">
                  <c:v>m/s</c:v>
                </c:pt>
                <c:pt idx="2">
                  <c:v>40.11</c:v>
                </c:pt>
                <c:pt idx="4">
                  <c:v>40.11</c:v>
                </c:pt>
                <c:pt idx="5">
                  <c:v>40.11</c:v>
                </c:pt>
                <c:pt idx="6">
                  <c:v>40.11</c:v>
                </c:pt>
                <c:pt idx="7">
                  <c:v>80.23</c:v>
                </c:pt>
                <c:pt idx="8">
                  <c:v>80.23</c:v>
                </c:pt>
                <c:pt idx="9">
                  <c:v>80.23</c:v>
                </c:pt>
              </c:strCache>
            </c:strRef>
          </c:xVal>
          <c:yVal>
            <c:numRef>
              <c:f>'MM-Elektra assessment'!$P$18:$P$136</c:f>
              <c:numCache>
                <c:formatCode>General</c:formatCode>
                <c:ptCount val="1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1-40A1-8A56-4E993A4C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84672"/>
        <c:axId val="1614273856"/>
      </c:scatterChart>
      <c:valAx>
        <c:axId val="18069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73856"/>
        <c:crosses val="autoZero"/>
        <c:crossBetween val="midCat"/>
      </c:valAx>
      <c:valAx>
        <c:axId val="16142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Düsenduchmesser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632731</xdr:colOff>
      <xdr:row>95</xdr:row>
      <xdr:rowOff>81643</xdr:rowOff>
    </xdr:from>
    <xdr:to>
      <xdr:col>22</xdr:col>
      <xdr:colOff>557892</xdr:colOff>
      <xdr:row>116</xdr:row>
      <xdr:rowOff>187779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70BB5C-09E0-78CF-D465-18FD6ED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REFPROP\REFPROP.XLA" TargetMode="External"/><Relationship Id="rId1" Type="http://schemas.openxmlformats.org/officeDocument/2006/relationships/externalLinkPath" Target="/Program%20Files%20(x86)/REFPROP/REF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REFPRO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136"/>
  <sheetViews>
    <sheetView tabSelected="1" zoomScale="85" zoomScaleNormal="85" workbookViewId="0">
      <selection activeCell="Q15" sqref="Q15"/>
    </sheetView>
  </sheetViews>
  <sheetFormatPr defaultColWidth="11.42578125" defaultRowHeight="15" x14ac:dyDescent="0.25"/>
  <cols>
    <col min="1" max="1" width="15.5703125" customWidth="1"/>
    <col min="3" max="3" width="7.5703125" customWidth="1"/>
    <col min="4" max="4" width="27.5703125" customWidth="1"/>
    <col min="5" max="5" width="11.28515625" customWidth="1"/>
    <col min="6" max="6" width="10.140625" customWidth="1"/>
    <col min="7" max="7" width="8.85546875" customWidth="1"/>
    <col min="8" max="8" width="9.5703125" customWidth="1"/>
    <col min="9" max="9" width="11.85546875" customWidth="1"/>
    <col min="10" max="10" width="6.85546875" customWidth="1"/>
    <col min="11" max="11" width="9.42578125" customWidth="1"/>
    <col min="12" max="12" width="7.5703125" customWidth="1"/>
    <col min="13" max="13" width="8.140625" customWidth="1"/>
    <col min="14" max="14" width="6" customWidth="1"/>
    <col min="15" max="15" width="12.28515625" bestFit="1" customWidth="1"/>
    <col min="16" max="17" width="12.28515625" customWidth="1"/>
    <col min="18" max="18" width="21" bestFit="1" customWidth="1"/>
    <col min="19" max="19" width="22.7109375" customWidth="1"/>
    <col min="20" max="20" width="20.42578125" bestFit="1" customWidth="1"/>
    <col min="21" max="21" width="20.42578125" customWidth="1"/>
    <col min="22" max="22" width="12.28515625" bestFit="1" customWidth="1"/>
    <col min="23" max="24" width="9" customWidth="1"/>
    <col min="25" max="25" width="21.140625" customWidth="1"/>
    <col min="26" max="26" width="16.140625" customWidth="1"/>
    <col min="27" max="27" width="11.140625" bestFit="1" customWidth="1"/>
    <col min="30" max="30" width="13.85546875" customWidth="1"/>
  </cols>
  <sheetData>
    <row r="1" spans="1:9" x14ac:dyDescent="0.25">
      <c r="A1" s="44" t="s">
        <v>17</v>
      </c>
      <c r="B1" s="45"/>
      <c r="C1" s="45"/>
      <c r="D1" s="45"/>
      <c r="E1" s="45"/>
      <c r="F1" s="45"/>
      <c r="G1" s="46"/>
    </row>
    <row r="2" spans="1:9" ht="15.75" thickBot="1" x14ac:dyDescent="0.3">
      <c r="A2" s="47"/>
      <c r="B2" s="48"/>
      <c r="C2" s="49"/>
      <c r="D2" s="49"/>
      <c r="E2" s="49"/>
      <c r="F2" s="49"/>
      <c r="G2" s="50"/>
    </row>
    <row r="3" spans="1:9" ht="15.75" thickBot="1" x14ac:dyDescent="0.3">
      <c r="A3" s="1" t="s">
        <v>0</v>
      </c>
      <c r="B3" s="2" t="s">
        <v>18</v>
      </c>
    </row>
    <row r="4" spans="1:9" ht="15.75" thickBot="1" x14ac:dyDescent="0.3">
      <c r="A4" s="3" t="s">
        <v>1</v>
      </c>
      <c r="B4" s="4" t="s">
        <v>2</v>
      </c>
      <c r="C4" s="5" t="s">
        <v>3</v>
      </c>
      <c r="D4" s="10"/>
    </row>
    <row r="5" spans="1:9" x14ac:dyDescent="0.25">
      <c r="C5" t="s">
        <v>19</v>
      </c>
      <c r="E5">
        <v>4</v>
      </c>
      <c r="F5" t="s">
        <v>13</v>
      </c>
    </row>
    <row r="6" spans="1:9" x14ac:dyDescent="0.25">
      <c r="C6" t="s">
        <v>20</v>
      </c>
      <c r="E6">
        <v>6.5</v>
      </c>
      <c r="F6" t="s">
        <v>7</v>
      </c>
      <c r="G6" t="s">
        <v>26</v>
      </c>
      <c r="H6">
        <f>[1]!REFPROP("H",$B$3,"PT",$C$4,E6/10,E7)</f>
        <v>340.80540993522777</v>
      </c>
      <c r="I6" t="s">
        <v>10</v>
      </c>
    </row>
    <row r="7" spans="1:9" x14ac:dyDescent="0.25">
      <c r="C7" t="s">
        <v>21</v>
      </c>
      <c r="E7">
        <v>190</v>
      </c>
      <c r="F7" t="s">
        <v>8</v>
      </c>
      <c r="G7" t="s">
        <v>27</v>
      </c>
      <c r="H7">
        <f>[1]!REFPROP("S",$B$3,"PT",$C$4,E6/10,E7)</f>
        <v>0.7874551069728164</v>
      </c>
      <c r="I7" t="s">
        <v>11</v>
      </c>
    </row>
    <row r="8" spans="1:9" x14ac:dyDescent="0.25">
      <c r="C8" t="s">
        <v>22</v>
      </c>
      <c r="E8">
        <v>0.55000000000000004</v>
      </c>
      <c r="F8" t="s">
        <v>7</v>
      </c>
      <c r="G8" t="s">
        <v>28</v>
      </c>
      <c r="H8">
        <f>[1]!REFPROP("H",$B$3,"Ps",$C$4,E8/10,H7)</f>
        <v>289.31101473360076</v>
      </c>
      <c r="I8" t="s">
        <v>10</v>
      </c>
    </row>
    <row r="11" spans="1:9" x14ac:dyDescent="0.25">
      <c r="C11" t="s">
        <v>23</v>
      </c>
      <c r="E11" s="8">
        <f>(H6-H8)*1000</f>
        <v>51494.395201627012</v>
      </c>
      <c r="F11" t="s">
        <v>12</v>
      </c>
      <c r="H11">
        <v>3000</v>
      </c>
      <c r="I11" t="s">
        <v>32</v>
      </c>
    </row>
    <row r="12" spans="1:9" x14ac:dyDescent="0.25">
      <c r="C12" t="s">
        <v>24</v>
      </c>
      <c r="E12" s="8">
        <f>(2*E11)^0.5</f>
        <v>320.91866633658759</v>
      </c>
      <c r="F12" t="s">
        <v>6</v>
      </c>
    </row>
    <row r="13" spans="1:9" x14ac:dyDescent="0.25">
      <c r="C13" t="s">
        <v>25</v>
      </c>
      <c r="E13" s="8">
        <v>0.4</v>
      </c>
    </row>
    <row r="14" spans="1:9" x14ac:dyDescent="0.25">
      <c r="C14" t="s">
        <v>9</v>
      </c>
      <c r="E14" s="6">
        <f>E5/E11/E13*1000</f>
        <v>0.1941958918217189</v>
      </c>
      <c r="F14" t="s">
        <v>14</v>
      </c>
    </row>
    <row r="18" spans="2:15" ht="33" customHeight="1" x14ac:dyDescent="0.25">
      <c r="C18" s="36" t="s">
        <v>19</v>
      </c>
      <c r="D18" s="36" t="s">
        <v>38</v>
      </c>
      <c r="E18" s="40" t="s">
        <v>29</v>
      </c>
      <c r="F18" s="40" t="s">
        <v>35</v>
      </c>
      <c r="G18" s="40" t="s">
        <v>30</v>
      </c>
      <c r="H18" s="36" t="s">
        <v>31</v>
      </c>
      <c r="I18" s="36" t="s">
        <v>4</v>
      </c>
      <c r="J18" s="37" t="s">
        <v>15</v>
      </c>
      <c r="K18" s="39" t="s">
        <v>33</v>
      </c>
      <c r="L18" s="39" t="s">
        <v>73</v>
      </c>
      <c r="M18" s="41" t="s">
        <v>39</v>
      </c>
      <c r="N18" s="41" t="s">
        <v>40</v>
      </c>
      <c r="O18" s="7"/>
    </row>
    <row r="19" spans="2:15" x14ac:dyDescent="0.25">
      <c r="C19" s="36" t="s">
        <v>13</v>
      </c>
      <c r="D19" s="36"/>
      <c r="E19" s="36"/>
      <c r="F19" s="36"/>
      <c r="G19" s="36"/>
      <c r="H19" s="36" t="s">
        <v>6</v>
      </c>
      <c r="I19" s="36" t="s">
        <v>5</v>
      </c>
      <c r="J19" s="37" t="s">
        <v>5</v>
      </c>
      <c r="K19" s="39" t="s">
        <v>16</v>
      </c>
      <c r="L19" s="39"/>
      <c r="M19" s="39"/>
      <c r="N19" s="39"/>
      <c r="O19" s="7"/>
    </row>
    <row r="20" spans="2:15" x14ac:dyDescent="0.25">
      <c r="B20" t="s">
        <v>34</v>
      </c>
      <c r="C20" s="36">
        <v>4</v>
      </c>
      <c r="D20" s="36" t="s">
        <v>36</v>
      </c>
      <c r="E20" s="36">
        <v>0.4</v>
      </c>
      <c r="F20" s="38">
        <f>C20/E20/$E$11*1000</f>
        <v>0.19419589182171892</v>
      </c>
      <c r="G20" s="36">
        <v>4</v>
      </c>
      <c r="H20" s="39">
        <f>0.25*SQRT($E$11/2)</f>
        <v>40.114833292073449</v>
      </c>
      <c r="I20" s="38">
        <f>60*H20/PI()/$H$11</f>
        <v>0.25537896038963276</v>
      </c>
      <c r="J20" s="38">
        <v>0.02</v>
      </c>
      <c r="K20" s="42">
        <v>2</v>
      </c>
      <c r="L20" s="42">
        <v>1</v>
      </c>
      <c r="M20" s="39">
        <f>F20/$F$20</f>
        <v>1</v>
      </c>
      <c r="N20" s="39">
        <f>K20*J20*L20/($J$20*$K$20*$L$20)</f>
        <v>1</v>
      </c>
      <c r="O20" s="7"/>
    </row>
    <row r="21" spans="2:15" x14ac:dyDescent="0.25">
      <c r="C21" s="36"/>
      <c r="D21" s="36"/>
      <c r="E21" s="36"/>
      <c r="F21" s="38"/>
      <c r="G21" s="36"/>
      <c r="H21" s="39"/>
      <c r="I21" s="38"/>
      <c r="J21" s="38"/>
      <c r="K21" s="42"/>
      <c r="L21" s="42"/>
      <c r="M21" s="39"/>
      <c r="N21" s="39"/>
      <c r="O21" s="7"/>
    </row>
    <row r="22" spans="2:15" ht="14.25" customHeight="1" x14ac:dyDescent="0.25">
      <c r="C22" s="36">
        <v>1</v>
      </c>
      <c r="D22" s="36" t="s">
        <v>42</v>
      </c>
      <c r="E22" s="36">
        <v>0.3</v>
      </c>
      <c r="F22" s="38">
        <f t="shared" ref="F22:F27" si="0">C22/E22/$E$11*1000</f>
        <v>6.473196394057297E-2</v>
      </c>
      <c r="G22" s="36">
        <v>4</v>
      </c>
      <c r="H22" s="39">
        <f t="shared" ref="H22:H24" si="1">0.25*SQRT($E$11/2)</f>
        <v>40.114833292073449</v>
      </c>
      <c r="I22" s="38">
        <f t="shared" ref="I22:I27" si="2">60*H22/PI()/$H$11</f>
        <v>0.25537896038963276</v>
      </c>
      <c r="J22" s="38">
        <v>1.2999999999999999E-2</v>
      </c>
      <c r="K22" s="42">
        <v>1</v>
      </c>
      <c r="L22" s="42">
        <v>1</v>
      </c>
      <c r="M22" s="39">
        <f t="shared" ref="M22:M27" si="3">F22/$F$20</f>
        <v>0.33333333333333331</v>
      </c>
      <c r="N22" s="39">
        <f t="shared" ref="N22:N27" si="4">K22*J22*L22/($J$20*$K$20*$L$20)</f>
        <v>0.32499999999999996</v>
      </c>
      <c r="O22" s="7"/>
    </row>
    <row r="23" spans="2:15" ht="14.25" customHeight="1" x14ac:dyDescent="0.25">
      <c r="C23" s="36">
        <v>2</v>
      </c>
      <c r="D23" s="36" t="s">
        <v>36</v>
      </c>
      <c r="E23" s="36">
        <v>0.4</v>
      </c>
      <c r="F23" s="38">
        <f t="shared" si="0"/>
        <v>9.7097945910859462E-2</v>
      </c>
      <c r="G23" s="36">
        <v>4</v>
      </c>
      <c r="H23" s="39">
        <f t="shared" si="1"/>
        <v>40.114833292073449</v>
      </c>
      <c r="I23" s="38">
        <f t="shared" si="2"/>
        <v>0.25537896038963276</v>
      </c>
      <c r="J23" s="38">
        <v>0.02</v>
      </c>
      <c r="K23" s="42">
        <v>1</v>
      </c>
      <c r="L23" s="42">
        <v>1</v>
      </c>
      <c r="M23" s="39">
        <f t="shared" si="3"/>
        <v>0.5</v>
      </c>
      <c r="N23" s="39">
        <f t="shared" si="4"/>
        <v>0.5</v>
      </c>
      <c r="O23" s="7"/>
    </row>
    <row r="24" spans="2:15" ht="30" x14ac:dyDescent="0.25">
      <c r="C24" s="36">
        <v>8</v>
      </c>
      <c r="D24" s="40" t="s">
        <v>37</v>
      </c>
      <c r="E24" s="36">
        <v>0.4</v>
      </c>
      <c r="F24" s="38">
        <f t="shared" si="0"/>
        <v>0.38839178364343785</v>
      </c>
      <c r="G24" s="36">
        <v>4</v>
      </c>
      <c r="H24" s="39">
        <f t="shared" si="1"/>
        <v>40.114833292073449</v>
      </c>
      <c r="I24" s="38">
        <f t="shared" si="2"/>
        <v>0.25537896038963276</v>
      </c>
      <c r="J24" s="38">
        <v>0.04</v>
      </c>
      <c r="K24" s="42">
        <v>2</v>
      </c>
      <c r="L24" s="42">
        <v>1</v>
      </c>
      <c r="M24" s="39">
        <f t="shared" si="3"/>
        <v>2</v>
      </c>
      <c r="N24" s="39">
        <f t="shared" si="4"/>
        <v>2</v>
      </c>
    </row>
    <row r="25" spans="2:15" x14ac:dyDescent="0.25">
      <c r="C25" s="36">
        <v>16</v>
      </c>
      <c r="D25" s="36" t="s">
        <v>43</v>
      </c>
      <c r="E25" s="36">
        <v>0.5</v>
      </c>
      <c r="F25" s="38">
        <f t="shared" si="0"/>
        <v>0.62142685382950047</v>
      </c>
      <c r="G25" s="36">
        <v>2</v>
      </c>
      <c r="H25" s="39">
        <f>0.5*SQRT($E$11/2)</f>
        <v>80.229666584146898</v>
      </c>
      <c r="I25" s="38">
        <f t="shared" si="2"/>
        <v>0.51075792077926552</v>
      </c>
      <c r="J25" s="38">
        <v>2.5499999999999998E-2</v>
      </c>
      <c r="K25" s="42">
        <v>5</v>
      </c>
      <c r="L25" s="42">
        <v>1</v>
      </c>
      <c r="M25" s="39">
        <f t="shared" si="3"/>
        <v>3.1999999999999997</v>
      </c>
      <c r="N25" s="39">
        <f t="shared" si="4"/>
        <v>3.1875</v>
      </c>
    </row>
    <row r="26" spans="2:15" x14ac:dyDescent="0.25">
      <c r="C26" s="36">
        <v>30</v>
      </c>
      <c r="D26" s="43" t="s">
        <v>41</v>
      </c>
      <c r="E26" s="36">
        <v>0.5</v>
      </c>
      <c r="F26" s="38">
        <f t="shared" si="0"/>
        <v>1.1651753509303133</v>
      </c>
      <c r="G26" s="36">
        <v>2</v>
      </c>
      <c r="H26" s="39">
        <f>0.5*SQRT($E$11/2)</f>
        <v>80.229666584146898</v>
      </c>
      <c r="I26" s="38">
        <f t="shared" si="2"/>
        <v>0.51075792077926552</v>
      </c>
      <c r="J26" s="38">
        <v>0.04</v>
      </c>
      <c r="K26" s="42">
        <v>6</v>
      </c>
      <c r="L26" s="42">
        <v>1</v>
      </c>
      <c r="M26" s="39">
        <f t="shared" si="3"/>
        <v>5.9999999999999991</v>
      </c>
      <c r="N26" s="39">
        <f t="shared" si="4"/>
        <v>6</v>
      </c>
    </row>
    <row r="27" spans="2:15" x14ac:dyDescent="0.25">
      <c r="C27" s="36">
        <v>50</v>
      </c>
      <c r="D27" s="36" t="s">
        <v>43</v>
      </c>
      <c r="E27" s="36">
        <v>0.45</v>
      </c>
      <c r="F27" s="38">
        <f t="shared" si="0"/>
        <v>2.1577321313524322</v>
      </c>
      <c r="G27" s="36">
        <v>2</v>
      </c>
      <c r="H27" s="39">
        <f>0.5*SQRT($E$11/2)</f>
        <v>80.229666584146898</v>
      </c>
      <c r="I27" s="38">
        <f t="shared" si="2"/>
        <v>0.51075792077926552</v>
      </c>
      <c r="J27" s="38">
        <v>3.6999999999999998E-2</v>
      </c>
      <c r="K27" s="42">
        <v>6</v>
      </c>
      <c r="L27" s="42">
        <v>2</v>
      </c>
      <c r="M27" s="39">
        <f t="shared" si="3"/>
        <v>11.111111111111111</v>
      </c>
      <c r="N27" s="39">
        <f t="shared" si="4"/>
        <v>11.099999999999998</v>
      </c>
    </row>
    <row r="28" spans="2:15" x14ac:dyDescent="0.25">
      <c r="I28" s="8"/>
      <c r="J28" s="7"/>
      <c r="K28" s="7"/>
      <c r="L28" s="7"/>
      <c r="M28" s="7"/>
      <c r="N28" s="7"/>
    </row>
    <row r="29" spans="2:15" x14ac:dyDescent="0.25">
      <c r="I29" s="8"/>
      <c r="J29" s="7"/>
      <c r="K29" s="7"/>
      <c r="L29" s="7"/>
      <c r="M29" s="7"/>
      <c r="N29" s="7"/>
    </row>
    <row r="30" spans="2:15" x14ac:dyDescent="0.25">
      <c r="I30" s="8"/>
      <c r="J30" s="7"/>
      <c r="K30" s="7"/>
      <c r="L30" s="7"/>
      <c r="M30" s="7"/>
      <c r="N30" s="7"/>
    </row>
    <row r="31" spans="2:15" x14ac:dyDescent="0.25">
      <c r="I31" s="8"/>
      <c r="J31" s="7"/>
      <c r="K31" s="7"/>
      <c r="L31" s="7"/>
      <c r="M31" s="7"/>
      <c r="N31" s="7"/>
    </row>
    <row r="32" spans="2:15" x14ac:dyDescent="0.25">
      <c r="I32" s="8"/>
      <c r="J32" s="7"/>
      <c r="K32" s="7"/>
      <c r="L32" s="7"/>
      <c r="M32" s="7"/>
      <c r="N32" s="7"/>
    </row>
    <row r="33" spans="9:14" x14ac:dyDescent="0.25">
      <c r="I33" s="8"/>
      <c r="J33" s="7"/>
      <c r="K33" s="7"/>
      <c r="L33" s="7"/>
      <c r="M33" s="7"/>
      <c r="N33" s="7"/>
    </row>
    <row r="34" spans="9:14" x14ac:dyDescent="0.25">
      <c r="I34" s="8"/>
      <c r="J34" s="7"/>
      <c r="K34" s="7"/>
      <c r="L34" s="7"/>
      <c r="M34" s="7"/>
      <c r="N34" s="7"/>
    </row>
    <row r="35" spans="9:14" x14ac:dyDescent="0.25">
      <c r="I35" s="8"/>
      <c r="J35" s="7"/>
      <c r="K35" s="7"/>
      <c r="L35" s="7"/>
      <c r="M35" s="7"/>
      <c r="N35" s="7"/>
    </row>
    <row r="36" spans="9:14" x14ac:dyDescent="0.25">
      <c r="I36" s="8"/>
      <c r="J36" s="7"/>
      <c r="K36" s="7"/>
      <c r="L36" s="7"/>
      <c r="M36" s="7"/>
      <c r="N36" s="7"/>
    </row>
    <row r="37" spans="9:14" x14ac:dyDescent="0.25">
      <c r="I37" s="8"/>
      <c r="J37" s="7"/>
      <c r="K37" s="7"/>
      <c r="L37" s="7"/>
      <c r="M37" s="7"/>
      <c r="N37" s="7"/>
    </row>
    <row r="38" spans="9:14" x14ac:dyDescent="0.25">
      <c r="I38" s="8"/>
      <c r="J38" s="7"/>
      <c r="K38" s="7"/>
      <c r="L38" s="7"/>
      <c r="M38" s="7"/>
      <c r="N38" s="7"/>
    </row>
    <row r="39" spans="9:14" x14ac:dyDescent="0.25">
      <c r="I39" s="8"/>
      <c r="J39" s="7"/>
      <c r="K39" s="7"/>
      <c r="L39" s="7"/>
      <c r="M39" s="7"/>
      <c r="N39" s="7"/>
    </row>
    <row r="40" spans="9:14" x14ac:dyDescent="0.25">
      <c r="I40" s="8"/>
      <c r="J40" s="7"/>
      <c r="K40" s="7"/>
      <c r="L40" s="7"/>
      <c r="M40" s="7"/>
      <c r="N40" s="7"/>
    </row>
    <row r="41" spans="9:14" x14ac:dyDescent="0.25">
      <c r="I41" s="8"/>
      <c r="J41" s="7"/>
      <c r="K41" s="7"/>
      <c r="L41" s="7"/>
      <c r="M41" s="7"/>
      <c r="N41" s="7"/>
    </row>
    <row r="42" spans="9:14" x14ac:dyDescent="0.25">
      <c r="I42" s="8"/>
      <c r="J42" s="7"/>
      <c r="K42" s="7"/>
      <c r="L42" s="7"/>
      <c r="M42" s="7"/>
      <c r="N42" s="7"/>
    </row>
    <row r="43" spans="9:14" x14ac:dyDescent="0.25">
      <c r="I43" s="8"/>
      <c r="J43" s="7"/>
      <c r="K43" s="7"/>
      <c r="L43" s="7"/>
      <c r="M43" s="7"/>
      <c r="N43" s="7"/>
    </row>
    <row r="44" spans="9:14" x14ac:dyDescent="0.25">
      <c r="I44" s="8"/>
      <c r="J44" s="7"/>
      <c r="K44" s="7"/>
      <c r="L44" s="7"/>
      <c r="M44" s="7"/>
      <c r="N44" s="7"/>
    </row>
    <row r="45" spans="9:14" x14ac:dyDescent="0.25">
      <c r="I45" s="8"/>
      <c r="J45" s="7"/>
      <c r="K45" s="7"/>
      <c r="L45" s="7"/>
      <c r="M45" s="7"/>
      <c r="N45" s="7"/>
    </row>
    <row r="46" spans="9:14" x14ac:dyDescent="0.25">
      <c r="I46" s="8"/>
      <c r="J46" s="7"/>
      <c r="K46" s="7"/>
      <c r="L46" s="7"/>
      <c r="M46" s="7"/>
      <c r="N46" s="7"/>
    </row>
    <row r="47" spans="9:14" x14ac:dyDescent="0.25">
      <c r="I47" s="8"/>
      <c r="J47" s="7"/>
      <c r="K47" s="7"/>
      <c r="L47" s="7"/>
      <c r="M47" s="7"/>
      <c r="N47" s="7"/>
    </row>
    <row r="48" spans="9:14" x14ac:dyDescent="0.25">
      <c r="I48" s="8"/>
      <c r="J48" s="7"/>
      <c r="K48" s="7"/>
      <c r="L48" s="7"/>
      <c r="M48" s="7"/>
      <c r="N48" s="7"/>
    </row>
    <row r="49" spans="9:14" x14ac:dyDescent="0.25">
      <c r="I49" s="8"/>
      <c r="J49" s="7"/>
      <c r="K49" s="7"/>
      <c r="L49" s="7"/>
      <c r="M49" s="7"/>
      <c r="N49" s="7"/>
    </row>
    <row r="50" spans="9:14" x14ac:dyDescent="0.25">
      <c r="I50" s="8"/>
      <c r="J50" s="7"/>
      <c r="K50" s="7"/>
      <c r="L50" s="7"/>
      <c r="M50" s="7"/>
      <c r="N50" s="7"/>
    </row>
    <row r="51" spans="9:14" x14ac:dyDescent="0.25">
      <c r="I51" s="8"/>
      <c r="J51" s="7"/>
      <c r="K51" s="7"/>
      <c r="L51" s="7"/>
      <c r="M51" s="7"/>
      <c r="N51" s="7"/>
    </row>
    <row r="52" spans="9:14" x14ac:dyDescent="0.25">
      <c r="I52" s="8"/>
      <c r="J52" s="7"/>
      <c r="K52" s="7"/>
      <c r="L52" s="7"/>
      <c r="M52" s="7"/>
      <c r="N52" s="7"/>
    </row>
    <row r="53" spans="9:14" x14ac:dyDescent="0.25">
      <c r="I53" s="8"/>
      <c r="J53" s="7"/>
      <c r="K53" s="7"/>
      <c r="L53" s="7"/>
      <c r="M53" s="7"/>
      <c r="N53" s="7"/>
    </row>
    <row r="54" spans="9:14" x14ac:dyDescent="0.25">
      <c r="I54" s="8"/>
      <c r="J54" s="7"/>
      <c r="K54" s="7"/>
      <c r="L54" s="7"/>
      <c r="M54" s="7"/>
      <c r="N54" s="7"/>
    </row>
    <row r="55" spans="9:14" x14ac:dyDescent="0.25">
      <c r="I55" s="8"/>
      <c r="J55" s="7"/>
      <c r="K55" s="7"/>
      <c r="L55" s="7"/>
      <c r="M55" s="7"/>
      <c r="N55" s="7"/>
    </row>
    <row r="56" spans="9:14" x14ac:dyDescent="0.25">
      <c r="I56" s="8"/>
      <c r="J56" s="7"/>
      <c r="K56" s="7"/>
      <c r="L56" s="7"/>
      <c r="M56" s="7"/>
      <c r="N56" s="7"/>
    </row>
    <row r="57" spans="9:14" x14ac:dyDescent="0.25">
      <c r="I57" s="8"/>
      <c r="J57" s="7"/>
      <c r="K57" s="7"/>
      <c r="L57" s="7"/>
      <c r="M57" s="7"/>
      <c r="N57" s="7"/>
    </row>
    <row r="58" spans="9:14" x14ac:dyDescent="0.25">
      <c r="I58" s="8"/>
      <c r="J58" s="7"/>
      <c r="K58" s="7"/>
      <c r="L58" s="7"/>
      <c r="M58" s="7"/>
      <c r="N58" s="7"/>
    </row>
    <row r="59" spans="9:14" x14ac:dyDescent="0.25">
      <c r="I59" s="8"/>
      <c r="J59" s="7"/>
      <c r="K59" s="7"/>
      <c r="L59" s="7"/>
      <c r="M59" s="7"/>
      <c r="N59" s="7"/>
    </row>
    <row r="60" spans="9:14" x14ac:dyDescent="0.25">
      <c r="I60" s="8"/>
      <c r="J60" s="7"/>
      <c r="K60" s="7"/>
      <c r="L60" s="7"/>
      <c r="M60" s="7"/>
      <c r="N60" s="7"/>
    </row>
    <row r="61" spans="9:14" x14ac:dyDescent="0.25">
      <c r="I61" s="8"/>
      <c r="J61" s="7"/>
      <c r="K61" s="7"/>
      <c r="L61" s="7"/>
      <c r="M61" s="7"/>
      <c r="N61" s="7"/>
    </row>
    <row r="62" spans="9:14" x14ac:dyDescent="0.25">
      <c r="I62" s="8"/>
      <c r="J62" s="7"/>
      <c r="K62" s="7"/>
      <c r="L62" s="7"/>
      <c r="M62" s="7"/>
      <c r="N62" s="7"/>
    </row>
    <row r="63" spans="9:14" x14ac:dyDescent="0.25">
      <c r="I63" s="8"/>
      <c r="J63" s="7"/>
      <c r="K63" s="7"/>
      <c r="L63" s="7"/>
      <c r="M63" s="7"/>
      <c r="N63" s="7"/>
    </row>
    <row r="64" spans="9:14" x14ac:dyDescent="0.25">
      <c r="I64" s="8"/>
      <c r="J64" s="7"/>
      <c r="K64" s="7"/>
      <c r="L64" s="7"/>
      <c r="M64" s="7"/>
      <c r="N64" s="7"/>
    </row>
    <row r="65" spans="9:14" x14ac:dyDescent="0.25">
      <c r="I65" s="8"/>
      <c r="J65" s="7"/>
      <c r="K65" s="7"/>
      <c r="L65" s="7"/>
      <c r="M65" s="7"/>
      <c r="N65" s="7"/>
    </row>
    <row r="66" spans="9:14" x14ac:dyDescent="0.25">
      <c r="I66" s="8"/>
      <c r="J66" s="7"/>
      <c r="K66" s="7"/>
      <c r="L66" s="7"/>
      <c r="M66" s="7"/>
      <c r="N66" s="7"/>
    </row>
    <row r="67" spans="9:14" x14ac:dyDescent="0.25">
      <c r="I67" s="8"/>
      <c r="J67" s="7"/>
      <c r="K67" s="7"/>
      <c r="L67" s="7"/>
      <c r="M67" s="7"/>
      <c r="N67" s="7"/>
    </row>
    <row r="68" spans="9:14" x14ac:dyDescent="0.25">
      <c r="I68" s="8"/>
      <c r="J68" s="7"/>
      <c r="K68" s="7"/>
      <c r="L68" s="7"/>
      <c r="M68" s="7"/>
      <c r="N68" s="7"/>
    </row>
    <row r="69" spans="9:14" x14ac:dyDescent="0.25">
      <c r="I69" s="8"/>
      <c r="J69" s="7"/>
      <c r="K69" s="7"/>
      <c r="L69" s="7"/>
      <c r="M69" s="7"/>
      <c r="N69" s="7"/>
    </row>
    <row r="70" spans="9:14" x14ac:dyDescent="0.25">
      <c r="I70" s="8"/>
      <c r="J70" s="7"/>
      <c r="K70" s="7"/>
      <c r="L70" s="7"/>
      <c r="M70" s="7"/>
      <c r="N70" s="7"/>
    </row>
    <row r="71" spans="9:14" x14ac:dyDescent="0.25">
      <c r="I71" s="8"/>
      <c r="J71" s="7"/>
      <c r="K71" s="7"/>
      <c r="L71" s="7"/>
      <c r="M71" s="7"/>
      <c r="N71" s="7"/>
    </row>
    <row r="72" spans="9:14" x14ac:dyDescent="0.25">
      <c r="I72" s="8"/>
      <c r="J72" s="7"/>
      <c r="K72" s="7"/>
      <c r="L72" s="7"/>
      <c r="M72" s="7"/>
      <c r="N72" s="7"/>
    </row>
    <row r="73" spans="9:14" x14ac:dyDescent="0.25">
      <c r="I73" s="8"/>
      <c r="J73" s="7"/>
      <c r="K73" s="7"/>
      <c r="L73" s="7"/>
      <c r="M73" s="7"/>
      <c r="N73" s="7"/>
    </row>
    <row r="74" spans="9:14" x14ac:dyDescent="0.25">
      <c r="I74" s="8"/>
      <c r="J74" s="7"/>
      <c r="K74" s="7"/>
      <c r="L74" s="7"/>
      <c r="M74" s="7"/>
      <c r="N74" s="7"/>
    </row>
    <row r="75" spans="9:14" x14ac:dyDescent="0.25">
      <c r="I75" s="8"/>
      <c r="J75" s="7"/>
      <c r="K75" s="7"/>
      <c r="L75" s="7"/>
      <c r="M75" s="7"/>
      <c r="N75" s="7"/>
    </row>
    <row r="76" spans="9:14" x14ac:dyDescent="0.25">
      <c r="I76" s="8"/>
      <c r="J76" s="7"/>
      <c r="K76" s="7"/>
      <c r="L76" s="7"/>
      <c r="M76" s="7"/>
      <c r="N76" s="7"/>
    </row>
    <row r="77" spans="9:14" x14ac:dyDescent="0.25">
      <c r="I77" s="8"/>
      <c r="J77" s="7"/>
      <c r="K77" s="7"/>
      <c r="L77" s="7"/>
      <c r="M77" s="7"/>
      <c r="N77" s="7"/>
    </row>
    <row r="78" spans="9:14" x14ac:dyDescent="0.25">
      <c r="I78" s="8"/>
      <c r="J78" s="7"/>
      <c r="K78" s="7"/>
      <c r="L78" s="7"/>
      <c r="M78" s="7"/>
      <c r="N78" s="7"/>
    </row>
    <row r="79" spans="9:14" x14ac:dyDescent="0.25">
      <c r="I79" s="8"/>
      <c r="J79" s="7"/>
      <c r="K79" s="7"/>
      <c r="L79" s="7"/>
      <c r="M79" s="7"/>
      <c r="N79" s="7"/>
    </row>
    <row r="80" spans="9:14" x14ac:dyDescent="0.25">
      <c r="I80" s="8"/>
      <c r="J80" s="7"/>
      <c r="K80" s="7"/>
      <c r="L80" s="7"/>
      <c r="M80" s="7"/>
      <c r="N80" s="7"/>
    </row>
    <row r="81" spans="9:14" x14ac:dyDescent="0.25">
      <c r="I81" s="8"/>
      <c r="J81" s="7"/>
      <c r="K81" s="7"/>
      <c r="L81" s="7"/>
      <c r="M81" s="7"/>
      <c r="N81" s="7"/>
    </row>
    <row r="82" spans="9:14" x14ac:dyDescent="0.25">
      <c r="I82" s="8"/>
      <c r="J82" s="7"/>
      <c r="K82" s="7"/>
      <c r="L82" s="7"/>
      <c r="M82" s="7"/>
      <c r="N82" s="7"/>
    </row>
    <row r="83" spans="9:14" x14ac:dyDescent="0.25">
      <c r="I83" s="8"/>
      <c r="J83" s="7"/>
      <c r="K83" s="7"/>
      <c r="L83" s="7"/>
      <c r="M83" s="7"/>
      <c r="N83" s="7"/>
    </row>
    <row r="84" spans="9:14" x14ac:dyDescent="0.25">
      <c r="I84" s="8"/>
      <c r="J84" s="7"/>
      <c r="K84" s="7"/>
      <c r="L84" s="7"/>
      <c r="M84" s="7"/>
      <c r="N84" s="7"/>
    </row>
    <row r="85" spans="9:14" x14ac:dyDescent="0.25">
      <c r="I85" s="8"/>
      <c r="J85" s="7"/>
      <c r="K85" s="7"/>
      <c r="L85" s="7"/>
      <c r="M85" s="7"/>
      <c r="N85" s="7"/>
    </row>
    <row r="86" spans="9:14" x14ac:dyDescent="0.25">
      <c r="I86" s="8"/>
      <c r="J86" s="7"/>
      <c r="K86" s="7"/>
      <c r="L86" s="7"/>
      <c r="M86" s="7"/>
      <c r="N86" s="7"/>
    </row>
    <row r="87" spans="9:14" x14ac:dyDescent="0.25">
      <c r="I87" s="8"/>
      <c r="J87" s="7"/>
      <c r="K87" s="7"/>
      <c r="L87" s="7"/>
      <c r="M87" s="7"/>
      <c r="N87" s="7"/>
    </row>
    <row r="88" spans="9:14" x14ac:dyDescent="0.25">
      <c r="I88" s="8"/>
      <c r="J88" s="7"/>
      <c r="K88" s="7"/>
      <c r="L88" s="7"/>
      <c r="M88" s="7"/>
      <c r="N88" s="7"/>
    </row>
    <row r="89" spans="9:14" x14ac:dyDescent="0.25">
      <c r="I89" s="8"/>
      <c r="J89" s="7"/>
      <c r="K89" s="7"/>
      <c r="L89" s="7"/>
      <c r="M89" s="7"/>
      <c r="N89" s="7"/>
    </row>
    <row r="90" spans="9:14" x14ac:dyDescent="0.25">
      <c r="I90" s="8"/>
      <c r="J90" s="7"/>
      <c r="K90" s="7"/>
      <c r="L90" s="7"/>
      <c r="M90" s="7"/>
      <c r="N90" s="7"/>
    </row>
    <row r="91" spans="9:14" x14ac:dyDescent="0.25">
      <c r="I91" s="8"/>
      <c r="J91" s="7"/>
      <c r="K91" s="7"/>
      <c r="L91" s="7"/>
      <c r="M91" s="7"/>
      <c r="N91" s="7"/>
    </row>
    <row r="92" spans="9:14" x14ac:dyDescent="0.25">
      <c r="I92" s="8"/>
      <c r="J92" s="7"/>
      <c r="K92" s="7"/>
      <c r="L92" s="7"/>
      <c r="M92" s="7"/>
      <c r="N92" s="7"/>
    </row>
    <row r="93" spans="9:14" x14ac:dyDescent="0.25">
      <c r="I93" s="8"/>
      <c r="J93" s="7"/>
      <c r="K93" s="7"/>
      <c r="L93" s="7"/>
      <c r="M93" s="7"/>
      <c r="N93" s="7"/>
    </row>
    <row r="94" spans="9:14" x14ac:dyDescent="0.25">
      <c r="I94" s="8"/>
      <c r="J94" s="7"/>
      <c r="K94" s="7"/>
      <c r="L94" s="7"/>
      <c r="M94" s="7"/>
      <c r="N94" s="7"/>
    </row>
    <row r="95" spans="9:14" x14ac:dyDescent="0.25">
      <c r="I95" s="8"/>
      <c r="J95" s="7"/>
      <c r="K95" s="7"/>
      <c r="L95" s="7"/>
      <c r="M95" s="7"/>
      <c r="N95" s="7"/>
    </row>
    <row r="96" spans="9:14" x14ac:dyDescent="0.25">
      <c r="I96" s="8"/>
      <c r="J96" s="7"/>
      <c r="K96" s="7"/>
      <c r="L96" s="7"/>
      <c r="M96" s="7"/>
      <c r="N96" s="7"/>
    </row>
    <row r="97" spans="9:14" x14ac:dyDescent="0.25">
      <c r="I97" s="8"/>
      <c r="J97" s="7"/>
      <c r="K97" s="7"/>
      <c r="L97" s="7"/>
      <c r="M97" s="7"/>
      <c r="N97" s="7"/>
    </row>
    <row r="98" spans="9:14" x14ac:dyDescent="0.25">
      <c r="I98" s="8"/>
      <c r="J98" s="7"/>
      <c r="K98" s="7"/>
      <c r="L98" s="7"/>
      <c r="M98" s="7"/>
      <c r="N98" s="7"/>
    </row>
    <row r="99" spans="9:14" x14ac:dyDescent="0.25">
      <c r="I99" s="8"/>
      <c r="J99" s="7"/>
      <c r="K99" s="7"/>
      <c r="L99" s="7"/>
      <c r="M99" s="7"/>
      <c r="N99" s="7"/>
    </row>
    <row r="100" spans="9:14" x14ac:dyDescent="0.25">
      <c r="I100" s="8"/>
      <c r="J100" s="7"/>
      <c r="K100" s="7"/>
      <c r="L100" s="7"/>
      <c r="M100" s="7"/>
      <c r="N100" s="7"/>
    </row>
    <row r="101" spans="9:14" x14ac:dyDescent="0.25">
      <c r="I101" s="8"/>
      <c r="J101" s="7"/>
      <c r="K101" s="7"/>
      <c r="L101" s="7"/>
      <c r="M101" s="7"/>
      <c r="N101" s="7"/>
    </row>
    <row r="102" spans="9:14" x14ac:dyDescent="0.25">
      <c r="I102" s="8"/>
      <c r="J102" s="7"/>
      <c r="K102" s="7"/>
      <c r="L102" s="7"/>
      <c r="M102" s="7"/>
      <c r="N102" s="7"/>
    </row>
    <row r="103" spans="9:14" x14ac:dyDescent="0.25">
      <c r="I103" s="8"/>
      <c r="J103" s="7"/>
      <c r="K103" s="7"/>
      <c r="L103" s="7"/>
      <c r="M103" s="7"/>
      <c r="N103" s="7"/>
    </row>
    <row r="104" spans="9:14" x14ac:dyDescent="0.25">
      <c r="I104" s="8"/>
      <c r="J104" s="7"/>
      <c r="K104" s="7"/>
      <c r="L104" s="7"/>
      <c r="M104" s="7"/>
      <c r="N104" s="7"/>
    </row>
    <row r="105" spans="9:14" x14ac:dyDescent="0.25">
      <c r="I105" s="8"/>
      <c r="J105" s="7"/>
      <c r="K105" s="7"/>
      <c r="L105" s="7"/>
      <c r="M105" s="7"/>
      <c r="N105" s="7"/>
    </row>
    <row r="106" spans="9:14" x14ac:dyDescent="0.25">
      <c r="I106" s="8"/>
      <c r="J106" s="7"/>
      <c r="K106" s="7"/>
      <c r="L106" s="7"/>
      <c r="M106" s="7"/>
      <c r="N106" s="7"/>
    </row>
    <row r="107" spans="9:14" x14ac:dyDescent="0.25">
      <c r="I107" s="8"/>
      <c r="J107" s="7"/>
      <c r="K107" s="7"/>
      <c r="L107" s="7"/>
      <c r="M107" s="7"/>
      <c r="N107" s="7"/>
    </row>
    <row r="108" spans="9:14" x14ac:dyDescent="0.25">
      <c r="I108" s="8"/>
      <c r="J108" s="7"/>
      <c r="K108" s="7"/>
      <c r="L108" s="7"/>
      <c r="M108" s="7"/>
      <c r="N108" s="7"/>
    </row>
    <row r="109" spans="9:14" x14ac:dyDescent="0.25">
      <c r="I109" s="8"/>
      <c r="J109" s="7"/>
      <c r="K109" s="7"/>
      <c r="L109" s="7"/>
      <c r="M109" s="7"/>
      <c r="N109" s="7"/>
    </row>
    <row r="110" spans="9:14" x14ac:dyDescent="0.25">
      <c r="I110" s="8"/>
      <c r="J110" s="7"/>
      <c r="K110" s="7"/>
      <c r="L110" s="7"/>
      <c r="M110" s="7"/>
      <c r="N110" s="7"/>
    </row>
    <row r="111" spans="9:14" x14ac:dyDescent="0.25">
      <c r="I111" s="8"/>
      <c r="J111" s="7"/>
      <c r="K111" s="7"/>
      <c r="L111" s="7"/>
      <c r="M111" s="7"/>
      <c r="N111" s="7"/>
    </row>
    <row r="112" spans="9:14" x14ac:dyDescent="0.25">
      <c r="I112" s="8"/>
      <c r="J112" s="7"/>
      <c r="K112" s="7"/>
      <c r="L112" s="7"/>
      <c r="M112" s="7"/>
      <c r="N112" s="7"/>
    </row>
    <row r="113" spans="9:14" x14ac:dyDescent="0.25">
      <c r="I113" s="8"/>
      <c r="J113" s="7"/>
      <c r="K113" s="7"/>
      <c r="L113" s="7"/>
      <c r="M113" s="7"/>
      <c r="N113" s="7"/>
    </row>
    <row r="114" spans="9:14" x14ac:dyDescent="0.25">
      <c r="I114" s="8"/>
      <c r="J114" s="7"/>
      <c r="K114" s="7"/>
      <c r="L114" s="7"/>
      <c r="M114" s="7"/>
      <c r="N114" s="7"/>
    </row>
    <row r="115" spans="9:14" x14ac:dyDescent="0.25">
      <c r="I115" s="8"/>
      <c r="J115" s="7"/>
      <c r="K115" s="7"/>
      <c r="L115" s="7"/>
      <c r="M115" s="7"/>
      <c r="N115" s="7"/>
    </row>
    <row r="116" spans="9:14" x14ac:dyDescent="0.25">
      <c r="I116" s="8"/>
      <c r="J116" s="7"/>
      <c r="K116" s="7"/>
      <c r="L116" s="7"/>
      <c r="M116" s="7"/>
      <c r="N116" s="7"/>
    </row>
    <row r="117" spans="9:14" x14ac:dyDescent="0.25">
      <c r="I117" s="8"/>
      <c r="J117" s="7"/>
      <c r="K117" s="7"/>
      <c r="L117" s="7"/>
      <c r="M117" s="7"/>
      <c r="N117" s="7"/>
    </row>
    <row r="118" spans="9:14" x14ac:dyDescent="0.25">
      <c r="I118" s="8"/>
      <c r="J118" s="7"/>
      <c r="K118" s="7"/>
      <c r="L118" s="7"/>
      <c r="M118" s="7"/>
      <c r="N118" s="7"/>
    </row>
    <row r="119" spans="9:14" x14ac:dyDescent="0.25">
      <c r="I119" s="8"/>
      <c r="J119" s="7"/>
      <c r="K119" s="7"/>
      <c r="L119" s="7"/>
      <c r="M119" s="7"/>
      <c r="N119" s="7"/>
    </row>
    <row r="120" spans="9:14" x14ac:dyDescent="0.25">
      <c r="I120" s="8"/>
      <c r="J120" s="7"/>
      <c r="K120" s="7"/>
      <c r="L120" s="7"/>
      <c r="M120" s="7"/>
      <c r="N120" s="7"/>
    </row>
    <row r="121" spans="9:14" x14ac:dyDescent="0.25">
      <c r="I121" s="8"/>
      <c r="J121" s="7"/>
      <c r="K121" s="7"/>
      <c r="L121" s="7"/>
      <c r="M121" s="7"/>
      <c r="N121" s="7"/>
    </row>
    <row r="122" spans="9:14" x14ac:dyDescent="0.25">
      <c r="I122" s="8"/>
      <c r="J122" s="7"/>
      <c r="K122" s="7"/>
      <c r="L122" s="7"/>
      <c r="M122" s="7"/>
      <c r="N122" s="7"/>
    </row>
    <row r="123" spans="9:14" x14ac:dyDescent="0.25">
      <c r="I123" s="8"/>
      <c r="J123" s="7"/>
      <c r="K123" s="7"/>
      <c r="L123" s="7"/>
      <c r="M123" s="7"/>
      <c r="N123" s="7"/>
    </row>
    <row r="124" spans="9:14" x14ac:dyDescent="0.25">
      <c r="I124" s="8"/>
      <c r="J124" s="7"/>
      <c r="K124" s="7"/>
      <c r="L124" s="7"/>
      <c r="M124" s="7"/>
      <c r="N124" s="7"/>
    </row>
    <row r="125" spans="9:14" x14ac:dyDescent="0.25">
      <c r="I125" s="8"/>
      <c r="J125" s="7"/>
      <c r="K125" s="7"/>
      <c r="L125" s="7"/>
      <c r="M125" s="7"/>
      <c r="N125" s="7"/>
    </row>
    <row r="126" spans="9:14" x14ac:dyDescent="0.25">
      <c r="I126" s="8"/>
      <c r="J126" s="7"/>
      <c r="K126" s="7"/>
      <c r="L126" s="7"/>
      <c r="M126" s="7"/>
      <c r="N126" s="7"/>
    </row>
    <row r="127" spans="9:14" x14ac:dyDescent="0.25">
      <c r="I127" s="8"/>
      <c r="J127" s="7"/>
      <c r="K127" s="7"/>
      <c r="L127" s="7"/>
      <c r="M127" s="7"/>
      <c r="N127" s="7"/>
    </row>
    <row r="128" spans="9:14" x14ac:dyDescent="0.25">
      <c r="I128" s="8"/>
      <c r="J128" s="7"/>
      <c r="K128" s="7"/>
      <c r="L128" s="7"/>
      <c r="M128" s="7"/>
      <c r="N128" s="7"/>
    </row>
    <row r="129" spans="9:14" x14ac:dyDescent="0.25">
      <c r="I129" s="8"/>
      <c r="J129" s="7"/>
      <c r="K129" s="7"/>
      <c r="L129" s="7"/>
      <c r="M129" s="7"/>
      <c r="N129" s="7"/>
    </row>
    <row r="130" spans="9:14" x14ac:dyDescent="0.25">
      <c r="I130" s="8"/>
      <c r="J130" s="7"/>
      <c r="K130" s="7"/>
      <c r="L130" s="7"/>
      <c r="M130" s="7"/>
      <c r="N130" s="7"/>
    </row>
    <row r="131" spans="9:14" x14ac:dyDescent="0.25">
      <c r="I131" s="8"/>
      <c r="J131" s="7"/>
      <c r="K131" s="7"/>
      <c r="L131" s="7"/>
      <c r="M131" s="7"/>
      <c r="N131" s="7"/>
    </row>
    <row r="132" spans="9:14" x14ac:dyDescent="0.25">
      <c r="I132" s="8"/>
      <c r="J132" s="7"/>
      <c r="K132" s="7"/>
      <c r="L132" s="7"/>
      <c r="M132" s="7"/>
      <c r="N132" s="7"/>
    </row>
    <row r="133" spans="9:14" x14ac:dyDescent="0.25">
      <c r="I133" s="8"/>
      <c r="J133" s="7"/>
      <c r="K133" s="7"/>
      <c r="L133" s="7"/>
      <c r="M133" s="7"/>
      <c r="N133" s="7"/>
    </row>
    <row r="134" spans="9:14" x14ac:dyDescent="0.25">
      <c r="I134" s="8"/>
      <c r="J134" s="7"/>
      <c r="K134" s="7"/>
      <c r="L134" s="7"/>
      <c r="M134" s="7"/>
      <c r="N134" s="7"/>
    </row>
    <row r="135" spans="9:14" x14ac:dyDescent="0.25">
      <c r="I135" s="8"/>
      <c r="J135" s="7"/>
      <c r="K135" s="7"/>
      <c r="L135" s="7"/>
      <c r="M135" s="7"/>
      <c r="N135" s="7"/>
    </row>
    <row r="136" spans="9:14" x14ac:dyDescent="0.25">
      <c r="I136" s="8"/>
      <c r="J136" s="7"/>
      <c r="K136" s="7"/>
      <c r="L136" s="7"/>
      <c r="M136" s="7"/>
      <c r="N136" s="7"/>
    </row>
  </sheetData>
  <mergeCells count="1">
    <mergeCell ref="A1:G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666D-B07E-4452-94FA-880253976D58}">
  <sheetPr codeName="Sheet3"/>
  <dimension ref="C1:J27"/>
  <sheetViews>
    <sheetView workbookViewId="0">
      <selection activeCell="C13" sqref="C13:J21"/>
    </sheetView>
  </sheetViews>
  <sheetFormatPr defaultRowHeight="15" x14ac:dyDescent="0.25"/>
  <cols>
    <col min="3" max="3" width="8" customWidth="1"/>
    <col min="4" max="4" width="12" customWidth="1"/>
    <col min="5" max="5" width="14.7109375" customWidth="1"/>
    <col min="6" max="6" width="6.85546875" customWidth="1"/>
    <col min="7" max="7" width="15.42578125" customWidth="1"/>
    <col min="8" max="8" width="11.140625" customWidth="1"/>
  </cols>
  <sheetData>
    <row r="1" spans="3:10" ht="15.75" thickBot="1" x14ac:dyDescent="0.3"/>
    <row r="2" spans="3:10" ht="15.75" thickBot="1" x14ac:dyDescent="0.3">
      <c r="C2" s="11" t="s">
        <v>52</v>
      </c>
      <c r="D2" s="12" t="s">
        <v>53</v>
      </c>
      <c r="E2" s="13" t="s">
        <v>54</v>
      </c>
      <c r="F2" s="14" t="s">
        <v>55</v>
      </c>
      <c r="G2" s="15"/>
      <c r="H2" s="16"/>
      <c r="I2" s="17" t="s">
        <v>56</v>
      </c>
    </row>
    <row r="3" spans="3:10" x14ac:dyDescent="0.25">
      <c r="C3" s="18" t="s">
        <v>57</v>
      </c>
      <c r="D3" s="19" t="s">
        <v>58</v>
      </c>
      <c r="E3" s="20" t="s">
        <v>7</v>
      </c>
      <c r="F3" s="21" t="s">
        <v>59</v>
      </c>
      <c r="G3" s="22"/>
      <c r="H3" s="16"/>
      <c r="I3" s="22">
        <v>6.5</v>
      </c>
    </row>
    <row r="4" spans="3:10" x14ac:dyDescent="0.25">
      <c r="C4" s="23" t="s">
        <v>60</v>
      </c>
      <c r="D4" s="24" t="s">
        <v>61</v>
      </c>
      <c r="E4" s="25" t="s">
        <v>7</v>
      </c>
      <c r="F4" s="26" t="s">
        <v>62</v>
      </c>
      <c r="G4" s="22"/>
      <c r="H4" s="16"/>
      <c r="I4" s="22">
        <v>0.55000000000000004</v>
      </c>
    </row>
    <row r="5" spans="3:10" x14ac:dyDescent="0.25">
      <c r="C5" s="23" t="s">
        <v>63</v>
      </c>
      <c r="D5" s="24" t="s">
        <v>64</v>
      </c>
      <c r="E5" s="25" t="s">
        <v>8</v>
      </c>
      <c r="F5" s="27" t="s">
        <v>59</v>
      </c>
      <c r="G5" s="22"/>
      <c r="H5" s="28"/>
      <c r="I5" s="22">
        <v>190</v>
      </c>
    </row>
    <row r="6" spans="3:10" x14ac:dyDescent="0.25">
      <c r="C6" s="23" t="s">
        <v>65</v>
      </c>
      <c r="D6" s="24" t="s">
        <v>66</v>
      </c>
      <c r="E6" s="25" t="s">
        <v>14</v>
      </c>
      <c r="F6" s="26" t="s">
        <v>59</v>
      </c>
      <c r="G6" s="29" t="s">
        <v>72</v>
      </c>
      <c r="H6" s="16"/>
      <c r="I6" s="29"/>
    </row>
    <row r="7" spans="3:10" x14ac:dyDescent="0.25">
      <c r="C7" s="23" t="s">
        <v>67</v>
      </c>
      <c r="D7" s="30" t="s">
        <v>68</v>
      </c>
      <c r="E7" s="31" t="s">
        <v>16</v>
      </c>
      <c r="F7" s="26" t="s">
        <v>59</v>
      </c>
      <c r="G7" s="32"/>
      <c r="H7" s="16"/>
      <c r="I7" s="33">
        <v>0.745</v>
      </c>
    </row>
    <row r="13" spans="3:10" x14ac:dyDescent="0.25">
      <c r="C13" s="36" t="s">
        <v>44</v>
      </c>
      <c r="D13" s="36" t="s">
        <v>45</v>
      </c>
      <c r="E13" s="36" t="s">
        <v>35</v>
      </c>
      <c r="F13" s="36" t="s">
        <v>47</v>
      </c>
      <c r="G13" s="36" t="s">
        <v>48</v>
      </c>
      <c r="H13" s="36" t="s">
        <v>49</v>
      </c>
      <c r="I13" s="36" t="s">
        <v>50</v>
      </c>
      <c r="J13" s="36" t="s">
        <v>51</v>
      </c>
    </row>
    <row r="14" spans="3:10" x14ac:dyDescent="0.25">
      <c r="C14" s="36" t="s">
        <v>13</v>
      </c>
      <c r="D14" s="36" t="s">
        <v>46</v>
      </c>
      <c r="E14" s="36" t="s">
        <v>14</v>
      </c>
      <c r="F14" s="36" t="s">
        <v>5</v>
      </c>
      <c r="G14" s="36" t="s">
        <v>32</v>
      </c>
      <c r="H14" s="36" t="s">
        <v>46</v>
      </c>
      <c r="I14" s="36" t="s">
        <v>18</v>
      </c>
      <c r="J14" s="36" t="s">
        <v>18</v>
      </c>
    </row>
    <row r="15" spans="3:10" x14ac:dyDescent="0.25">
      <c r="C15" s="36">
        <v>1</v>
      </c>
      <c r="D15" s="36">
        <v>73</v>
      </c>
      <c r="E15" s="36">
        <v>2.6800000000000001E-2</v>
      </c>
      <c r="F15" s="36">
        <v>0.05</v>
      </c>
      <c r="G15" s="36">
        <v>61000</v>
      </c>
      <c r="H15" s="36">
        <v>57</v>
      </c>
      <c r="I15" s="36">
        <v>2.2999999999999998</v>
      </c>
      <c r="J15" s="36">
        <v>7.5</v>
      </c>
    </row>
    <row r="16" spans="3:10" x14ac:dyDescent="0.25">
      <c r="C16" s="36">
        <v>2</v>
      </c>
      <c r="D16" s="36">
        <v>75</v>
      </c>
      <c r="E16" s="38">
        <v>5.1999999999999998E-2</v>
      </c>
      <c r="F16" s="36">
        <v>0.05</v>
      </c>
      <c r="G16" s="36">
        <v>63000</v>
      </c>
      <c r="H16" s="36">
        <v>75</v>
      </c>
      <c r="I16" s="36">
        <v>3.3</v>
      </c>
      <c r="J16" s="36">
        <v>7.5</v>
      </c>
    </row>
    <row r="17" spans="3:10" x14ac:dyDescent="0.25">
      <c r="C17" s="36">
        <v>4</v>
      </c>
      <c r="D17" s="36">
        <v>75</v>
      </c>
      <c r="E17" s="36">
        <v>0.10390000000000001</v>
      </c>
      <c r="F17" s="36">
        <v>7.0000000000000007E-2</v>
      </c>
      <c r="G17" s="36">
        <v>45000</v>
      </c>
      <c r="H17" s="36">
        <v>95</v>
      </c>
      <c r="I17" s="36">
        <v>3.6</v>
      </c>
      <c r="J17" s="37">
        <v>10</v>
      </c>
    </row>
    <row r="18" spans="3:10" x14ac:dyDescent="0.25">
      <c r="C18" s="36">
        <v>8</v>
      </c>
      <c r="D18" s="36">
        <v>75</v>
      </c>
      <c r="E18" s="36">
        <v>0.2072</v>
      </c>
      <c r="F18" s="39">
        <v>0.1</v>
      </c>
      <c r="G18" s="36">
        <v>32000</v>
      </c>
      <c r="H18" s="36">
        <v>95</v>
      </c>
      <c r="I18" s="37">
        <v>5</v>
      </c>
      <c r="J18" s="37">
        <v>15</v>
      </c>
    </row>
    <row r="19" spans="3:10" x14ac:dyDescent="0.25">
      <c r="C19" s="36">
        <v>16</v>
      </c>
      <c r="D19" s="36">
        <v>75</v>
      </c>
      <c r="E19" s="36">
        <v>0.41160000000000002</v>
      </c>
      <c r="F19" s="36">
        <v>0.14000000000000001</v>
      </c>
      <c r="G19" s="36">
        <v>23000</v>
      </c>
      <c r="H19" s="36">
        <v>95</v>
      </c>
      <c r="I19" s="37">
        <v>7.22</v>
      </c>
      <c r="J19" s="36">
        <v>22.5</v>
      </c>
    </row>
    <row r="20" spans="3:10" x14ac:dyDescent="0.25">
      <c r="C20" s="36">
        <v>30</v>
      </c>
      <c r="D20" s="36">
        <v>76</v>
      </c>
      <c r="E20" s="38">
        <v>0.76849999999999996</v>
      </c>
      <c r="F20" s="36">
        <v>0.15</v>
      </c>
      <c r="G20" s="36">
        <v>21000</v>
      </c>
      <c r="H20" s="36">
        <v>95</v>
      </c>
      <c r="I20" s="36">
        <v>11.9</v>
      </c>
      <c r="J20" s="36">
        <v>22.5</v>
      </c>
    </row>
    <row r="21" spans="3:10" x14ac:dyDescent="0.25">
      <c r="C21" s="36">
        <v>50</v>
      </c>
      <c r="D21" s="36">
        <v>76</v>
      </c>
      <c r="E21" s="36">
        <v>1.2827</v>
      </c>
      <c r="F21" s="39">
        <v>0.2</v>
      </c>
      <c r="G21" s="36">
        <v>16000</v>
      </c>
      <c r="H21" s="36">
        <v>95</v>
      </c>
      <c r="I21" s="36">
        <v>14.7</v>
      </c>
      <c r="J21" s="37">
        <v>30</v>
      </c>
    </row>
    <row r="23" spans="3:10" x14ac:dyDescent="0.25">
      <c r="C23" t="s">
        <v>69</v>
      </c>
    </row>
    <row r="24" spans="3:10" x14ac:dyDescent="0.25">
      <c r="C24" t="s">
        <v>44</v>
      </c>
      <c r="D24" t="s">
        <v>45</v>
      </c>
      <c r="E24" t="s">
        <v>35</v>
      </c>
      <c r="F24" t="s">
        <v>47</v>
      </c>
      <c r="G24" t="s">
        <v>48</v>
      </c>
      <c r="H24" t="s">
        <v>49</v>
      </c>
      <c r="I24" t="s">
        <v>50</v>
      </c>
      <c r="J24" t="s">
        <v>51</v>
      </c>
    </row>
    <row r="25" spans="3:10" x14ac:dyDescent="0.25">
      <c r="C25" t="s">
        <v>13</v>
      </c>
      <c r="D25" t="s">
        <v>46</v>
      </c>
      <c r="E25" t="s">
        <v>14</v>
      </c>
      <c r="F25" t="s">
        <v>5</v>
      </c>
      <c r="G25" t="s">
        <v>32</v>
      </c>
      <c r="H25" t="s">
        <v>46</v>
      </c>
      <c r="I25" t="s">
        <v>18</v>
      </c>
      <c r="J25" t="s">
        <v>18</v>
      </c>
    </row>
    <row r="26" spans="3:10" x14ac:dyDescent="0.25">
      <c r="C26" s="34">
        <v>12</v>
      </c>
      <c r="D26" s="34">
        <v>76</v>
      </c>
      <c r="E26" s="34">
        <v>0.32</v>
      </c>
      <c r="F26" s="34">
        <v>0.12</v>
      </c>
      <c r="G26" s="34">
        <v>28000</v>
      </c>
      <c r="H26" s="34">
        <v>95</v>
      </c>
      <c r="I26" s="34"/>
      <c r="J26" s="34">
        <v>18.7</v>
      </c>
    </row>
    <row r="27" spans="3:10" x14ac:dyDescent="0.25">
      <c r="E2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B069-1FBE-4FEE-877A-A040010A493D}">
  <sheetPr codeName="Sheet2"/>
  <dimension ref="C1:J27"/>
  <sheetViews>
    <sheetView workbookViewId="0">
      <selection activeCell="J16" sqref="J16"/>
    </sheetView>
  </sheetViews>
  <sheetFormatPr defaultRowHeight="15" x14ac:dyDescent="0.25"/>
  <cols>
    <col min="3" max="3" width="9" customWidth="1"/>
    <col min="4" max="4" width="12.42578125" customWidth="1"/>
    <col min="5" max="5" width="14.7109375" customWidth="1"/>
    <col min="6" max="6" width="11.5703125" customWidth="1"/>
    <col min="7" max="7" width="18.140625" customWidth="1"/>
    <col min="8" max="8" width="11.140625" customWidth="1"/>
    <col min="9" max="9" width="13.7109375" bestFit="1" customWidth="1"/>
  </cols>
  <sheetData>
    <row r="1" spans="3:10" ht="15.75" thickBot="1" x14ac:dyDescent="0.3"/>
    <row r="2" spans="3:10" ht="15.75" thickBot="1" x14ac:dyDescent="0.3">
      <c r="C2" s="11" t="s">
        <v>52</v>
      </c>
      <c r="D2" s="12" t="s">
        <v>53</v>
      </c>
      <c r="E2" s="13" t="s">
        <v>54</v>
      </c>
      <c r="F2" s="14" t="s">
        <v>55</v>
      </c>
      <c r="G2" s="15" t="s">
        <v>56</v>
      </c>
      <c r="H2" s="16"/>
      <c r="I2" s="17" t="s">
        <v>56</v>
      </c>
    </row>
    <row r="3" spans="3:10" x14ac:dyDescent="0.25">
      <c r="C3" s="18" t="s">
        <v>57</v>
      </c>
      <c r="D3" s="19" t="s">
        <v>58</v>
      </c>
      <c r="E3" s="20" t="s">
        <v>7</v>
      </c>
      <c r="F3" s="21" t="s">
        <v>59</v>
      </c>
      <c r="G3" s="22"/>
      <c r="H3" s="16"/>
      <c r="I3" s="22">
        <v>6.5</v>
      </c>
    </row>
    <row r="4" spans="3:10" x14ac:dyDescent="0.25">
      <c r="C4" s="23" t="s">
        <v>60</v>
      </c>
      <c r="D4" s="24" t="s">
        <v>61</v>
      </c>
      <c r="E4" s="25" t="s">
        <v>7</v>
      </c>
      <c r="F4" s="26" t="s">
        <v>62</v>
      </c>
      <c r="G4" s="22"/>
      <c r="H4" s="16"/>
      <c r="I4" s="22">
        <v>0.55000000000000004</v>
      </c>
    </row>
    <row r="5" spans="3:10" x14ac:dyDescent="0.25">
      <c r="C5" s="23" t="s">
        <v>63</v>
      </c>
      <c r="D5" s="24" t="s">
        <v>64</v>
      </c>
      <c r="E5" s="25" t="s">
        <v>8</v>
      </c>
      <c r="F5" s="27" t="s">
        <v>59</v>
      </c>
      <c r="G5" s="22"/>
      <c r="H5" s="28"/>
      <c r="I5" s="22">
        <v>190</v>
      </c>
    </row>
    <row r="6" spans="3:10" x14ac:dyDescent="0.25">
      <c r="C6" s="23" t="s">
        <v>65</v>
      </c>
      <c r="D6" s="24" t="s">
        <v>66</v>
      </c>
      <c r="E6" s="25" t="s">
        <v>14</v>
      </c>
      <c r="F6" s="26" t="s">
        <v>59</v>
      </c>
      <c r="G6" s="29" t="s">
        <v>72</v>
      </c>
      <c r="H6" s="16"/>
      <c r="I6" s="29"/>
    </row>
    <row r="7" spans="3:10" x14ac:dyDescent="0.25">
      <c r="C7" s="23" t="s">
        <v>67</v>
      </c>
      <c r="D7" s="30" t="s">
        <v>68</v>
      </c>
      <c r="E7" s="31" t="s">
        <v>16</v>
      </c>
      <c r="F7" s="26" t="s">
        <v>59</v>
      </c>
      <c r="G7" s="32"/>
      <c r="H7" s="16"/>
      <c r="I7" s="33">
        <v>0.745</v>
      </c>
    </row>
    <row r="12" spans="3:10" x14ac:dyDescent="0.25">
      <c r="C12" s="35"/>
      <c r="D12" s="35"/>
      <c r="E12" s="35"/>
      <c r="F12" s="35"/>
      <c r="G12" s="35"/>
      <c r="H12" s="35"/>
      <c r="I12" s="35"/>
      <c r="J12" s="35"/>
    </row>
    <row r="13" spans="3:10" x14ac:dyDescent="0.25">
      <c r="C13" s="36" t="s">
        <v>44</v>
      </c>
      <c r="D13" s="36" t="s">
        <v>45</v>
      </c>
      <c r="E13" s="36" t="s">
        <v>35</v>
      </c>
      <c r="F13" s="36" t="s">
        <v>47</v>
      </c>
      <c r="G13" s="36" t="s">
        <v>48</v>
      </c>
      <c r="H13" s="36" t="s">
        <v>49</v>
      </c>
      <c r="I13" s="36" t="s">
        <v>50</v>
      </c>
      <c r="J13" s="36" t="s">
        <v>51</v>
      </c>
    </row>
    <row r="14" spans="3:10" x14ac:dyDescent="0.25">
      <c r="C14" s="36" t="s">
        <v>13</v>
      </c>
      <c r="D14" s="36" t="s">
        <v>46</v>
      </c>
      <c r="E14" s="36" t="s">
        <v>14</v>
      </c>
      <c r="F14" s="36" t="s">
        <v>5</v>
      </c>
      <c r="G14" s="36" t="s">
        <v>32</v>
      </c>
      <c r="H14" s="36" t="s">
        <v>46</v>
      </c>
      <c r="I14" s="36" t="s">
        <v>18</v>
      </c>
      <c r="J14" s="36" t="s">
        <v>18</v>
      </c>
    </row>
    <row r="15" spans="3:10" x14ac:dyDescent="0.25">
      <c r="C15" s="36">
        <v>1</v>
      </c>
      <c r="D15" s="36">
        <v>63</v>
      </c>
      <c r="E15" s="36">
        <v>3.0800000000000001E-2</v>
      </c>
      <c r="F15" s="36">
        <v>0.05</v>
      </c>
      <c r="G15" s="36">
        <v>51000</v>
      </c>
      <c r="H15" s="36">
        <v>50</v>
      </c>
      <c r="I15" s="37">
        <v>2.6</v>
      </c>
      <c r="J15" s="37">
        <v>7</v>
      </c>
    </row>
    <row r="16" spans="3:10" x14ac:dyDescent="0.25">
      <c r="C16" s="36">
        <v>2</v>
      </c>
      <c r="D16" s="36">
        <v>65</v>
      </c>
      <c r="E16" s="38">
        <v>5.9700000000000003E-2</v>
      </c>
      <c r="F16" s="36">
        <v>0.05</v>
      </c>
      <c r="G16" s="36">
        <v>51000</v>
      </c>
      <c r="H16" s="36">
        <v>50</v>
      </c>
      <c r="I16" s="37">
        <v>4.7</v>
      </c>
      <c r="J16" s="37">
        <v>8</v>
      </c>
    </row>
    <row r="17" spans="3:10" x14ac:dyDescent="0.25">
      <c r="C17" s="36">
        <v>4</v>
      </c>
      <c r="D17" s="36">
        <v>68</v>
      </c>
      <c r="E17" s="36">
        <v>0.1148</v>
      </c>
      <c r="F17" s="36">
        <v>0.06</v>
      </c>
      <c r="G17" s="36">
        <v>46000</v>
      </c>
      <c r="H17" s="36">
        <v>95</v>
      </c>
      <c r="I17" s="37">
        <v>4</v>
      </c>
      <c r="J17" s="37">
        <v>10</v>
      </c>
    </row>
    <row r="18" spans="3:10" x14ac:dyDescent="0.25">
      <c r="C18" s="36">
        <v>8</v>
      </c>
      <c r="D18" s="36">
        <v>68</v>
      </c>
      <c r="E18" s="36">
        <v>0.22670000000000001</v>
      </c>
      <c r="F18" s="36">
        <v>0.09</v>
      </c>
      <c r="G18" s="36">
        <v>31000</v>
      </c>
      <c r="H18" s="36">
        <v>95</v>
      </c>
      <c r="I18" s="37">
        <v>5.2</v>
      </c>
      <c r="J18" s="37">
        <v>10</v>
      </c>
    </row>
    <row r="19" spans="3:10" x14ac:dyDescent="0.25">
      <c r="C19" s="36">
        <v>16</v>
      </c>
      <c r="D19" s="36">
        <v>69</v>
      </c>
      <c r="E19" s="38">
        <v>0.45500000000000002</v>
      </c>
      <c r="F19" s="36">
        <v>0.12</v>
      </c>
      <c r="G19" s="36">
        <v>23000</v>
      </c>
      <c r="H19" s="36">
        <v>95</v>
      </c>
      <c r="I19" s="37">
        <v>7.66</v>
      </c>
      <c r="J19" s="37">
        <v>14</v>
      </c>
    </row>
    <row r="20" spans="3:10" x14ac:dyDescent="0.25">
      <c r="C20" s="36">
        <v>30</v>
      </c>
      <c r="D20" s="36">
        <v>69</v>
      </c>
      <c r="E20" s="38">
        <v>0.83699999999999997</v>
      </c>
      <c r="F20" s="36">
        <v>0.15</v>
      </c>
      <c r="G20" s="36">
        <v>18000</v>
      </c>
      <c r="H20" s="36">
        <v>95</v>
      </c>
      <c r="I20" s="37">
        <v>11</v>
      </c>
      <c r="J20" s="37">
        <v>14</v>
      </c>
    </row>
    <row r="21" spans="3:10" x14ac:dyDescent="0.25">
      <c r="C21" s="36">
        <v>50</v>
      </c>
      <c r="D21" s="36">
        <v>70</v>
      </c>
      <c r="E21" s="36">
        <v>1.3858999999999999</v>
      </c>
      <c r="F21" s="39">
        <v>0.2</v>
      </c>
      <c r="G21" s="36">
        <v>14000</v>
      </c>
      <c r="H21" s="36">
        <v>95</v>
      </c>
      <c r="I21" s="37">
        <v>14</v>
      </c>
      <c r="J21" s="37">
        <v>14</v>
      </c>
    </row>
    <row r="24" spans="3:10" x14ac:dyDescent="0.25">
      <c r="C24" t="s">
        <v>70</v>
      </c>
    </row>
    <row r="25" spans="3:10" x14ac:dyDescent="0.25">
      <c r="C25" t="s">
        <v>44</v>
      </c>
      <c r="D25" t="s">
        <v>45</v>
      </c>
      <c r="E25" t="s">
        <v>35</v>
      </c>
      <c r="F25" t="s">
        <v>47</v>
      </c>
      <c r="G25" t="s">
        <v>48</v>
      </c>
      <c r="H25" t="s">
        <v>49</v>
      </c>
      <c r="I25" t="s">
        <v>50</v>
      </c>
      <c r="J25" t="s">
        <v>51</v>
      </c>
    </row>
    <row r="26" spans="3:10" x14ac:dyDescent="0.25">
      <c r="C26" t="s">
        <v>13</v>
      </c>
      <c r="D26" t="s">
        <v>46</v>
      </c>
      <c r="E26" t="s">
        <v>14</v>
      </c>
      <c r="F26" t="s">
        <v>5</v>
      </c>
      <c r="G26" t="s">
        <v>32</v>
      </c>
      <c r="H26" t="s">
        <v>46</v>
      </c>
      <c r="I26" t="s">
        <v>18</v>
      </c>
      <c r="J26" t="s">
        <v>18</v>
      </c>
    </row>
    <row r="27" spans="3:10" x14ac:dyDescent="0.25">
      <c r="C27" s="34">
        <v>12</v>
      </c>
      <c r="D27" s="34">
        <v>73</v>
      </c>
      <c r="E27" s="34">
        <v>0.32</v>
      </c>
      <c r="F27" s="34">
        <v>0.12</v>
      </c>
      <c r="G27" s="34">
        <v>24000</v>
      </c>
      <c r="H27" s="34">
        <v>95</v>
      </c>
      <c r="I27" s="34"/>
      <c r="J27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E121-8318-42C5-81D9-4C4525D84FA8}">
  <sheetPr codeName="Sheet4"/>
  <dimension ref="C1:J27"/>
  <sheetViews>
    <sheetView workbookViewId="0">
      <selection activeCell="Q16" sqref="Q16"/>
    </sheetView>
  </sheetViews>
  <sheetFormatPr defaultRowHeight="15" x14ac:dyDescent="0.25"/>
  <cols>
    <col min="3" max="3" width="7.85546875" customWidth="1"/>
    <col min="4" max="4" width="9.85546875" customWidth="1"/>
    <col min="5" max="5" width="14.140625" customWidth="1"/>
    <col min="6" max="6" width="9.28515625" customWidth="1"/>
    <col min="7" max="7" width="15.140625" customWidth="1"/>
    <col min="8" max="8" width="11" customWidth="1"/>
  </cols>
  <sheetData>
    <row r="1" spans="3:10" ht="15.75" thickBot="1" x14ac:dyDescent="0.3"/>
    <row r="2" spans="3:10" ht="15.75" thickBot="1" x14ac:dyDescent="0.3">
      <c r="C2" s="11" t="s">
        <v>52</v>
      </c>
      <c r="D2" s="12" t="s">
        <v>53</v>
      </c>
      <c r="E2" s="13" t="s">
        <v>54</v>
      </c>
      <c r="F2" s="14" t="s">
        <v>55</v>
      </c>
      <c r="G2" s="15"/>
      <c r="H2" s="16"/>
      <c r="I2" s="17" t="s">
        <v>56</v>
      </c>
    </row>
    <row r="3" spans="3:10" x14ac:dyDescent="0.25">
      <c r="C3" s="18" t="s">
        <v>57</v>
      </c>
      <c r="D3" s="19" t="s">
        <v>58</v>
      </c>
      <c r="E3" s="20" t="s">
        <v>7</v>
      </c>
      <c r="F3" s="21" t="s">
        <v>59</v>
      </c>
      <c r="G3" s="22"/>
      <c r="H3" s="16"/>
      <c r="I3" s="22">
        <v>4</v>
      </c>
    </row>
    <row r="4" spans="3:10" x14ac:dyDescent="0.25">
      <c r="C4" s="23" t="s">
        <v>60</v>
      </c>
      <c r="D4" s="24" t="s">
        <v>61</v>
      </c>
      <c r="E4" s="25" t="s">
        <v>7</v>
      </c>
      <c r="F4" s="26" t="s">
        <v>62</v>
      </c>
      <c r="G4" s="22"/>
      <c r="H4" s="16"/>
      <c r="I4" s="22">
        <v>1.6</v>
      </c>
    </row>
    <row r="5" spans="3:10" x14ac:dyDescent="0.25">
      <c r="C5" s="23" t="s">
        <v>63</v>
      </c>
      <c r="D5" s="24" t="s">
        <v>64</v>
      </c>
      <c r="E5" s="25" t="s">
        <v>8</v>
      </c>
      <c r="F5" s="27" t="s">
        <v>59</v>
      </c>
      <c r="G5" s="22"/>
      <c r="H5" s="28"/>
      <c r="I5" s="22">
        <v>125</v>
      </c>
    </row>
    <row r="6" spans="3:10" x14ac:dyDescent="0.25">
      <c r="C6" s="23" t="s">
        <v>65</v>
      </c>
      <c r="D6" s="24" t="s">
        <v>66</v>
      </c>
      <c r="E6" s="25" t="s">
        <v>14</v>
      </c>
      <c r="F6" s="26" t="s">
        <v>59</v>
      </c>
      <c r="G6" s="29" t="s">
        <v>71</v>
      </c>
      <c r="H6" s="16"/>
      <c r="I6" s="29"/>
    </row>
    <row r="7" spans="3:10" x14ac:dyDescent="0.25">
      <c r="C7" s="23" t="s">
        <v>67</v>
      </c>
      <c r="D7" s="30" t="s">
        <v>68</v>
      </c>
      <c r="E7" s="31" t="s">
        <v>16</v>
      </c>
      <c r="F7" s="26" t="s">
        <v>59</v>
      </c>
      <c r="G7" s="32"/>
      <c r="H7" s="16"/>
      <c r="I7" s="33">
        <v>0.745</v>
      </c>
    </row>
    <row r="13" spans="3:10" x14ac:dyDescent="0.25">
      <c r="C13" s="36" t="s">
        <v>44</v>
      </c>
      <c r="D13" s="36" t="s">
        <v>45</v>
      </c>
      <c r="E13" s="36" t="s">
        <v>35</v>
      </c>
      <c r="F13" s="36" t="s">
        <v>47</v>
      </c>
      <c r="G13" s="36" t="s">
        <v>48</v>
      </c>
      <c r="H13" s="36" t="s">
        <v>49</v>
      </c>
      <c r="I13" s="36" t="s">
        <v>50</v>
      </c>
      <c r="J13" s="36" t="s">
        <v>51</v>
      </c>
    </row>
    <row r="14" spans="3:10" x14ac:dyDescent="0.25">
      <c r="C14" s="36" t="s">
        <v>13</v>
      </c>
      <c r="D14" s="36" t="s">
        <v>46</v>
      </c>
      <c r="E14" s="36" t="s">
        <v>14</v>
      </c>
      <c r="F14" s="36" t="s">
        <v>5</v>
      </c>
      <c r="G14" s="36" t="s">
        <v>32</v>
      </c>
      <c r="H14" s="36" t="s">
        <v>46</v>
      </c>
      <c r="I14" s="36" t="s">
        <v>18</v>
      </c>
      <c r="J14" s="36" t="s">
        <v>18</v>
      </c>
    </row>
    <row r="15" spans="3:10" x14ac:dyDescent="0.25">
      <c r="C15" s="36">
        <v>1</v>
      </c>
      <c r="D15" s="36">
        <v>77</v>
      </c>
      <c r="E15" s="36">
        <v>2.6800000000000001E-2</v>
      </c>
      <c r="F15" s="36">
        <v>0.05</v>
      </c>
      <c r="G15" s="36">
        <v>62000</v>
      </c>
      <c r="H15" s="36">
        <v>56</v>
      </c>
      <c r="I15" s="36">
        <v>2.1</v>
      </c>
      <c r="J15" s="36">
        <v>7.5</v>
      </c>
    </row>
    <row r="16" spans="3:10" x14ac:dyDescent="0.25">
      <c r="C16" s="36">
        <v>2</v>
      </c>
      <c r="D16" s="36">
        <v>80</v>
      </c>
      <c r="E16" s="38">
        <v>5.11E-2</v>
      </c>
      <c r="F16" s="36">
        <v>0.05</v>
      </c>
      <c r="G16" s="36">
        <v>64000</v>
      </c>
      <c r="H16" s="36">
        <v>95</v>
      </c>
      <c r="I16" s="36">
        <v>2.2999999999999998</v>
      </c>
      <c r="J16" s="36">
        <v>7.5</v>
      </c>
    </row>
    <row r="17" spans="3:10" x14ac:dyDescent="0.25">
      <c r="C17" s="36">
        <v>4</v>
      </c>
      <c r="D17" s="36">
        <v>80</v>
      </c>
      <c r="E17" s="36">
        <v>0.10249999999999999</v>
      </c>
      <c r="F17" s="36">
        <v>7.0000000000000007E-2</v>
      </c>
      <c r="G17" s="36">
        <v>46000</v>
      </c>
      <c r="H17" s="36">
        <v>95</v>
      </c>
      <c r="I17" s="36">
        <v>3.2</v>
      </c>
      <c r="J17" s="37">
        <v>10</v>
      </c>
    </row>
    <row r="18" spans="3:10" x14ac:dyDescent="0.25">
      <c r="C18" s="36">
        <v>8</v>
      </c>
      <c r="D18" s="36">
        <v>80</v>
      </c>
      <c r="E18" s="36">
        <v>0.2044</v>
      </c>
      <c r="F18" s="39">
        <v>0.1</v>
      </c>
      <c r="G18" s="36">
        <v>32000</v>
      </c>
      <c r="H18" s="36">
        <v>95</v>
      </c>
      <c r="I18" s="37">
        <v>4.5</v>
      </c>
      <c r="J18" s="37">
        <v>15</v>
      </c>
    </row>
    <row r="19" spans="3:10" x14ac:dyDescent="0.25">
      <c r="C19" s="36">
        <v>16</v>
      </c>
      <c r="D19" s="36">
        <v>81</v>
      </c>
      <c r="E19" s="36">
        <v>0.41160000000000002</v>
      </c>
      <c r="F19" s="36">
        <v>0.11</v>
      </c>
      <c r="G19" s="36">
        <v>29000</v>
      </c>
      <c r="H19" s="36">
        <v>95</v>
      </c>
      <c r="I19" s="37">
        <v>7.8</v>
      </c>
      <c r="J19" s="36">
        <v>17.5</v>
      </c>
    </row>
    <row r="20" spans="3:10" x14ac:dyDescent="0.25">
      <c r="C20" s="36">
        <v>30</v>
      </c>
      <c r="D20" s="36">
        <v>81</v>
      </c>
      <c r="E20" s="38">
        <v>0.75229999999999997</v>
      </c>
      <c r="F20" s="36">
        <v>0.14000000000000001</v>
      </c>
      <c r="G20" s="36">
        <v>23000</v>
      </c>
      <c r="H20" s="36">
        <v>95</v>
      </c>
      <c r="I20" s="36">
        <v>11.3</v>
      </c>
      <c r="J20" s="36">
        <v>22.5</v>
      </c>
    </row>
    <row r="21" spans="3:10" x14ac:dyDescent="0.25">
      <c r="C21" s="36">
        <v>50</v>
      </c>
      <c r="D21" s="36">
        <v>82</v>
      </c>
      <c r="E21" s="36">
        <v>1.2514000000000001</v>
      </c>
      <c r="F21" s="39">
        <v>0.15</v>
      </c>
      <c r="G21" s="36">
        <v>21000</v>
      </c>
      <c r="H21" s="36">
        <v>95</v>
      </c>
      <c r="I21" s="36">
        <v>16.8</v>
      </c>
      <c r="J21" s="37">
        <v>22.5</v>
      </c>
    </row>
    <row r="26" spans="3:10" x14ac:dyDescent="0.25">
      <c r="C26" s="34"/>
      <c r="D26" s="34"/>
      <c r="E26" s="34"/>
      <c r="F26" s="34"/>
      <c r="G26" s="34"/>
      <c r="H26" s="34"/>
      <c r="I26" s="34"/>
      <c r="J26" s="34"/>
    </row>
    <row r="27" spans="3:10" x14ac:dyDescent="0.25">
      <c r="E2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909A-14E0-45D6-93A9-DB7F6CBC96B7}">
  <sheetPr codeName="Sheet5"/>
  <dimension ref="C1:J27"/>
  <sheetViews>
    <sheetView workbookViewId="0">
      <selection activeCell="O11" sqref="O11"/>
    </sheetView>
  </sheetViews>
  <sheetFormatPr defaultRowHeight="15" x14ac:dyDescent="0.25"/>
  <cols>
    <col min="3" max="3" width="6.7109375" customWidth="1"/>
    <col min="4" max="4" width="10.140625" customWidth="1"/>
    <col min="5" max="5" width="13.42578125" customWidth="1"/>
    <col min="6" max="6" width="9.5703125" customWidth="1"/>
    <col min="7" max="7" width="14.85546875" customWidth="1"/>
    <col min="8" max="8" width="11.140625" customWidth="1"/>
  </cols>
  <sheetData>
    <row r="1" spans="3:10" ht="15.75" thickBot="1" x14ac:dyDescent="0.3"/>
    <row r="2" spans="3:10" ht="15.75" thickBot="1" x14ac:dyDescent="0.3">
      <c r="C2" s="11" t="s">
        <v>52</v>
      </c>
      <c r="D2" s="12" t="s">
        <v>53</v>
      </c>
      <c r="E2" s="13" t="s">
        <v>54</v>
      </c>
      <c r="F2" s="14" t="s">
        <v>55</v>
      </c>
      <c r="G2" s="15"/>
      <c r="H2" s="16"/>
      <c r="I2" s="17" t="s">
        <v>56</v>
      </c>
    </row>
    <row r="3" spans="3:10" x14ac:dyDescent="0.25">
      <c r="C3" s="18" t="s">
        <v>57</v>
      </c>
      <c r="D3" s="19" t="s">
        <v>58</v>
      </c>
      <c r="E3" s="20" t="s">
        <v>7</v>
      </c>
      <c r="F3" s="21" t="s">
        <v>59</v>
      </c>
      <c r="G3" s="22"/>
      <c r="H3" s="16"/>
      <c r="I3" s="22">
        <v>4</v>
      </c>
    </row>
    <row r="4" spans="3:10" x14ac:dyDescent="0.25">
      <c r="C4" s="23" t="s">
        <v>60</v>
      </c>
      <c r="D4" s="24" t="s">
        <v>61</v>
      </c>
      <c r="E4" s="25" t="s">
        <v>7</v>
      </c>
      <c r="F4" s="26" t="s">
        <v>62</v>
      </c>
      <c r="G4" s="22"/>
      <c r="H4" s="16"/>
      <c r="I4" s="22">
        <v>1.6</v>
      </c>
    </row>
    <row r="5" spans="3:10" x14ac:dyDescent="0.25">
      <c r="C5" s="23" t="s">
        <v>63</v>
      </c>
      <c r="D5" s="24" t="s">
        <v>64</v>
      </c>
      <c r="E5" s="25" t="s">
        <v>8</v>
      </c>
      <c r="F5" s="27" t="s">
        <v>59</v>
      </c>
      <c r="G5" s="22"/>
      <c r="H5" s="28"/>
      <c r="I5" s="22">
        <v>125</v>
      </c>
    </row>
    <row r="6" spans="3:10" x14ac:dyDescent="0.25">
      <c r="C6" s="23" t="s">
        <v>65</v>
      </c>
      <c r="D6" s="24" t="s">
        <v>66</v>
      </c>
      <c r="E6" s="25" t="s">
        <v>14</v>
      </c>
      <c r="F6" s="26" t="s">
        <v>59</v>
      </c>
      <c r="G6" s="29" t="s">
        <v>71</v>
      </c>
      <c r="H6" s="16"/>
      <c r="I6" s="29"/>
    </row>
    <row r="7" spans="3:10" x14ac:dyDescent="0.25">
      <c r="C7" s="23" t="s">
        <v>67</v>
      </c>
      <c r="D7" s="30" t="s">
        <v>68</v>
      </c>
      <c r="E7" s="31" t="s">
        <v>16</v>
      </c>
      <c r="F7" s="26" t="s">
        <v>59</v>
      </c>
      <c r="G7" s="32"/>
      <c r="H7" s="16"/>
      <c r="I7" s="33">
        <v>0.745</v>
      </c>
    </row>
    <row r="13" spans="3:10" x14ac:dyDescent="0.25">
      <c r="C13" s="36" t="s">
        <v>44</v>
      </c>
      <c r="D13" s="36" t="s">
        <v>45</v>
      </c>
      <c r="E13" s="36" t="s">
        <v>35</v>
      </c>
      <c r="F13" s="36" t="s">
        <v>47</v>
      </c>
      <c r="G13" s="36" t="s">
        <v>48</v>
      </c>
      <c r="H13" s="36" t="s">
        <v>49</v>
      </c>
      <c r="I13" s="36" t="s">
        <v>50</v>
      </c>
      <c r="J13" s="36" t="s">
        <v>51</v>
      </c>
    </row>
    <row r="14" spans="3:10" x14ac:dyDescent="0.25">
      <c r="C14" s="36" t="s">
        <v>13</v>
      </c>
      <c r="D14" s="36" t="s">
        <v>46</v>
      </c>
      <c r="E14" s="36" t="s">
        <v>14</v>
      </c>
      <c r="F14" s="36" t="s">
        <v>5</v>
      </c>
      <c r="G14" s="36" t="s">
        <v>32</v>
      </c>
      <c r="H14" s="36" t="s">
        <v>46</v>
      </c>
      <c r="I14" s="36" t="s">
        <v>18</v>
      </c>
      <c r="J14" s="36" t="s">
        <v>18</v>
      </c>
    </row>
    <row r="15" spans="3:10" x14ac:dyDescent="0.25">
      <c r="C15" s="36">
        <v>1</v>
      </c>
      <c r="D15" s="36">
        <v>68</v>
      </c>
      <c r="E15" s="36">
        <v>3.04E-2</v>
      </c>
      <c r="F15" s="36">
        <v>0.05</v>
      </c>
      <c r="G15" s="36">
        <v>54000</v>
      </c>
      <c r="H15" s="36">
        <v>67</v>
      </c>
      <c r="I15" s="36">
        <v>1.7</v>
      </c>
      <c r="J15" s="37">
        <v>7.5</v>
      </c>
    </row>
    <row r="16" spans="3:10" x14ac:dyDescent="0.25">
      <c r="C16" s="36">
        <v>2</v>
      </c>
      <c r="D16" s="36">
        <v>71</v>
      </c>
      <c r="E16" s="38">
        <v>5.7119999999999997E-2</v>
      </c>
      <c r="F16" s="36">
        <v>0.05</v>
      </c>
      <c r="G16" s="36">
        <v>56000</v>
      </c>
      <c r="H16" s="36">
        <v>95</v>
      </c>
      <c r="I16" s="36">
        <v>2.1</v>
      </c>
      <c r="J16" s="37">
        <v>7.5</v>
      </c>
    </row>
    <row r="17" spans="3:10" x14ac:dyDescent="0.25">
      <c r="C17" s="36">
        <v>4</v>
      </c>
      <c r="D17" s="36">
        <v>72</v>
      </c>
      <c r="E17" s="36">
        <v>0.11409999999999999</v>
      </c>
      <c r="F17" s="36">
        <v>7.0000000000000007E-2</v>
      </c>
      <c r="G17" s="36">
        <v>40000</v>
      </c>
      <c r="H17" s="36">
        <v>95</v>
      </c>
      <c r="I17" s="36">
        <v>2.9</v>
      </c>
      <c r="J17" s="37">
        <v>10</v>
      </c>
    </row>
    <row r="18" spans="3:10" x14ac:dyDescent="0.25">
      <c r="C18" s="36">
        <v>8</v>
      </c>
      <c r="D18" s="36">
        <v>73</v>
      </c>
      <c r="E18" s="38">
        <v>0.224</v>
      </c>
      <c r="F18" s="39">
        <v>0.1</v>
      </c>
      <c r="G18" s="36">
        <v>28000</v>
      </c>
      <c r="H18" s="36">
        <v>95</v>
      </c>
      <c r="I18" s="37">
        <v>3.9</v>
      </c>
      <c r="J18" s="37">
        <v>10</v>
      </c>
    </row>
    <row r="19" spans="3:10" x14ac:dyDescent="0.25">
      <c r="C19" s="36">
        <v>16</v>
      </c>
      <c r="D19" s="36">
        <v>74</v>
      </c>
      <c r="E19" s="36">
        <v>0.40250000000000002</v>
      </c>
      <c r="F19" s="36">
        <v>0.11</v>
      </c>
      <c r="G19" s="36">
        <v>25000</v>
      </c>
      <c r="H19" s="36">
        <v>95</v>
      </c>
      <c r="I19" s="37">
        <v>6.2</v>
      </c>
      <c r="J19" s="37">
        <v>14</v>
      </c>
    </row>
    <row r="20" spans="3:10" x14ac:dyDescent="0.25">
      <c r="C20" s="36">
        <v>30</v>
      </c>
      <c r="D20" s="36">
        <v>75</v>
      </c>
      <c r="E20" s="38">
        <v>0.81389999999999996</v>
      </c>
      <c r="F20" s="36">
        <v>0.14000000000000001</v>
      </c>
      <c r="G20" s="36">
        <v>20000</v>
      </c>
      <c r="H20" s="36">
        <v>95</v>
      </c>
      <c r="I20" s="36">
        <v>9.6</v>
      </c>
      <c r="J20" s="37">
        <v>14</v>
      </c>
    </row>
    <row r="21" spans="3:10" x14ac:dyDescent="0.25">
      <c r="C21" s="36">
        <v>50</v>
      </c>
      <c r="D21" s="36">
        <v>76</v>
      </c>
      <c r="E21" s="36">
        <v>1.3535999999999999</v>
      </c>
      <c r="F21" s="39">
        <v>0.15</v>
      </c>
      <c r="G21" s="36">
        <v>18000</v>
      </c>
      <c r="H21" s="36">
        <v>95</v>
      </c>
      <c r="I21" s="36">
        <v>14.6</v>
      </c>
      <c r="J21" s="37">
        <v>14</v>
      </c>
    </row>
    <row r="26" spans="3:10" x14ac:dyDescent="0.25">
      <c r="C26" s="34"/>
      <c r="D26" s="34"/>
      <c r="E26" s="34"/>
      <c r="F26" s="34"/>
      <c r="G26" s="34"/>
      <c r="H26" s="34"/>
      <c r="I26" s="34"/>
      <c r="J26" s="34"/>
    </row>
    <row r="27" spans="3:10" x14ac:dyDescent="0.25">
      <c r="E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MM-Elektra assessment</vt:lpstr>
      <vt:lpstr>MM-Cantilever</vt:lpstr>
      <vt:lpstr>MM-AxImpulse</vt:lpstr>
      <vt:lpstr>Isobutane-Cantilever</vt:lpstr>
      <vt:lpstr>Isobutane-AxImpulse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</dc:creator>
  <cp:lastModifiedBy>Spale, Jan</cp:lastModifiedBy>
  <cp:lastPrinted>2020-03-20T12:52:24Z</cp:lastPrinted>
  <dcterms:created xsi:type="dcterms:W3CDTF">2020-03-20T12:46:53Z</dcterms:created>
  <dcterms:modified xsi:type="dcterms:W3CDTF">2024-06-20T15:10:33Z</dcterms:modified>
</cp:coreProperties>
</file>