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ishop\Dropbox\Teaching\ENVX2001\Topic3\"/>
    </mc:Choice>
  </mc:AlternateContent>
  <xr:revisionPtr revIDLastSave="0" documentId="13_ncr:1_{BC726F82-44E5-4C0C-ADB1-76A8215A6CC0}" xr6:coauthVersionLast="28" xr6:coauthVersionMax="28" xr10:uidLastSave="{00000000-0000-0000-0000-000000000000}"/>
  <bookViews>
    <workbookView xWindow="0" yWindow="465" windowWidth="21720" windowHeight="13140" activeTab="5" xr2:uid="{00000000-000D-0000-FFFF-FFFF00000000}"/>
  </bookViews>
  <sheets>
    <sheet name="Normal" sheetId="2" r:id="rId1"/>
    <sheet name="Low_Variation" sheetId="9" r:id="rId2"/>
    <sheet name="High_Variation" sheetId="7" r:id="rId3"/>
    <sheet name="Increase_Effect" sheetId="8" r:id="rId4"/>
    <sheet name="ChickWt" sheetId="10" r:id="rId5"/>
    <sheet name="Diatoms" sheetId="11" r:id="rId6"/>
    <sheet name="Lambs" sheetId="12" r:id="rId7"/>
    <sheet name="Comb" sheetId="14" r:id="rId8"/>
    <sheet name="Marigolds" sheetId="15" r:id="rId9"/>
  </sheets>
  <definedNames>
    <definedName name="oocysts" localSheetId="7">#REF!</definedName>
    <definedName name="oocysts" localSheetId="6">#REF!</definedName>
    <definedName name="oocysts">#REF!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1" l="1"/>
  <c r="F2" i="11"/>
  <c r="M7" i="2"/>
  <c r="G2" i="2"/>
  <c r="G3" i="2"/>
  <c r="G4" i="2"/>
  <c r="G5" i="2"/>
  <c r="G6" i="2"/>
  <c r="G7" i="2"/>
  <c r="G8" i="2"/>
  <c r="G9" i="2"/>
  <c r="N7" i="2"/>
  <c r="G10" i="2"/>
  <c r="G11" i="2"/>
  <c r="G12" i="2"/>
  <c r="G13" i="2"/>
  <c r="G14" i="2"/>
  <c r="G15" i="2"/>
  <c r="G16" i="2"/>
  <c r="G17" i="2"/>
  <c r="O7" i="2"/>
  <c r="G18" i="2"/>
  <c r="G19" i="2"/>
  <c r="G20" i="2"/>
  <c r="G21" i="2"/>
  <c r="G22" i="2"/>
  <c r="G23" i="2"/>
  <c r="G24" i="2"/>
  <c r="G25" i="2"/>
  <c r="G26" i="2"/>
  <c r="P7" i="2"/>
  <c r="G27" i="2"/>
  <c r="G28" i="2"/>
  <c r="G29" i="2"/>
  <c r="G30" i="2"/>
  <c r="G31" i="2"/>
  <c r="G32" i="2"/>
  <c r="G33" i="2"/>
  <c r="G34" i="2"/>
  <c r="G35" i="2"/>
  <c r="N21" i="2"/>
  <c r="M22" i="2"/>
  <c r="M20" i="2"/>
  <c r="M21" i="2"/>
  <c r="O21" i="2"/>
  <c r="M26" i="2"/>
  <c r="M4" i="2"/>
  <c r="F22" i="2"/>
  <c r="F9" i="2"/>
  <c r="F16" i="2"/>
  <c r="F29" i="2"/>
  <c r="E2" i="2"/>
  <c r="M4" i="9"/>
  <c r="E4" i="9"/>
  <c r="E2" i="9"/>
  <c r="M7" i="9"/>
  <c r="H6" i="9"/>
  <c r="M5" i="9"/>
  <c r="N7" i="9"/>
  <c r="G10" i="9"/>
  <c r="O7" i="9"/>
  <c r="P7" i="9"/>
  <c r="G30" i="9"/>
  <c r="G8" i="9"/>
  <c r="M8" i="9"/>
  <c r="N8" i="9"/>
  <c r="O8" i="9"/>
  <c r="P8" i="9"/>
  <c r="F14" i="9"/>
  <c r="G14" i="9"/>
  <c r="F26" i="9"/>
  <c r="F30" i="9"/>
  <c r="F35" i="9"/>
  <c r="G29" i="9"/>
  <c r="G35" i="9"/>
  <c r="M22" i="9"/>
  <c r="E21" i="9"/>
  <c r="E33" i="9"/>
  <c r="E35" i="9"/>
  <c r="H26" i="9"/>
  <c r="H27" i="9"/>
  <c r="H28" i="9"/>
  <c r="H30" i="9"/>
  <c r="C35" i="8"/>
  <c r="C28" i="8"/>
  <c r="C29" i="8"/>
  <c r="C30" i="8"/>
  <c r="C27" i="8"/>
  <c r="C31" i="8"/>
  <c r="C32" i="8"/>
  <c r="C33" i="8"/>
  <c r="C34" i="8"/>
  <c r="P7" i="8"/>
  <c r="C3" i="8"/>
  <c r="C4" i="8"/>
  <c r="C5" i="8"/>
  <c r="C2" i="8"/>
  <c r="C6" i="8"/>
  <c r="C7" i="8"/>
  <c r="C8" i="8"/>
  <c r="C9" i="8"/>
  <c r="M22" i="8"/>
  <c r="N7" i="8"/>
  <c r="H10" i="8"/>
  <c r="H11" i="8"/>
  <c r="O7" i="8"/>
  <c r="H19" i="8"/>
  <c r="N8" i="8"/>
  <c r="O8" i="8"/>
  <c r="H17" i="8"/>
  <c r="M4" i="7"/>
  <c r="N7" i="7"/>
  <c r="F15" i="7"/>
  <c r="M7" i="7"/>
  <c r="G7" i="7"/>
  <c r="M5" i="7"/>
  <c r="G16" i="7"/>
  <c r="O7" i="7"/>
  <c r="G18" i="7"/>
  <c r="G23" i="7"/>
  <c r="P7" i="7"/>
  <c r="G33" i="7"/>
  <c r="M8" i="7"/>
  <c r="N8" i="7"/>
  <c r="O8" i="7"/>
  <c r="P8" i="7"/>
  <c r="F17" i="7"/>
  <c r="G19" i="7"/>
  <c r="H19" i="7"/>
  <c r="G20" i="7"/>
  <c r="F31" i="7"/>
  <c r="G21" i="7"/>
  <c r="G22" i="7"/>
  <c r="G25" i="7"/>
  <c r="G27" i="7"/>
  <c r="G28" i="7"/>
  <c r="G29" i="7"/>
  <c r="G30" i="7"/>
  <c r="G31" i="7"/>
  <c r="G32" i="7"/>
  <c r="G35" i="7"/>
  <c r="M22" i="7"/>
  <c r="H21" i="7"/>
  <c r="H22" i="7"/>
  <c r="H23" i="7"/>
  <c r="H24" i="7"/>
  <c r="H25" i="7"/>
  <c r="H26" i="7"/>
  <c r="H28" i="7"/>
  <c r="H29" i="7"/>
  <c r="H30" i="7"/>
  <c r="H31" i="7"/>
  <c r="H33" i="7"/>
  <c r="H34" i="7"/>
  <c r="H35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N22" i="2"/>
  <c r="O22" i="2"/>
  <c r="M5" i="2"/>
  <c r="P8" i="2"/>
  <c r="O8" i="2"/>
  <c r="N8" i="2"/>
  <c r="M8" i="2"/>
  <c r="H20" i="2"/>
  <c r="H28" i="2"/>
  <c r="O44" i="2"/>
  <c r="H6" i="2"/>
  <c r="H4" i="2"/>
  <c r="H10" i="2"/>
  <c r="H16" i="2"/>
  <c r="H12" i="2"/>
  <c r="H18" i="2"/>
  <c r="H25" i="2"/>
  <c r="H23" i="2"/>
  <c r="H21" i="2"/>
  <c r="H19" i="2"/>
  <c r="H35" i="2"/>
  <c r="H33" i="2"/>
  <c r="H31" i="2"/>
  <c r="H29" i="2"/>
  <c r="G16" i="8"/>
  <c r="G15" i="8"/>
  <c r="G14" i="8"/>
  <c r="G13" i="8"/>
  <c r="G11" i="8"/>
  <c r="F25" i="9"/>
  <c r="H8" i="9"/>
  <c r="F8" i="9"/>
  <c r="G7" i="9"/>
  <c r="G6" i="9"/>
  <c r="E6" i="9"/>
  <c r="H5" i="9"/>
  <c r="H4" i="9"/>
  <c r="F4" i="9"/>
  <c r="H3" i="9"/>
  <c r="M44" i="2"/>
  <c r="H9" i="2"/>
  <c r="H7" i="2"/>
  <c r="H5" i="2"/>
  <c r="H26" i="2"/>
  <c r="H24" i="2"/>
  <c r="H22" i="2"/>
  <c r="H27" i="2"/>
  <c r="H34" i="2"/>
  <c r="H32" i="2"/>
  <c r="H30" i="2"/>
  <c r="G5" i="9"/>
  <c r="F30" i="2"/>
  <c r="F15" i="2"/>
  <c r="H9" i="7"/>
  <c r="G8" i="7"/>
  <c r="G6" i="7"/>
  <c r="H3" i="7"/>
  <c r="H32" i="7"/>
  <c r="E24" i="7"/>
  <c r="F19" i="7"/>
  <c r="G9" i="7"/>
  <c r="G3" i="7"/>
  <c r="G18" i="8"/>
  <c r="G31" i="9"/>
  <c r="G4" i="9"/>
  <c r="H8" i="7"/>
  <c r="H6" i="7"/>
  <c r="E9" i="7"/>
  <c r="H25" i="8"/>
  <c r="H5" i="7"/>
  <c r="H2" i="7"/>
  <c r="H13" i="8"/>
  <c r="H35" i="9"/>
  <c r="E32" i="9"/>
  <c r="G28" i="9"/>
  <c r="H9" i="9"/>
  <c r="G3" i="9"/>
  <c r="F24" i="2"/>
  <c r="F8" i="2"/>
  <c r="G5" i="7"/>
  <c r="G2" i="7"/>
  <c r="H22" i="8"/>
  <c r="H34" i="9"/>
  <c r="E27" i="9"/>
  <c r="G27" i="9"/>
  <c r="G9" i="9"/>
  <c r="H2" i="9"/>
  <c r="F23" i="2"/>
  <c r="F2" i="2"/>
  <c r="M43" i="7"/>
  <c r="H7" i="7"/>
  <c r="M43" i="2"/>
  <c r="M8" i="8"/>
  <c r="M5" i="8"/>
  <c r="G22" i="9"/>
  <c r="M43" i="9"/>
  <c r="H20" i="9"/>
  <c r="G20" i="9"/>
  <c r="G24" i="9"/>
  <c r="H21" i="9"/>
  <c r="H23" i="9"/>
  <c r="H19" i="9"/>
  <c r="G25" i="9"/>
  <c r="H24" i="9"/>
  <c r="G26" i="9"/>
  <c r="H22" i="9"/>
  <c r="H25" i="9"/>
  <c r="O44" i="9"/>
  <c r="M7" i="8"/>
  <c r="M42" i="8"/>
  <c r="N43" i="9"/>
  <c r="G23" i="9"/>
  <c r="M42" i="9"/>
  <c r="H12" i="9"/>
  <c r="G12" i="7"/>
  <c r="G14" i="7"/>
  <c r="H10" i="7"/>
  <c r="H14" i="7"/>
  <c r="G18" i="9"/>
  <c r="G12" i="9"/>
  <c r="H18" i="9"/>
  <c r="F10" i="7"/>
  <c r="E12" i="7"/>
  <c r="E14" i="7"/>
  <c r="E18" i="7"/>
  <c r="F24" i="7"/>
  <c r="E34" i="7"/>
  <c r="F6" i="7"/>
  <c r="F34" i="7"/>
  <c r="F27" i="7"/>
  <c r="E29" i="7"/>
  <c r="H26" i="8"/>
  <c r="E31" i="9"/>
  <c r="F34" i="9"/>
  <c r="H16" i="9"/>
  <c r="F12" i="9"/>
  <c r="H14" i="2"/>
  <c r="M42" i="2"/>
  <c r="H15" i="2"/>
  <c r="N44" i="2"/>
  <c r="H13" i="2"/>
  <c r="F13" i="7"/>
  <c r="G19" i="8"/>
  <c r="G26" i="8"/>
  <c r="H20" i="8"/>
  <c r="H23" i="8"/>
  <c r="G16" i="9"/>
  <c r="H10" i="9"/>
  <c r="F18" i="9"/>
  <c r="E9" i="9"/>
  <c r="E11" i="9"/>
  <c r="E13" i="9"/>
  <c r="E15" i="9"/>
  <c r="E17" i="9"/>
  <c r="E20" i="9"/>
  <c r="F29" i="9"/>
  <c r="E26" i="9"/>
  <c r="E34" i="9"/>
  <c r="E7" i="9"/>
  <c r="F9" i="9"/>
  <c r="F11" i="9"/>
  <c r="F13" i="9"/>
  <c r="F15" i="9"/>
  <c r="F17" i="9"/>
  <c r="F6" i="9"/>
  <c r="E8" i="9"/>
  <c r="F31" i="9"/>
  <c r="E28" i="9"/>
  <c r="F5" i="9"/>
  <c r="E10" i="9"/>
  <c r="E30" i="9"/>
  <c r="E3" i="9"/>
  <c r="F22" i="9"/>
  <c r="F32" i="9"/>
  <c r="E22" i="9"/>
  <c r="E29" i="9"/>
  <c r="F19" i="9"/>
  <c r="F7" i="9"/>
  <c r="E12" i="9"/>
  <c r="E14" i="9"/>
  <c r="E16" i="9"/>
  <c r="E18" i="9"/>
  <c r="F24" i="9"/>
  <c r="F33" i="9"/>
  <c r="H17" i="2"/>
  <c r="F2" i="9"/>
  <c r="F3" i="9"/>
  <c r="F10" i="9"/>
  <c r="F16" i="9"/>
  <c r="F20" i="9"/>
  <c r="F21" i="9"/>
  <c r="F23" i="9"/>
  <c r="F27" i="9"/>
  <c r="F28" i="9"/>
  <c r="N20" i="9"/>
  <c r="M20" i="9"/>
  <c r="O20" i="9"/>
  <c r="E27" i="7"/>
  <c r="E19" i="7"/>
  <c r="F7" i="7"/>
  <c r="F5" i="7"/>
  <c r="G25" i="8"/>
  <c r="G10" i="8"/>
  <c r="H12" i="8"/>
  <c r="G12" i="8"/>
  <c r="H14" i="8"/>
  <c r="H15" i="8"/>
  <c r="G17" i="8"/>
  <c r="H16" i="8"/>
  <c r="E25" i="9"/>
  <c r="E5" i="9"/>
  <c r="F3" i="2"/>
  <c r="F10" i="2"/>
  <c r="F25" i="2"/>
  <c r="F32" i="2"/>
  <c r="F4" i="2"/>
  <c r="F11" i="2"/>
  <c r="F18" i="2"/>
  <c r="F26" i="2"/>
  <c r="F33" i="2"/>
  <c r="F5" i="2"/>
  <c r="F12" i="2"/>
  <c r="F19" i="2"/>
  <c r="F34" i="2"/>
  <c r="F6" i="2"/>
  <c r="F13" i="2"/>
  <c r="F20" i="2"/>
  <c r="F27" i="2"/>
  <c r="F35" i="2"/>
  <c r="F7" i="2"/>
  <c r="F14" i="2"/>
  <c r="F17" i="2"/>
  <c r="F21" i="2"/>
  <c r="F28" i="2"/>
  <c r="F31" i="2"/>
  <c r="N20" i="2"/>
  <c r="O20" i="2"/>
  <c r="P20" i="2"/>
  <c r="Q20" i="2"/>
  <c r="G19" i="9"/>
  <c r="G11" i="9"/>
  <c r="G13" i="9"/>
  <c r="G15" i="9"/>
  <c r="G17" i="9"/>
  <c r="M21" i="9"/>
  <c r="M25" i="9"/>
  <c r="H11" i="9"/>
  <c r="H13" i="9"/>
  <c r="H15" i="9"/>
  <c r="H17" i="9"/>
  <c r="N44" i="9"/>
  <c r="G21" i="9"/>
  <c r="M25" i="2"/>
  <c r="M27" i="2"/>
  <c r="H11" i="2"/>
  <c r="N43" i="2"/>
  <c r="F16" i="7"/>
  <c r="F12" i="7"/>
  <c r="F9" i="7"/>
  <c r="F8" i="7"/>
  <c r="E7" i="7"/>
  <c r="E5" i="7"/>
  <c r="H24" i="8"/>
  <c r="M4" i="8"/>
  <c r="E22" i="8"/>
  <c r="E24" i="9"/>
  <c r="H14" i="9"/>
  <c r="G34" i="9"/>
  <c r="H8" i="2"/>
  <c r="H3" i="2"/>
  <c r="G26" i="7"/>
  <c r="H20" i="7"/>
  <c r="H18" i="7"/>
  <c r="H32" i="9"/>
  <c r="G33" i="9"/>
  <c r="H33" i="9"/>
  <c r="H2" i="2"/>
  <c r="M44" i="9"/>
  <c r="H31" i="9"/>
  <c r="G32" i="9"/>
  <c r="H29" i="9"/>
  <c r="G2" i="8"/>
  <c r="F20" i="8"/>
  <c r="E12" i="8"/>
  <c r="E20" i="8"/>
  <c r="F3" i="8"/>
  <c r="F14" i="8"/>
  <c r="E4" i="8"/>
  <c r="E14" i="8"/>
  <c r="E26" i="8"/>
  <c r="E2" i="8"/>
  <c r="E25" i="8"/>
  <c r="E5" i="8"/>
  <c r="F26" i="8"/>
  <c r="F16" i="8"/>
  <c r="F22" i="8"/>
  <c r="E34" i="8"/>
  <c r="E27" i="8"/>
  <c r="E33" i="8"/>
  <c r="E18" i="8"/>
  <c r="F13" i="8"/>
  <c r="F17" i="8"/>
  <c r="E21" i="8"/>
  <c r="E31" i="8"/>
  <c r="E17" i="8"/>
  <c r="E6" i="8"/>
  <c r="E29" i="8"/>
  <c r="F4" i="8"/>
  <c r="E7" i="8"/>
  <c r="E24" i="8"/>
  <c r="E3" i="8"/>
  <c r="H9" i="8"/>
  <c r="H3" i="8"/>
  <c r="H4" i="8"/>
  <c r="G5" i="8"/>
  <c r="G7" i="8"/>
  <c r="G8" i="8"/>
  <c r="H6" i="8"/>
  <c r="H2" i="8"/>
  <c r="M43" i="8"/>
  <c r="H5" i="8"/>
  <c r="G9" i="8"/>
  <c r="G4" i="8"/>
  <c r="H8" i="8"/>
  <c r="G3" i="8"/>
  <c r="M20" i="8"/>
  <c r="M21" i="8"/>
  <c r="M25" i="8"/>
  <c r="M44" i="8"/>
  <c r="H31" i="8"/>
  <c r="G28" i="8"/>
  <c r="G27" i="8"/>
  <c r="G31" i="8"/>
  <c r="G34" i="8"/>
  <c r="G32" i="8"/>
  <c r="N44" i="8"/>
  <c r="H33" i="8"/>
  <c r="G29" i="8"/>
  <c r="G33" i="8"/>
  <c r="H34" i="8"/>
  <c r="G35" i="8"/>
  <c r="H32" i="8"/>
  <c r="F30" i="8"/>
  <c r="H27" i="8"/>
  <c r="F34" i="8"/>
  <c r="F28" i="8"/>
  <c r="H35" i="8"/>
  <c r="F31" i="8"/>
  <c r="H29" i="8"/>
  <c r="H28" i="8"/>
  <c r="H30" i="8"/>
  <c r="G24" i="8"/>
  <c r="F14" i="7"/>
  <c r="N44" i="7"/>
  <c r="E32" i="7"/>
  <c r="F28" i="7"/>
  <c r="H13" i="7"/>
  <c r="G4" i="7"/>
  <c r="G2" i="9"/>
  <c r="N21" i="9"/>
  <c r="O21" i="9"/>
  <c r="M26" i="9"/>
  <c r="M27" i="9"/>
  <c r="G6" i="8"/>
  <c r="G20" i="8"/>
  <c r="G21" i="8"/>
  <c r="G22" i="8"/>
  <c r="G23" i="8"/>
  <c r="G30" i="8"/>
  <c r="N21" i="8"/>
  <c r="O21" i="8"/>
  <c r="M26" i="8"/>
  <c r="H7" i="8"/>
  <c r="F9" i="8"/>
  <c r="F32" i="8"/>
  <c r="F10" i="8"/>
  <c r="E32" i="8"/>
  <c r="F21" i="8"/>
  <c r="E9" i="8"/>
  <c r="F25" i="8"/>
  <c r="E23" i="8"/>
  <c r="E35" i="8"/>
  <c r="G15" i="7"/>
  <c r="E13" i="7"/>
  <c r="E22" i="7"/>
  <c r="E26" i="7"/>
  <c r="E10" i="7"/>
  <c r="N43" i="7"/>
  <c r="G10" i="7"/>
  <c r="F23" i="7"/>
  <c r="E6" i="7"/>
  <c r="O44" i="7"/>
  <c r="F4" i="7"/>
  <c r="M44" i="7"/>
  <c r="H27" i="7"/>
  <c r="E31" i="7"/>
  <c r="G34" i="7"/>
  <c r="G24" i="7"/>
  <c r="F21" i="7"/>
  <c r="H11" i="7"/>
  <c r="H4" i="7"/>
  <c r="E30" i="8"/>
  <c r="E13" i="8"/>
  <c r="E16" i="8"/>
  <c r="E8" i="8"/>
  <c r="E10" i="8"/>
  <c r="E11" i="8"/>
  <c r="E15" i="8"/>
  <c r="E19" i="8"/>
  <c r="E28" i="8"/>
  <c r="N22" i="8"/>
  <c r="O22" i="8"/>
  <c r="F6" i="8"/>
  <c r="F33" i="8"/>
  <c r="F15" i="8"/>
  <c r="F23" i="8"/>
  <c r="F35" i="8"/>
  <c r="H15" i="7"/>
  <c r="F35" i="7"/>
  <c r="F32" i="7"/>
  <c r="E4" i="7"/>
  <c r="H16" i="7"/>
  <c r="H21" i="8"/>
  <c r="E23" i="7"/>
  <c r="E8" i="7"/>
  <c r="E30" i="7"/>
  <c r="F18" i="7"/>
  <c r="G11" i="7"/>
  <c r="E25" i="7"/>
  <c r="H17" i="7"/>
  <c r="F11" i="7"/>
  <c r="E2" i="7"/>
  <c r="F29" i="8"/>
  <c r="F19" i="8"/>
  <c r="F18" i="8"/>
  <c r="F7" i="8"/>
  <c r="F2" i="8"/>
  <c r="F8" i="8"/>
  <c r="F12" i="8"/>
  <c r="F22" i="7"/>
  <c r="E28" i="7"/>
  <c r="E20" i="7"/>
  <c r="G13" i="7"/>
  <c r="H12" i="7"/>
  <c r="P8" i="8"/>
  <c r="M42" i="7"/>
  <c r="E15" i="7"/>
  <c r="F33" i="7"/>
  <c r="M20" i="7"/>
  <c r="M21" i="7"/>
  <c r="M25" i="7"/>
  <c r="G17" i="7"/>
  <c r="E11" i="7"/>
  <c r="F2" i="7"/>
  <c r="F3" i="7"/>
  <c r="F20" i="7"/>
  <c r="F25" i="7"/>
  <c r="F26" i="7"/>
  <c r="F29" i="7"/>
  <c r="F30" i="7"/>
  <c r="N20" i="7"/>
  <c r="O20" i="7"/>
  <c r="H18" i="8"/>
  <c r="H7" i="9"/>
  <c r="F27" i="8"/>
  <c r="F11" i="8"/>
  <c r="F5" i="8"/>
  <c r="F24" i="8"/>
  <c r="N43" i="8"/>
  <c r="E3" i="7"/>
  <c r="O44" i="8"/>
  <c r="E16" i="7"/>
  <c r="E35" i="7"/>
  <c r="E21" i="7"/>
  <c r="E17" i="7"/>
  <c r="E33" i="7"/>
  <c r="E23" i="9"/>
  <c r="E19" i="9"/>
  <c r="N22" i="9"/>
  <c r="O22" i="9"/>
  <c r="M27" i="8"/>
  <c r="N22" i="7"/>
  <c r="O22" i="7"/>
  <c r="N20" i="8"/>
  <c r="O20" i="8"/>
  <c r="P20" i="8"/>
  <c r="Q20" i="8"/>
  <c r="N21" i="7"/>
  <c r="O21" i="7"/>
  <c r="M26" i="7"/>
  <c r="M27" i="7"/>
  <c r="P20" i="9"/>
  <c r="Q20" i="9"/>
  <c r="P20" i="7"/>
  <c r="Q20" i="7"/>
</calcChain>
</file>

<file path=xl/sharedStrings.xml><?xml version="1.0" encoding="utf-8"?>
<sst xmlns="http://schemas.openxmlformats.org/spreadsheetml/2006/main" count="613" uniqueCount="63">
  <si>
    <t>Eagle</t>
  </si>
  <si>
    <t>BACK</t>
  </si>
  <si>
    <t>HIGH</t>
  </si>
  <si>
    <t>MED</t>
  </si>
  <si>
    <t>Blue</t>
  </si>
  <si>
    <t>Snake</t>
  </si>
  <si>
    <t>Arkan</t>
  </si>
  <si>
    <t>LOW</t>
  </si>
  <si>
    <t>Chalk</t>
  </si>
  <si>
    <t>Splat</t>
  </si>
  <si>
    <t>ANOVA table</t>
  </si>
  <si>
    <t>Source</t>
  </si>
  <si>
    <t>df</t>
  </si>
  <si>
    <t>SS</t>
  </si>
  <si>
    <t>MS</t>
  </si>
  <si>
    <t>F</t>
  </si>
  <si>
    <t>P</t>
  </si>
  <si>
    <t>Residual</t>
  </si>
  <si>
    <t>Total</t>
  </si>
  <si>
    <t>Group Mean</t>
  </si>
  <si>
    <t>Background</t>
  </si>
  <si>
    <t>Low</t>
  </si>
  <si>
    <t>Medium</t>
  </si>
  <si>
    <t>High</t>
  </si>
  <si>
    <t>LSDs from Genstat</t>
  </si>
  <si>
    <t xml:space="preserve"> *</t>
  </si>
  <si>
    <t>Difference</t>
  </si>
  <si>
    <t>tcrit</t>
  </si>
  <si>
    <t>sed</t>
  </si>
  <si>
    <t>Back vs High</t>
  </si>
  <si>
    <t>LSD</t>
  </si>
  <si>
    <t>Overall Variation</t>
  </si>
  <si>
    <t>Between Group Variation</t>
  </si>
  <si>
    <t>Within Group Variation</t>
  </si>
  <si>
    <t>Group Variance</t>
  </si>
  <si>
    <t>Overall Mean</t>
  </si>
  <si>
    <t>Overall Variance</t>
  </si>
  <si>
    <t>Group</t>
  </si>
  <si>
    <t>Stream</t>
  </si>
  <si>
    <t>Zn Level</t>
  </si>
  <si>
    <t>Observations</t>
  </si>
  <si>
    <t>Diet</t>
  </si>
  <si>
    <t>WtGain</t>
  </si>
  <si>
    <t>Grand Mean</t>
  </si>
  <si>
    <t>Residual Variation</t>
  </si>
  <si>
    <t>Group Variation</t>
  </si>
  <si>
    <t>Total Variation</t>
  </si>
  <si>
    <t>Diversity</t>
  </si>
  <si>
    <t>Zinc</t>
  </si>
  <si>
    <t>Total SS</t>
  </si>
  <si>
    <t>Group SS</t>
  </si>
  <si>
    <t>Residual SS</t>
  </si>
  <si>
    <t>∑</t>
  </si>
  <si>
    <t>Lower 95% CI</t>
  </si>
  <si>
    <t>Upper 95% CI</t>
  </si>
  <si>
    <t>Ig</t>
  </si>
  <si>
    <t>Breed</t>
  </si>
  <si>
    <t>CombWt</t>
  </si>
  <si>
    <t>Hormone</t>
  </si>
  <si>
    <t>A</t>
  </si>
  <si>
    <t>C</t>
  </si>
  <si>
    <t>Count</t>
  </si>
  <si>
    <t>Habitat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</si>
</sst>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6" x14ac:knownFonts="1">
    <font>
      <sz val="9"/>
      <color indexed="0"/>
      <name val="Helvetica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  <family val="2"/>
    </font>
    <font>
      <b/>
      <sz val="10"/>
      <color indexed="4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0"/>
      <name val="Helvetica"/>
      <family val="2"/>
    </font>
    <font>
      <b/>
      <sz val="10"/>
      <color indexed="8"/>
      <name val="Calibri"/>
      <family val="2"/>
    </font>
    <font>
      <b/>
      <sz val="10"/>
      <color indexed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2" fillId="0" borderId="0"/>
    <xf numFmtId="0" fontId="12" fillId="0" borderId="0"/>
    <xf numFmtId="0" fontId="13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67">
    <xf numFmtId="0" fontId="0" fillId="0" borderId="0" xfId="0"/>
    <xf numFmtId="0" fontId="6" fillId="0" borderId="0" xfId="0" applyNumberFormat="1" applyFont="1"/>
    <xf numFmtId="0" fontId="7" fillId="0" borderId="0" xfId="0" applyNumberFormat="1" applyFont="1"/>
    <xf numFmtId="0" fontId="7" fillId="0" borderId="0" xfId="0" applyNumberFormat="1" applyFont="1" applyAlignment="1">
      <alignment horizontal="center"/>
    </xf>
    <xf numFmtId="0" fontId="9" fillId="0" borderId="0" xfId="0" applyFont="1" applyFill="1" applyAlignment="1"/>
    <xf numFmtId="0" fontId="9" fillId="0" borderId="0" xfId="0" applyFont="1"/>
    <xf numFmtId="0" fontId="9" fillId="0" borderId="0" xfId="0" applyNumberFormat="1" applyFont="1"/>
    <xf numFmtId="2" fontId="9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10" fillId="0" borderId="0" xfId="0" applyFont="1"/>
    <xf numFmtId="49" fontId="10" fillId="0" borderId="0" xfId="0" applyNumberFormat="1" applyFont="1"/>
    <xf numFmtId="0" fontId="10" fillId="0" borderId="0" xfId="0" applyFont="1" applyFill="1" applyAlignment="1"/>
    <xf numFmtId="2" fontId="9" fillId="2" borderId="0" xfId="0" applyNumberFormat="1" applyFont="1" applyFill="1"/>
    <xf numFmtId="0" fontId="10" fillId="0" borderId="0" xfId="0" applyFont="1" applyFill="1" applyAlignment="1">
      <alignment horizontal="left"/>
    </xf>
    <xf numFmtId="2" fontId="9" fillId="0" borderId="0" xfId="0" applyNumberFormat="1" applyFont="1"/>
    <xf numFmtId="165" fontId="9" fillId="0" borderId="0" xfId="0" applyNumberFormat="1" applyFont="1" applyFill="1" applyAlignment="1">
      <alignment horizontal="center"/>
    </xf>
    <xf numFmtId="0" fontId="11" fillId="0" borderId="0" xfId="0" applyFont="1"/>
    <xf numFmtId="0" fontId="11" fillId="0" borderId="0" xfId="0" applyNumberFormat="1" applyFont="1"/>
    <xf numFmtId="0" fontId="10" fillId="0" borderId="0" xfId="0" applyNumberFormat="1" applyFont="1"/>
    <xf numFmtId="165" fontId="9" fillId="2" borderId="0" xfId="0" applyNumberFormat="1" applyFont="1" applyFill="1"/>
    <xf numFmtId="164" fontId="9" fillId="2" borderId="0" xfId="0" applyNumberFormat="1" applyFont="1" applyFill="1"/>
    <xf numFmtId="0" fontId="10" fillId="3" borderId="0" xfId="0" applyFont="1" applyFill="1"/>
    <xf numFmtId="165" fontId="9" fillId="3" borderId="0" xfId="0" applyNumberFormat="1" applyFont="1" applyFill="1"/>
    <xf numFmtId="0" fontId="10" fillId="4" borderId="0" xfId="0" applyFont="1" applyFill="1"/>
    <xf numFmtId="165" fontId="9" fillId="4" borderId="0" xfId="0" applyNumberFormat="1" applyFont="1" applyFill="1"/>
    <xf numFmtId="1" fontId="9" fillId="3" borderId="0" xfId="0" applyNumberFormat="1" applyFont="1" applyFill="1" applyAlignment="1">
      <alignment horizontal="center"/>
    </xf>
    <xf numFmtId="165" fontId="9" fillId="3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/>
    </xf>
    <xf numFmtId="1" fontId="9" fillId="4" borderId="0" xfId="0" applyNumberFormat="1" applyFont="1" applyFill="1" applyAlignment="1">
      <alignment horizontal="center"/>
    </xf>
    <xf numFmtId="165" fontId="9" fillId="4" borderId="0" xfId="0" applyNumberFormat="1" applyFont="1" applyFill="1" applyAlignment="1">
      <alignment horizontal="center"/>
    </xf>
    <xf numFmtId="0" fontId="10" fillId="5" borderId="0" xfId="0" applyFont="1" applyFill="1"/>
    <xf numFmtId="165" fontId="9" fillId="5" borderId="0" xfId="0" applyNumberFormat="1" applyFont="1" applyFill="1"/>
    <xf numFmtId="1" fontId="9" fillId="5" borderId="0" xfId="0" applyNumberFormat="1" applyFont="1" applyFill="1" applyAlignment="1">
      <alignment horizontal="center"/>
    </xf>
    <xf numFmtId="165" fontId="9" fillId="5" borderId="0" xfId="0" applyNumberFormat="1" applyFont="1" applyFill="1" applyAlignment="1">
      <alignment horizontal="center"/>
    </xf>
    <xf numFmtId="49" fontId="9" fillId="0" borderId="0" xfId="0" applyNumberFormat="1" applyFont="1" applyFill="1" applyAlignment="1"/>
    <xf numFmtId="0" fontId="10" fillId="0" borderId="0" xfId="0" applyFont="1" applyFill="1"/>
    <xf numFmtId="2" fontId="8" fillId="0" borderId="0" xfId="0" applyNumberFormat="1" applyFont="1"/>
    <xf numFmtId="0" fontId="8" fillId="0" borderId="0" xfId="0" applyFont="1"/>
    <xf numFmtId="0" fontId="14" fillId="0" borderId="0" xfId="0" applyFont="1"/>
    <xf numFmtId="0" fontId="8" fillId="0" borderId="0" xfId="0" applyFont="1" applyFill="1" applyAlignment="1"/>
    <xf numFmtId="0" fontId="9" fillId="0" borderId="0" xfId="3" applyNumberFormat="1" applyFont="1"/>
    <xf numFmtId="0" fontId="11" fillId="0" borderId="0" xfId="3" applyNumberFormat="1" applyFont="1"/>
    <xf numFmtId="0" fontId="10" fillId="0" borderId="0" xfId="3" applyNumberFormat="1" applyFont="1"/>
    <xf numFmtId="0" fontId="9" fillId="0" borderId="0" xfId="3" applyNumberFormat="1" applyFont="1" applyAlignment="1">
      <alignment horizontal="center"/>
    </xf>
    <xf numFmtId="2" fontId="9" fillId="0" borderId="0" xfId="3" applyNumberFormat="1" applyFont="1" applyAlignment="1">
      <alignment horizontal="center"/>
    </xf>
    <xf numFmtId="165" fontId="9" fillId="0" borderId="0" xfId="3" applyNumberFormat="1" applyFont="1" applyFill="1" applyAlignment="1">
      <alignment horizontal="center"/>
    </xf>
    <xf numFmtId="165" fontId="9" fillId="2" borderId="0" xfId="3" applyNumberFormat="1" applyFont="1" applyFill="1" applyAlignment="1">
      <alignment horizontal="center"/>
    </xf>
    <xf numFmtId="1" fontId="9" fillId="2" borderId="0" xfId="3" applyNumberFormat="1" applyFont="1" applyFill="1" applyAlignment="1">
      <alignment horizontal="center"/>
    </xf>
    <xf numFmtId="0" fontId="7" fillId="0" borderId="0" xfId="3" applyNumberFormat="1" applyFont="1"/>
    <xf numFmtId="2" fontId="9" fillId="2" borderId="0" xfId="3" applyNumberFormat="1" applyFont="1" applyFill="1" applyAlignment="1">
      <alignment horizontal="center"/>
    </xf>
    <xf numFmtId="0" fontId="7" fillId="0" borderId="0" xfId="3" applyNumberFormat="1" applyFont="1" applyAlignment="1">
      <alignment horizontal="center"/>
    </xf>
    <xf numFmtId="0" fontId="6" fillId="0" borderId="0" xfId="3" applyNumberFormat="1" applyFont="1"/>
    <xf numFmtId="0" fontId="9" fillId="0" borderId="0" xfId="3" applyFont="1"/>
    <xf numFmtId="0" fontId="7" fillId="0" borderId="0" xfId="3" applyFont="1"/>
    <xf numFmtId="0" fontId="10" fillId="0" borderId="0" xfId="3" applyFont="1"/>
    <xf numFmtId="49" fontId="10" fillId="0" borderId="0" xfId="3" applyNumberFormat="1" applyFont="1"/>
    <xf numFmtId="0" fontId="10" fillId="0" borderId="0" xfId="0" applyFont="1" applyFill="1" applyBorder="1" applyAlignment="1"/>
    <xf numFmtId="2" fontId="9" fillId="6" borderId="0" xfId="3" applyNumberFormat="1" applyFont="1" applyFill="1"/>
    <xf numFmtId="0" fontId="9" fillId="6" borderId="0" xfId="3" applyFont="1" applyFill="1"/>
    <xf numFmtId="0" fontId="8" fillId="7" borderId="0" xfId="0" applyFont="1" applyFill="1" applyAlignment="1"/>
    <xf numFmtId="165" fontId="9" fillId="8" borderId="0" xfId="3" applyNumberFormat="1" applyFont="1" applyFill="1"/>
    <xf numFmtId="165" fontId="10" fillId="9" borderId="0" xfId="0" applyNumberFormat="1" applyFont="1" applyFill="1"/>
    <xf numFmtId="165" fontId="10" fillId="9" borderId="0" xfId="0" applyNumberFormat="1" applyFont="1" applyFill="1" applyAlignment="1"/>
    <xf numFmtId="0" fontId="15" fillId="0" borderId="0" xfId="3" applyNumberFormat="1" applyFont="1"/>
    <xf numFmtId="0" fontId="3" fillId="0" borderId="0" xfId="5"/>
    <xf numFmtId="0" fontId="2" fillId="0" borderId="0" xfId="6"/>
    <xf numFmtId="0" fontId="1" fillId="0" borderId="0" xfId="7"/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232839189008"/>
          <c:y val="5.2631669119498903E-2"/>
          <c:w val="0.86215919502752902"/>
          <c:h val="0.75087847943818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Normal!$C$1</c:f>
              <c:strCache>
                <c:ptCount val="1"/>
                <c:pt idx="0">
                  <c:v>Observations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Normal!$B$2:$B$45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</c:numCache>
            </c:numRef>
          </c:xVal>
          <c:yVal>
            <c:numRef>
              <c:f>Normal!$C$2:$C$45</c:f>
              <c:numCache>
                <c:formatCode>General</c:formatCode>
                <c:ptCount val="44"/>
                <c:pt idx="0">
                  <c:v>2.27</c:v>
                </c:pt>
                <c:pt idx="1">
                  <c:v>1.7</c:v>
                </c:pt>
                <c:pt idx="2">
                  <c:v>2.0499999999999998</c:v>
                </c:pt>
                <c:pt idx="3">
                  <c:v>1.98</c:v>
                </c:pt>
                <c:pt idx="4">
                  <c:v>2.2000000000000002</c:v>
                </c:pt>
                <c:pt idx="5">
                  <c:v>1.53</c:v>
                </c:pt>
                <c:pt idx="6">
                  <c:v>0.76</c:v>
                </c:pt>
                <c:pt idx="7">
                  <c:v>1.89</c:v>
                </c:pt>
                <c:pt idx="8">
                  <c:v>1.4</c:v>
                </c:pt>
                <c:pt idx="9">
                  <c:v>2.1800000000000002</c:v>
                </c:pt>
                <c:pt idx="10">
                  <c:v>1.83</c:v>
                </c:pt>
                <c:pt idx="11">
                  <c:v>1.88</c:v>
                </c:pt>
                <c:pt idx="12">
                  <c:v>2.1</c:v>
                </c:pt>
                <c:pt idx="13">
                  <c:v>2.38</c:v>
                </c:pt>
                <c:pt idx="14">
                  <c:v>2.83</c:v>
                </c:pt>
                <c:pt idx="15">
                  <c:v>1.66</c:v>
                </c:pt>
                <c:pt idx="16">
                  <c:v>1.62</c:v>
                </c:pt>
                <c:pt idx="17">
                  <c:v>2.19</c:v>
                </c:pt>
                <c:pt idx="18">
                  <c:v>2.1</c:v>
                </c:pt>
                <c:pt idx="19">
                  <c:v>2.06</c:v>
                </c:pt>
                <c:pt idx="20">
                  <c:v>2.02</c:v>
                </c:pt>
                <c:pt idx="21">
                  <c:v>1.94</c:v>
                </c:pt>
                <c:pt idx="22">
                  <c:v>1.75</c:v>
                </c:pt>
                <c:pt idx="23">
                  <c:v>0.8</c:v>
                </c:pt>
                <c:pt idx="24">
                  <c:v>0.98</c:v>
                </c:pt>
                <c:pt idx="25">
                  <c:v>1.25</c:v>
                </c:pt>
                <c:pt idx="26">
                  <c:v>1.1499999999999999</c:v>
                </c:pt>
                <c:pt idx="27">
                  <c:v>0.63</c:v>
                </c:pt>
                <c:pt idx="28">
                  <c:v>1.04</c:v>
                </c:pt>
                <c:pt idx="29">
                  <c:v>1.9</c:v>
                </c:pt>
                <c:pt idx="30">
                  <c:v>1.88</c:v>
                </c:pt>
                <c:pt idx="31">
                  <c:v>0.85</c:v>
                </c:pt>
                <c:pt idx="32">
                  <c:v>1.43</c:v>
                </c:pt>
                <c:pt idx="33">
                  <c:v>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B-4E8B-8C64-CF9521980EC2}"/>
            </c:ext>
          </c:extLst>
        </c:ser>
        <c:ser>
          <c:idx val="1"/>
          <c:order val="1"/>
          <c:tx>
            <c:strRef>
              <c:f>Normal!$H$1</c:f>
              <c:strCache>
                <c:ptCount val="1"/>
                <c:pt idx="0">
                  <c:v>Group Mean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1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Normal!$B$2:$B$45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</c:numCache>
            </c:numRef>
          </c:xVal>
          <c:yVal>
            <c:numRef>
              <c:f>Normal!$H$2:$H$45</c:f>
              <c:numCache>
                <c:formatCode>0.00</c:formatCode>
                <c:ptCount val="44"/>
                <c:pt idx="0">
                  <c:v>1.7974999999999999</c:v>
                </c:pt>
                <c:pt idx="1">
                  <c:v>1.7974999999999999</c:v>
                </c:pt>
                <c:pt idx="2">
                  <c:v>1.7974999999999999</c:v>
                </c:pt>
                <c:pt idx="3">
                  <c:v>1.7974999999999999</c:v>
                </c:pt>
                <c:pt idx="4">
                  <c:v>1.7974999999999999</c:v>
                </c:pt>
                <c:pt idx="5">
                  <c:v>1.7974999999999999</c:v>
                </c:pt>
                <c:pt idx="6">
                  <c:v>1.7974999999999999</c:v>
                </c:pt>
                <c:pt idx="7">
                  <c:v>1.7974999999999999</c:v>
                </c:pt>
                <c:pt idx="8">
                  <c:v>2.0324999999999998</c:v>
                </c:pt>
                <c:pt idx="9">
                  <c:v>2.0324999999999998</c:v>
                </c:pt>
                <c:pt idx="10">
                  <c:v>2.0324999999999998</c:v>
                </c:pt>
                <c:pt idx="11">
                  <c:v>2.0324999999999998</c:v>
                </c:pt>
                <c:pt idx="12">
                  <c:v>2.0324999999999998</c:v>
                </c:pt>
                <c:pt idx="13">
                  <c:v>2.0324999999999998</c:v>
                </c:pt>
                <c:pt idx="14">
                  <c:v>2.0324999999999998</c:v>
                </c:pt>
                <c:pt idx="15">
                  <c:v>2.0324999999999998</c:v>
                </c:pt>
                <c:pt idx="16">
                  <c:v>1.7177777777777778</c:v>
                </c:pt>
                <c:pt idx="17">
                  <c:v>1.7177777777777778</c:v>
                </c:pt>
                <c:pt idx="18">
                  <c:v>1.7177777777777778</c:v>
                </c:pt>
                <c:pt idx="19">
                  <c:v>1.7177777777777778</c:v>
                </c:pt>
                <c:pt idx="20">
                  <c:v>1.7177777777777778</c:v>
                </c:pt>
                <c:pt idx="21">
                  <c:v>1.7177777777777778</c:v>
                </c:pt>
                <c:pt idx="22">
                  <c:v>1.7177777777777778</c:v>
                </c:pt>
                <c:pt idx="23">
                  <c:v>1.7177777777777778</c:v>
                </c:pt>
                <c:pt idx="24">
                  <c:v>1.7177777777777778</c:v>
                </c:pt>
                <c:pt idx="25">
                  <c:v>1.2777777777777777</c:v>
                </c:pt>
                <c:pt idx="26">
                  <c:v>1.2777777777777777</c:v>
                </c:pt>
                <c:pt idx="27">
                  <c:v>1.2777777777777777</c:v>
                </c:pt>
                <c:pt idx="28">
                  <c:v>1.2777777777777777</c:v>
                </c:pt>
                <c:pt idx="29">
                  <c:v>1.2777777777777777</c:v>
                </c:pt>
                <c:pt idx="30">
                  <c:v>1.2777777777777777</c:v>
                </c:pt>
                <c:pt idx="31">
                  <c:v>1.2777777777777777</c:v>
                </c:pt>
                <c:pt idx="32">
                  <c:v>1.2777777777777777</c:v>
                </c:pt>
                <c:pt idx="33">
                  <c:v>1.2777777777777777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B-4E8B-8C64-CF9521980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225200"/>
        <c:axId val="1360232624"/>
      </c:scatterChart>
      <c:valAx>
        <c:axId val="136022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Group</a:t>
                </a:r>
              </a:p>
            </c:rich>
          </c:tx>
          <c:layout>
            <c:manualLayout>
              <c:xMode val="edge"/>
              <c:yMode val="edge"/>
              <c:x val="0.50455168577779796"/>
              <c:y val="0.871931318413032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232624"/>
        <c:crosses val="autoZero"/>
        <c:crossBetween val="midCat"/>
        <c:majorUnit val="1"/>
      </c:valAx>
      <c:valAx>
        <c:axId val="136023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Diversity</a:t>
                </a:r>
              </a:p>
            </c:rich>
          </c:tx>
          <c:layout>
            <c:manualLayout>
              <c:xMode val="edge"/>
              <c:yMode val="edge"/>
              <c:x val="2.2106646026346901E-2"/>
              <c:y val="0.36491290589519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225200"/>
        <c:crosses val="autoZero"/>
        <c:crossBetween val="midCat"/>
      </c:valAx>
      <c:spPr>
        <a:solidFill>
          <a:srgbClr val="00000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971415527607599"/>
          <c:y val="0.93684371032708202"/>
          <c:w val="0.29778952588432001"/>
          <c:h val="4.73685022075489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738218381182"/>
          <c:y val="5.2631669119498903E-2"/>
          <c:w val="0.86783095230122498"/>
          <c:h val="0.75087847943818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Low_Variation!$C$1</c:f>
              <c:strCache>
                <c:ptCount val="1"/>
                <c:pt idx="0">
                  <c:v>Observations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Low_Variation!$B$2:$B$45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</c:numCache>
            </c:numRef>
          </c:xVal>
          <c:yVal>
            <c:numRef>
              <c:f>Low_Variation!$C$2:$C$45</c:f>
              <c:numCache>
                <c:formatCode>General</c:formatCode>
                <c:ptCount val="44"/>
                <c:pt idx="0">
                  <c:v>1.77</c:v>
                </c:pt>
                <c:pt idx="1">
                  <c:v>1.7</c:v>
                </c:pt>
                <c:pt idx="2">
                  <c:v>2.0499999999999998</c:v>
                </c:pt>
                <c:pt idx="3">
                  <c:v>1.98</c:v>
                </c:pt>
                <c:pt idx="4">
                  <c:v>2.2000000000000002</c:v>
                </c:pt>
                <c:pt idx="5">
                  <c:v>1.53</c:v>
                </c:pt>
                <c:pt idx="6">
                  <c:v>1.26</c:v>
                </c:pt>
                <c:pt idx="7">
                  <c:v>1.89</c:v>
                </c:pt>
                <c:pt idx="8">
                  <c:v>1.9</c:v>
                </c:pt>
                <c:pt idx="9">
                  <c:v>2.1800000000000002</c:v>
                </c:pt>
                <c:pt idx="10">
                  <c:v>1.83</c:v>
                </c:pt>
                <c:pt idx="11">
                  <c:v>1.88</c:v>
                </c:pt>
                <c:pt idx="12">
                  <c:v>2.1</c:v>
                </c:pt>
                <c:pt idx="13">
                  <c:v>2.38</c:v>
                </c:pt>
                <c:pt idx="14">
                  <c:v>2.33</c:v>
                </c:pt>
                <c:pt idx="15">
                  <c:v>1.66</c:v>
                </c:pt>
                <c:pt idx="16">
                  <c:v>1.62</c:v>
                </c:pt>
                <c:pt idx="17">
                  <c:v>1.69</c:v>
                </c:pt>
                <c:pt idx="18">
                  <c:v>1.6</c:v>
                </c:pt>
                <c:pt idx="19">
                  <c:v>2.06</c:v>
                </c:pt>
                <c:pt idx="20">
                  <c:v>2.02</c:v>
                </c:pt>
                <c:pt idx="21">
                  <c:v>1.94</c:v>
                </c:pt>
                <c:pt idx="22">
                  <c:v>1.75</c:v>
                </c:pt>
                <c:pt idx="23">
                  <c:v>1.3</c:v>
                </c:pt>
                <c:pt idx="24">
                  <c:v>1.48</c:v>
                </c:pt>
                <c:pt idx="25">
                  <c:v>1.25</c:v>
                </c:pt>
                <c:pt idx="26">
                  <c:v>1.1499999999999999</c:v>
                </c:pt>
                <c:pt idx="27">
                  <c:v>1.1299999999999999</c:v>
                </c:pt>
                <c:pt idx="28">
                  <c:v>1.04</c:v>
                </c:pt>
                <c:pt idx="29">
                  <c:v>1.4</c:v>
                </c:pt>
                <c:pt idx="30">
                  <c:v>1.88</c:v>
                </c:pt>
                <c:pt idx="31">
                  <c:v>0.85</c:v>
                </c:pt>
                <c:pt idx="32">
                  <c:v>1.43</c:v>
                </c:pt>
                <c:pt idx="33">
                  <c:v>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2-4687-A454-3FAFCB2DD1F6}"/>
            </c:ext>
          </c:extLst>
        </c:ser>
        <c:ser>
          <c:idx val="1"/>
          <c:order val="1"/>
          <c:tx>
            <c:strRef>
              <c:f>Low_Variation!$H$1</c:f>
              <c:strCache>
                <c:ptCount val="1"/>
                <c:pt idx="0">
                  <c:v>Group Mean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1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Low_Variation!$B$2:$B$45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</c:numCache>
            </c:numRef>
          </c:xVal>
          <c:yVal>
            <c:numRef>
              <c:f>Low_Variation!$H$2:$H$45</c:f>
              <c:numCache>
                <c:formatCode>0.00</c:formatCode>
                <c:ptCount val="44"/>
                <c:pt idx="0">
                  <c:v>1.7974999999999999</c:v>
                </c:pt>
                <c:pt idx="1">
                  <c:v>1.7974999999999999</c:v>
                </c:pt>
                <c:pt idx="2">
                  <c:v>1.7974999999999999</c:v>
                </c:pt>
                <c:pt idx="3">
                  <c:v>1.7974999999999999</c:v>
                </c:pt>
                <c:pt idx="4">
                  <c:v>1.7974999999999999</c:v>
                </c:pt>
                <c:pt idx="5">
                  <c:v>1.7974999999999999</c:v>
                </c:pt>
                <c:pt idx="6">
                  <c:v>1.7974999999999999</c:v>
                </c:pt>
                <c:pt idx="7">
                  <c:v>1.7974999999999999</c:v>
                </c:pt>
                <c:pt idx="8">
                  <c:v>2.0324999999999998</c:v>
                </c:pt>
                <c:pt idx="9">
                  <c:v>2.0324999999999998</c:v>
                </c:pt>
                <c:pt idx="10">
                  <c:v>2.0324999999999998</c:v>
                </c:pt>
                <c:pt idx="11">
                  <c:v>2.0324999999999998</c:v>
                </c:pt>
                <c:pt idx="12">
                  <c:v>2.0324999999999998</c:v>
                </c:pt>
                <c:pt idx="13">
                  <c:v>2.0324999999999998</c:v>
                </c:pt>
                <c:pt idx="14">
                  <c:v>2.0324999999999998</c:v>
                </c:pt>
                <c:pt idx="15">
                  <c:v>2.0324999999999998</c:v>
                </c:pt>
                <c:pt idx="16">
                  <c:v>1.7177777777777778</c:v>
                </c:pt>
                <c:pt idx="17">
                  <c:v>1.7177777777777778</c:v>
                </c:pt>
                <c:pt idx="18">
                  <c:v>1.7177777777777778</c:v>
                </c:pt>
                <c:pt idx="19">
                  <c:v>1.7177777777777778</c:v>
                </c:pt>
                <c:pt idx="20">
                  <c:v>1.7177777777777778</c:v>
                </c:pt>
                <c:pt idx="21">
                  <c:v>1.7177777777777778</c:v>
                </c:pt>
                <c:pt idx="22">
                  <c:v>1.7177777777777778</c:v>
                </c:pt>
                <c:pt idx="23">
                  <c:v>1.7177777777777778</c:v>
                </c:pt>
                <c:pt idx="24">
                  <c:v>1.7177777777777778</c:v>
                </c:pt>
                <c:pt idx="25">
                  <c:v>1.2777777777777777</c:v>
                </c:pt>
                <c:pt idx="26">
                  <c:v>1.2777777777777777</c:v>
                </c:pt>
                <c:pt idx="27">
                  <c:v>1.2777777777777777</c:v>
                </c:pt>
                <c:pt idx="28">
                  <c:v>1.2777777777777777</c:v>
                </c:pt>
                <c:pt idx="29">
                  <c:v>1.2777777777777777</c:v>
                </c:pt>
                <c:pt idx="30">
                  <c:v>1.2777777777777777</c:v>
                </c:pt>
                <c:pt idx="31">
                  <c:v>1.2777777777777777</c:v>
                </c:pt>
                <c:pt idx="32">
                  <c:v>1.2777777777777777</c:v>
                </c:pt>
                <c:pt idx="33">
                  <c:v>1.2777777777777777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2-4687-A454-3FAFCB2DD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318416"/>
        <c:axId val="1360325792"/>
      </c:scatterChart>
      <c:valAx>
        <c:axId val="136031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Group</a:t>
                </a:r>
              </a:p>
            </c:rich>
          </c:tx>
          <c:layout>
            <c:manualLayout>
              <c:xMode val="edge"/>
              <c:yMode val="edge"/>
              <c:x val="0.50498783862355801"/>
              <c:y val="0.871931318413032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325792"/>
        <c:crosses val="autoZero"/>
        <c:crossBetween val="midCat"/>
        <c:majorUnit val="1"/>
      </c:valAx>
      <c:valAx>
        <c:axId val="1360325792"/>
        <c:scaling>
          <c:orientation val="minMax"/>
          <c:max val="3"/>
        </c:scaling>
        <c:delete val="0"/>
        <c:axPos val="l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Diversity</a:t>
                </a:r>
              </a:p>
            </c:rich>
          </c:tx>
          <c:layout>
            <c:manualLayout>
              <c:xMode val="edge"/>
              <c:yMode val="edge"/>
              <c:x val="2.1197020386667799E-2"/>
              <c:y val="0.36491290589519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318416"/>
        <c:crosses val="autoZero"/>
        <c:crossBetween val="midCat"/>
      </c:valAx>
      <c:spPr>
        <a:solidFill>
          <a:srgbClr val="00000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404013406433501"/>
          <c:y val="0.93684371032708202"/>
          <c:w val="0.28553633344393697"/>
          <c:h val="4.73685022075489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232839189008"/>
          <c:y val="5.2631669119498903E-2"/>
          <c:w val="0.86215919502752902"/>
          <c:h val="0.75087847943818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High_Variation!$C$1</c:f>
              <c:strCache>
                <c:ptCount val="1"/>
                <c:pt idx="0">
                  <c:v>Observations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High_Variation!$B$2:$B$45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</c:numCache>
            </c:numRef>
          </c:xVal>
          <c:yVal>
            <c:numRef>
              <c:f>High_Variation!$C$2:$C$45</c:f>
              <c:numCache>
                <c:formatCode>General</c:formatCode>
                <c:ptCount val="44"/>
                <c:pt idx="0">
                  <c:v>2.77</c:v>
                </c:pt>
                <c:pt idx="1">
                  <c:v>1.2</c:v>
                </c:pt>
                <c:pt idx="2">
                  <c:v>2.5499999999999998</c:v>
                </c:pt>
                <c:pt idx="3">
                  <c:v>1.98</c:v>
                </c:pt>
                <c:pt idx="4">
                  <c:v>2.2000000000000002</c:v>
                </c:pt>
                <c:pt idx="5">
                  <c:v>1.53</c:v>
                </c:pt>
                <c:pt idx="6">
                  <c:v>0.76</c:v>
                </c:pt>
                <c:pt idx="7">
                  <c:v>1.39</c:v>
                </c:pt>
                <c:pt idx="8">
                  <c:v>1.9</c:v>
                </c:pt>
                <c:pt idx="9">
                  <c:v>1.68</c:v>
                </c:pt>
                <c:pt idx="10">
                  <c:v>1.33</c:v>
                </c:pt>
                <c:pt idx="11">
                  <c:v>2.38</c:v>
                </c:pt>
                <c:pt idx="12">
                  <c:v>2.6</c:v>
                </c:pt>
                <c:pt idx="13">
                  <c:v>2.38</c:v>
                </c:pt>
                <c:pt idx="14">
                  <c:v>2.83</c:v>
                </c:pt>
                <c:pt idx="15">
                  <c:v>1.1599999999999999</c:v>
                </c:pt>
                <c:pt idx="16">
                  <c:v>2.12</c:v>
                </c:pt>
                <c:pt idx="17">
                  <c:v>2.69</c:v>
                </c:pt>
                <c:pt idx="18">
                  <c:v>2.1</c:v>
                </c:pt>
                <c:pt idx="19">
                  <c:v>2.06</c:v>
                </c:pt>
                <c:pt idx="20">
                  <c:v>2.02</c:v>
                </c:pt>
                <c:pt idx="21">
                  <c:v>1.94</c:v>
                </c:pt>
                <c:pt idx="22">
                  <c:v>0.75</c:v>
                </c:pt>
                <c:pt idx="23">
                  <c:v>0.8</c:v>
                </c:pt>
                <c:pt idx="24">
                  <c:v>0.98</c:v>
                </c:pt>
                <c:pt idx="25">
                  <c:v>0.25</c:v>
                </c:pt>
                <c:pt idx="26">
                  <c:v>1.1499999999999999</c:v>
                </c:pt>
                <c:pt idx="27">
                  <c:v>1.1299999999999999</c:v>
                </c:pt>
                <c:pt idx="28">
                  <c:v>1.54</c:v>
                </c:pt>
                <c:pt idx="29">
                  <c:v>1.9</c:v>
                </c:pt>
                <c:pt idx="30">
                  <c:v>1.88</c:v>
                </c:pt>
                <c:pt idx="31">
                  <c:v>0.85</c:v>
                </c:pt>
                <c:pt idx="32">
                  <c:v>0.93</c:v>
                </c:pt>
                <c:pt idx="33">
                  <c:v>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A-456F-A415-35374C10CF1F}"/>
            </c:ext>
          </c:extLst>
        </c:ser>
        <c:ser>
          <c:idx val="1"/>
          <c:order val="1"/>
          <c:tx>
            <c:strRef>
              <c:f>High_Variation!$H$1</c:f>
              <c:strCache>
                <c:ptCount val="1"/>
                <c:pt idx="0">
                  <c:v>Group Mean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1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High_Variation!$B$2:$B$45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</c:numCache>
            </c:numRef>
          </c:xVal>
          <c:yVal>
            <c:numRef>
              <c:f>High_Variation!$H$2:$H$45</c:f>
              <c:numCache>
                <c:formatCode>0.00</c:formatCode>
                <c:ptCount val="44"/>
                <c:pt idx="0">
                  <c:v>1.7974999999999999</c:v>
                </c:pt>
                <c:pt idx="1">
                  <c:v>1.7974999999999999</c:v>
                </c:pt>
                <c:pt idx="2">
                  <c:v>1.7974999999999999</c:v>
                </c:pt>
                <c:pt idx="3">
                  <c:v>1.7974999999999999</c:v>
                </c:pt>
                <c:pt idx="4">
                  <c:v>1.7974999999999999</c:v>
                </c:pt>
                <c:pt idx="5">
                  <c:v>1.7974999999999999</c:v>
                </c:pt>
                <c:pt idx="6">
                  <c:v>1.7974999999999999</c:v>
                </c:pt>
                <c:pt idx="7">
                  <c:v>1.7974999999999999</c:v>
                </c:pt>
                <c:pt idx="8">
                  <c:v>2.0324999999999998</c:v>
                </c:pt>
                <c:pt idx="9">
                  <c:v>2.0324999999999998</c:v>
                </c:pt>
                <c:pt idx="10">
                  <c:v>2.0324999999999998</c:v>
                </c:pt>
                <c:pt idx="11">
                  <c:v>2.0324999999999998</c:v>
                </c:pt>
                <c:pt idx="12">
                  <c:v>2.0324999999999998</c:v>
                </c:pt>
                <c:pt idx="13">
                  <c:v>2.0324999999999998</c:v>
                </c:pt>
                <c:pt idx="14">
                  <c:v>2.0324999999999998</c:v>
                </c:pt>
                <c:pt idx="15">
                  <c:v>2.0324999999999998</c:v>
                </c:pt>
                <c:pt idx="16">
                  <c:v>1.7177777777777778</c:v>
                </c:pt>
                <c:pt idx="17">
                  <c:v>1.7177777777777778</c:v>
                </c:pt>
                <c:pt idx="18">
                  <c:v>1.7177777777777778</c:v>
                </c:pt>
                <c:pt idx="19">
                  <c:v>1.7177777777777778</c:v>
                </c:pt>
                <c:pt idx="20">
                  <c:v>1.7177777777777778</c:v>
                </c:pt>
                <c:pt idx="21">
                  <c:v>1.7177777777777778</c:v>
                </c:pt>
                <c:pt idx="22">
                  <c:v>1.7177777777777778</c:v>
                </c:pt>
                <c:pt idx="23">
                  <c:v>1.7177777777777778</c:v>
                </c:pt>
                <c:pt idx="24">
                  <c:v>1.7177777777777778</c:v>
                </c:pt>
                <c:pt idx="25">
                  <c:v>1.2777777777777777</c:v>
                </c:pt>
                <c:pt idx="26">
                  <c:v>1.2777777777777777</c:v>
                </c:pt>
                <c:pt idx="27">
                  <c:v>1.2777777777777777</c:v>
                </c:pt>
                <c:pt idx="28">
                  <c:v>1.2777777777777777</c:v>
                </c:pt>
                <c:pt idx="29">
                  <c:v>1.2777777777777777</c:v>
                </c:pt>
                <c:pt idx="30">
                  <c:v>1.2777777777777777</c:v>
                </c:pt>
                <c:pt idx="31">
                  <c:v>1.2777777777777777</c:v>
                </c:pt>
                <c:pt idx="32">
                  <c:v>1.2777777777777777</c:v>
                </c:pt>
                <c:pt idx="33">
                  <c:v>1.2777777777777777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A-456F-A415-35374C10C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410656"/>
        <c:axId val="1360418032"/>
      </c:scatterChart>
      <c:valAx>
        <c:axId val="136041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Group</a:t>
                </a:r>
              </a:p>
            </c:rich>
          </c:tx>
          <c:layout>
            <c:manualLayout>
              <c:xMode val="edge"/>
              <c:yMode val="edge"/>
              <c:x val="0.50455168577779796"/>
              <c:y val="0.871931318413032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418032"/>
        <c:crosses val="autoZero"/>
        <c:crossBetween val="midCat"/>
        <c:majorUnit val="1"/>
      </c:valAx>
      <c:valAx>
        <c:axId val="136041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Diversity</a:t>
                </a:r>
              </a:p>
            </c:rich>
          </c:tx>
          <c:layout>
            <c:manualLayout>
              <c:xMode val="edge"/>
              <c:yMode val="edge"/>
              <c:x val="2.2106646026346901E-2"/>
              <c:y val="0.36491290589519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410656"/>
        <c:crosses val="autoZero"/>
        <c:crossBetween val="midCat"/>
      </c:valAx>
      <c:spPr>
        <a:solidFill>
          <a:srgbClr val="00000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971415527607599"/>
          <c:y val="0.93684371032708202"/>
          <c:w val="0.29778952588432001"/>
          <c:h val="4.73685022075489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232839189008"/>
          <c:y val="5.2631669119498903E-2"/>
          <c:w val="0.86215919502752902"/>
          <c:h val="0.75087847943818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Increase_Effect!$C$1</c:f>
              <c:strCache>
                <c:ptCount val="1"/>
                <c:pt idx="0">
                  <c:v>Observations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Increase_Effect!$B$2:$B$45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</c:numCache>
            </c:numRef>
          </c:xVal>
          <c:yVal>
            <c:numRef>
              <c:f>Increase_Effect!$C$2:$C$45</c:f>
              <c:numCache>
                <c:formatCode>General</c:formatCode>
                <c:ptCount val="44"/>
                <c:pt idx="0">
                  <c:v>2.77</c:v>
                </c:pt>
                <c:pt idx="1">
                  <c:v>2.2000000000000002</c:v>
                </c:pt>
                <c:pt idx="2">
                  <c:v>2.5499999999999998</c:v>
                </c:pt>
                <c:pt idx="3">
                  <c:v>2.48</c:v>
                </c:pt>
                <c:pt idx="4">
                  <c:v>2.7</c:v>
                </c:pt>
                <c:pt idx="5">
                  <c:v>2.0300000000000002</c:v>
                </c:pt>
                <c:pt idx="6">
                  <c:v>1.26</c:v>
                </c:pt>
                <c:pt idx="7">
                  <c:v>2.3899999999999997</c:v>
                </c:pt>
                <c:pt idx="8">
                  <c:v>1.4</c:v>
                </c:pt>
                <c:pt idx="9">
                  <c:v>2.1800000000000002</c:v>
                </c:pt>
                <c:pt idx="10">
                  <c:v>1.83</c:v>
                </c:pt>
                <c:pt idx="11">
                  <c:v>1.88</c:v>
                </c:pt>
                <c:pt idx="12">
                  <c:v>2.1</c:v>
                </c:pt>
                <c:pt idx="13">
                  <c:v>2.38</c:v>
                </c:pt>
                <c:pt idx="14">
                  <c:v>2.83</c:v>
                </c:pt>
                <c:pt idx="15">
                  <c:v>1.66</c:v>
                </c:pt>
                <c:pt idx="16">
                  <c:v>1.62</c:v>
                </c:pt>
                <c:pt idx="17">
                  <c:v>2.19</c:v>
                </c:pt>
                <c:pt idx="18">
                  <c:v>2.1</c:v>
                </c:pt>
                <c:pt idx="19">
                  <c:v>2.06</c:v>
                </c:pt>
                <c:pt idx="20">
                  <c:v>2.02</c:v>
                </c:pt>
                <c:pt idx="21">
                  <c:v>1.94</c:v>
                </c:pt>
                <c:pt idx="22">
                  <c:v>1.75</c:v>
                </c:pt>
                <c:pt idx="23">
                  <c:v>0.8</c:v>
                </c:pt>
                <c:pt idx="24">
                  <c:v>0.98</c:v>
                </c:pt>
                <c:pt idx="25">
                  <c:v>0.75</c:v>
                </c:pt>
                <c:pt idx="26">
                  <c:v>0.64999999999999991</c:v>
                </c:pt>
                <c:pt idx="27">
                  <c:v>0.13</c:v>
                </c:pt>
                <c:pt idx="28">
                  <c:v>0.54</c:v>
                </c:pt>
                <c:pt idx="29">
                  <c:v>1.4</c:v>
                </c:pt>
                <c:pt idx="30">
                  <c:v>1.38</c:v>
                </c:pt>
                <c:pt idx="31">
                  <c:v>0.35</c:v>
                </c:pt>
                <c:pt idx="32">
                  <c:v>0.92999999999999994</c:v>
                </c:pt>
                <c:pt idx="33">
                  <c:v>0.87000000000000011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A-4001-8CCE-F88D8DC989B2}"/>
            </c:ext>
          </c:extLst>
        </c:ser>
        <c:ser>
          <c:idx val="1"/>
          <c:order val="1"/>
          <c:tx>
            <c:strRef>
              <c:f>Increase_Effect!$H$1</c:f>
              <c:strCache>
                <c:ptCount val="1"/>
                <c:pt idx="0">
                  <c:v>Group Mean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1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Increase_Effect!$B$2:$B$45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</c:numCache>
            </c:numRef>
          </c:xVal>
          <c:yVal>
            <c:numRef>
              <c:f>Increase_Effect!$H$2:$H$45</c:f>
              <c:numCache>
                <c:formatCode>0.00</c:formatCode>
                <c:ptCount val="44"/>
                <c:pt idx="0">
                  <c:v>2.2974999999999999</c:v>
                </c:pt>
                <c:pt idx="1">
                  <c:v>2.2974999999999999</c:v>
                </c:pt>
                <c:pt idx="2">
                  <c:v>2.2974999999999999</c:v>
                </c:pt>
                <c:pt idx="3">
                  <c:v>2.2974999999999999</c:v>
                </c:pt>
                <c:pt idx="4">
                  <c:v>2.2974999999999999</c:v>
                </c:pt>
                <c:pt idx="5">
                  <c:v>2.2974999999999999</c:v>
                </c:pt>
                <c:pt idx="6">
                  <c:v>2.2974999999999999</c:v>
                </c:pt>
                <c:pt idx="7">
                  <c:v>2.2974999999999999</c:v>
                </c:pt>
                <c:pt idx="8">
                  <c:v>2.0324999999999998</c:v>
                </c:pt>
                <c:pt idx="9">
                  <c:v>2.0324999999999998</c:v>
                </c:pt>
                <c:pt idx="10">
                  <c:v>2.0324999999999998</c:v>
                </c:pt>
                <c:pt idx="11">
                  <c:v>2.0324999999999998</c:v>
                </c:pt>
                <c:pt idx="12">
                  <c:v>2.0324999999999998</c:v>
                </c:pt>
                <c:pt idx="13">
                  <c:v>2.0324999999999998</c:v>
                </c:pt>
                <c:pt idx="14">
                  <c:v>2.0324999999999998</c:v>
                </c:pt>
                <c:pt idx="15">
                  <c:v>2.0324999999999998</c:v>
                </c:pt>
                <c:pt idx="16">
                  <c:v>1.7177777777777778</c:v>
                </c:pt>
                <c:pt idx="17">
                  <c:v>1.7177777777777778</c:v>
                </c:pt>
                <c:pt idx="18">
                  <c:v>1.7177777777777778</c:v>
                </c:pt>
                <c:pt idx="19">
                  <c:v>1.7177777777777778</c:v>
                </c:pt>
                <c:pt idx="20">
                  <c:v>1.7177777777777778</c:v>
                </c:pt>
                <c:pt idx="21">
                  <c:v>1.7177777777777778</c:v>
                </c:pt>
                <c:pt idx="22">
                  <c:v>1.7177777777777778</c:v>
                </c:pt>
                <c:pt idx="23">
                  <c:v>1.7177777777777778</c:v>
                </c:pt>
                <c:pt idx="24">
                  <c:v>1.7177777777777778</c:v>
                </c:pt>
                <c:pt idx="25">
                  <c:v>0.77777777777777768</c:v>
                </c:pt>
                <c:pt idx="26">
                  <c:v>0.77777777777777768</c:v>
                </c:pt>
                <c:pt idx="27">
                  <c:v>0.77777777777777768</c:v>
                </c:pt>
                <c:pt idx="28">
                  <c:v>0.77777777777777768</c:v>
                </c:pt>
                <c:pt idx="29">
                  <c:v>0.77777777777777768</c:v>
                </c:pt>
                <c:pt idx="30">
                  <c:v>0.77777777777777768</c:v>
                </c:pt>
                <c:pt idx="31">
                  <c:v>0.77777777777777768</c:v>
                </c:pt>
                <c:pt idx="32">
                  <c:v>0.77777777777777768</c:v>
                </c:pt>
                <c:pt idx="33">
                  <c:v>0.77777777777777768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A-4001-8CCE-F88D8DC98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443968"/>
        <c:axId val="1360451424"/>
      </c:scatterChart>
      <c:valAx>
        <c:axId val="136044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Group</a:t>
                </a:r>
              </a:p>
            </c:rich>
          </c:tx>
          <c:layout>
            <c:manualLayout>
              <c:xMode val="edge"/>
              <c:yMode val="edge"/>
              <c:x val="0.50455168577779796"/>
              <c:y val="0.871931318413032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451424"/>
        <c:crosses val="autoZero"/>
        <c:crossBetween val="midCat"/>
        <c:majorUnit val="1"/>
      </c:valAx>
      <c:valAx>
        <c:axId val="1360451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Diversity</a:t>
                </a:r>
              </a:p>
            </c:rich>
          </c:tx>
          <c:layout>
            <c:manualLayout>
              <c:xMode val="edge"/>
              <c:yMode val="edge"/>
              <c:x val="2.2106646026346901E-2"/>
              <c:y val="0.36491290589519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443968"/>
        <c:crosses val="autoZero"/>
        <c:crossBetween val="midCat"/>
      </c:valAx>
      <c:spPr>
        <a:solidFill>
          <a:srgbClr val="00000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971415527607599"/>
          <c:y val="0.93684371032708202"/>
          <c:w val="0.29778952588432001"/>
          <c:h val="4.73685022075489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269875</xdr:colOff>
      <xdr:row>30</xdr:row>
      <xdr:rowOff>53975</xdr:rowOff>
    </xdr:from>
    <xdr:to>
      <xdr:col>9</xdr:col>
      <xdr:colOff>92075</xdr:colOff>
      <xdr:row>63</xdr:row>
      <xdr:rowOff>139700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765175</xdr:colOff>
      <xdr:row>2</xdr:row>
      <xdr:rowOff>155575</xdr:rowOff>
    </xdr:from>
    <xdr:to>
      <xdr:col>9</xdr:col>
      <xdr:colOff>596900</xdr:colOff>
      <xdr:row>36</xdr:row>
      <xdr:rowOff>76200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00000000-0008-0000-0100-000001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</xdr:colOff>
      <xdr:row>2</xdr:row>
      <xdr:rowOff>155575</xdr:rowOff>
    </xdr:from>
    <xdr:to>
      <xdr:col>9</xdr:col>
      <xdr:colOff>596900</xdr:colOff>
      <xdr:row>36</xdr:row>
      <xdr:rowOff>76200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155575</xdr:rowOff>
    </xdr:from>
    <xdr:to>
      <xdr:col>10</xdr:col>
      <xdr:colOff>12700</xdr:colOff>
      <xdr:row>36</xdr:row>
      <xdr:rowOff>76200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zoomScale="75" zoomScaleNormal="75" zoomScalePageLayoutView="75" workbookViewId="0">
      <selection activeCell="B52" sqref="B52"/>
    </sheetView>
  </sheetViews>
  <sheetFormatPr defaultColWidth="8.85546875" defaultRowHeight="12.75" x14ac:dyDescent="0.2"/>
  <cols>
    <col min="1" max="1" width="8.85546875" style="5"/>
    <col min="2" max="2" width="10.42578125" style="5" customWidth="1"/>
    <col min="3" max="3" width="10.140625" style="5" customWidth="1"/>
    <col min="4" max="4" width="8.85546875" style="5"/>
    <col min="5" max="5" width="18.140625" style="5" customWidth="1"/>
    <col min="6" max="6" width="25.85546875" style="5" customWidth="1"/>
    <col min="7" max="7" width="24" style="5" customWidth="1"/>
    <col min="8" max="8" width="16" style="5" customWidth="1"/>
    <col min="9" max="11" width="8.85546875" style="5"/>
    <col min="12" max="12" width="17.42578125" style="5" customWidth="1"/>
    <col min="13" max="13" width="12.85546875" style="5" customWidth="1"/>
    <col min="14" max="16384" width="8.85546875" style="5"/>
  </cols>
  <sheetData>
    <row r="1" spans="1:16" x14ac:dyDescent="0.2">
      <c r="A1" s="11" t="s">
        <v>38</v>
      </c>
      <c r="B1" s="11" t="s">
        <v>37</v>
      </c>
      <c r="C1" s="13" t="s">
        <v>40</v>
      </c>
      <c r="D1" s="11" t="s">
        <v>39</v>
      </c>
      <c r="E1" s="30" t="s">
        <v>31</v>
      </c>
      <c r="F1" s="21" t="s">
        <v>32</v>
      </c>
      <c r="G1" s="23" t="s">
        <v>33</v>
      </c>
      <c r="H1" s="35" t="s">
        <v>19</v>
      </c>
    </row>
    <row r="2" spans="1:16" x14ac:dyDescent="0.2">
      <c r="A2" s="4" t="s">
        <v>0</v>
      </c>
      <c r="B2" s="4">
        <v>1</v>
      </c>
      <c r="C2" s="4">
        <v>2.27</v>
      </c>
      <c r="D2" s="34" t="s">
        <v>1</v>
      </c>
      <c r="E2" s="31">
        <f>(M$4-C2)^2</f>
        <v>0.33164048442906607</v>
      </c>
      <c r="F2" s="22">
        <f>(M$4-M$7)^2</f>
        <v>1.0687910899654004E-2</v>
      </c>
      <c r="G2" s="24">
        <f>(C2-M$7)^2</f>
        <v>0.22325625000000013</v>
      </c>
      <c r="H2" s="14">
        <f>$M$7</f>
        <v>1.7974999999999999</v>
      </c>
    </row>
    <row r="3" spans="1:16" x14ac:dyDescent="0.2">
      <c r="A3" s="4" t="s">
        <v>4</v>
      </c>
      <c r="B3" s="4">
        <v>1</v>
      </c>
      <c r="C3" s="4">
        <v>1.7</v>
      </c>
      <c r="D3" s="34" t="s">
        <v>1</v>
      </c>
      <c r="E3" s="31">
        <f t="shared" ref="E3:E35" si="0">(M$4-C3)^2</f>
        <v>3.4602076124569842E-5</v>
      </c>
      <c r="F3" s="22">
        <f t="shared" ref="F3:F9" si="1">(M$4-M$7)^2</f>
        <v>1.0687910899654004E-2</v>
      </c>
      <c r="G3" s="24">
        <f t="shared" ref="G3:G9" si="2">(C3-M$7)^2</f>
        <v>9.5062499999999852E-3</v>
      </c>
      <c r="H3" s="14">
        <f t="shared" ref="H3:H9" si="3">$M$7</f>
        <v>1.7974999999999999</v>
      </c>
    </row>
    <row r="4" spans="1:16" x14ac:dyDescent="0.2">
      <c r="A4" s="4" t="s">
        <v>4</v>
      </c>
      <c r="B4" s="4">
        <v>1</v>
      </c>
      <c r="C4" s="4">
        <v>2.0499999999999998</v>
      </c>
      <c r="D4" s="34" t="s">
        <v>1</v>
      </c>
      <c r="E4" s="31">
        <f t="shared" si="0"/>
        <v>0.12665224913494816</v>
      </c>
      <c r="F4" s="22">
        <f t="shared" si="1"/>
        <v>1.0687910899654004E-2</v>
      </c>
      <c r="G4" s="24">
        <f t="shared" si="2"/>
        <v>6.3756249999999973E-2</v>
      </c>
      <c r="H4" s="14">
        <f t="shared" si="3"/>
        <v>1.7974999999999999</v>
      </c>
      <c r="L4" s="10" t="s">
        <v>35</v>
      </c>
      <c r="M4" s="12">
        <f>AVERAGE(C2:C35)</f>
        <v>1.6941176470588233</v>
      </c>
    </row>
    <row r="5" spans="1:16" x14ac:dyDescent="0.2">
      <c r="A5" s="4" t="s">
        <v>4</v>
      </c>
      <c r="B5" s="4">
        <v>1</v>
      </c>
      <c r="C5" s="4">
        <v>1.98</v>
      </c>
      <c r="D5" s="34" t="s">
        <v>1</v>
      </c>
      <c r="E5" s="31">
        <f t="shared" si="0"/>
        <v>8.1728719723183518E-2</v>
      </c>
      <c r="F5" s="22">
        <f t="shared" si="1"/>
        <v>1.0687910899654004E-2</v>
      </c>
      <c r="G5" s="24">
        <f t="shared" si="2"/>
        <v>3.3306250000000037E-2</v>
      </c>
      <c r="H5" s="14">
        <f t="shared" si="3"/>
        <v>1.7974999999999999</v>
      </c>
      <c r="L5" s="10" t="s">
        <v>36</v>
      </c>
      <c r="M5" s="12">
        <f>VAR(C2:C35)</f>
        <v>0.27524313725490185</v>
      </c>
    </row>
    <row r="6" spans="1:16" x14ac:dyDescent="0.2">
      <c r="A6" s="4" t="s">
        <v>5</v>
      </c>
      <c r="B6" s="4">
        <v>1</v>
      </c>
      <c r="C6" s="4">
        <v>2.2000000000000002</v>
      </c>
      <c r="D6" s="34" t="s">
        <v>1</v>
      </c>
      <c r="E6" s="31">
        <f t="shared" si="0"/>
        <v>0.25591695501730144</v>
      </c>
      <c r="F6" s="22">
        <f t="shared" si="1"/>
        <v>1.0687910899654004E-2</v>
      </c>
      <c r="G6" s="24">
        <f>(C6-M$7)^2</f>
        <v>0.16200625000000024</v>
      </c>
      <c r="H6" s="14">
        <f t="shared" si="3"/>
        <v>1.7974999999999999</v>
      </c>
      <c r="M6" s="9" t="s">
        <v>20</v>
      </c>
      <c r="N6" s="9" t="s">
        <v>21</v>
      </c>
      <c r="O6" s="9" t="s">
        <v>22</v>
      </c>
      <c r="P6" s="9" t="s">
        <v>23</v>
      </c>
    </row>
    <row r="7" spans="1:16" x14ac:dyDescent="0.2">
      <c r="A7" s="4" t="s">
        <v>9</v>
      </c>
      <c r="B7" s="4">
        <v>1</v>
      </c>
      <c r="C7" s="4">
        <v>1.53</v>
      </c>
      <c r="D7" s="34" t="s">
        <v>1</v>
      </c>
      <c r="E7" s="31">
        <f t="shared" si="0"/>
        <v>2.6934602076124477E-2</v>
      </c>
      <c r="F7" s="22">
        <f t="shared" si="1"/>
        <v>1.0687910899654004E-2</v>
      </c>
      <c r="G7" s="24">
        <f t="shared" si="2"/>
        <v>7.1556249999999919E-2</v>
      </c>
      <c r="H7" s="14">
        <f t="shared" si="3"/>
        <v>1.7974999999999999</v>
      </c>
      <c r="L7" s="9" t="s">
        <v>19</v>
      </c>
      <c r="M7" s="12">
        <f>AVERAGE(C2:C9)</f>
        <v>1.7974999999999999</v>
      </c>
      <c r="N7" s="12">
        <f>AVERAGE(C10:C17)</f>
        <v>2.0324999999999998</v>
      </c>
      <c r="O7" s="12">
        <f>AVERAGE(C18:C26)</f>
        <v>1.7177777777777778</v>
      </c>
      <c r="P7" s="12">
        <f>AVERAGE(C27:C35)</f>
        <v>1.2777777777777777</v>
      </c>
    </row>
    <row r="8" spans="1:16" x14ac:dyDescent="0.2">
      <c r="A8" s="4" t="s">
        <v>9</v>
      </c>
      <c r="B8" s="4">
        <v>1</v>
      </c>
      <c r="C8" s="4">
        <v>0.76</v>
      </c>
      <c r="D8" s="34" t="s">
        <v>1</v>
      </c>
      <c r="E8" s="31">
        <f t="shared" si="0"/>
        <v>0.87257577854671231</v>
      </c>
      <c r="F8" s="22">
        <f t="shared" si="1"/>
        <v>1.0687910899654004E-2</v>
      </c>
      <c r="G8" s="24">
        <f t="shared" si="2"/>
        <v>1.0764062499999998</v>
      </c>
      <c r="H8" s="14">
        <f t="shared" si="3"/>
        <v>1.7974999999999999</v>
      </c>
      <c r="L8" s="9" t="s">
        <v>34</v>
      </c>
      <c r="M8" s="12">
        <f>VAR(C2:C9)</f>
        <v>0.23547857142857204</v>
      </c>
      <c r="N8" s="12">
        <f>VAR(C10:C17)</f>
        <v>0.19802142857142968</v>
      </c>
      <c r="O8" s="12">
        <f>VAR(C18:C26)</f>
        <v>0.25301944444444446</v>
      </c>
      <c r="P8" s="12">
        <f>VAR(C27:C35)</f>
        <v>0.18221944444444449</v>
      </c>
    </row>
    <row r="9" spans="1:16" x14ac:dyDescent="0.2">
      <c r="A9" s="4" t="s">
        <v>9</v>
      </c>
      <c r="B9" s="4">
        <v>1</v>
      </c>
      <c r="C9" s="4">
        <v>1.89</v>
      </c>
      <c r="D9" s="34" t="s">
        <v>1</v>
      </c>
      <c r="E9" s="31">
        <f t="shared" si="0"/>
        <v>3.8369896193771687E-2</v>
      </c>
      <c r="F9" s="22">
        <f t="shared" si="1"/>
        <v>1.0687910899654004E-2</v>
      </c>
      <c r="G9" s="24">
        <f t="shared" si="2"/>
        <v>8.5562500000000048E-3</v>
      </c>
      <c r="H9" s="14">
        <f t="shared" si="3"/>
        <v>1.7974999999999999</v>
      </c>
    </row>
    <row r="10" spans="1:16" x14ac:dyDescent="0.2">
      <c r="A10" s="4" t="s">
        <v>6</v>
      </c>
      <c r="B10" s="4">
        <v>2</v>
      </c>
      <c r="C10" s="4">
        <v>1.4</v>
      </c>
      <c r="D10" s="34" t="s">
        <v>7</v>
      </c>
      <c r="E10" s="31">
        <f t="shared" si="0"/>
        <v>8.6505190311418595E-2</v>
      </c>
      <c r="F10" s="22">
        <f>(M$4-N$7)^2</f>
        <v>0.11450261678200692</v>
      </c>
      <c r="G10" s="24">
        <f>(C10-N$7)^2</f>
        <v>0.40005624999999978</v>
      </c>
      <c r="H10" s="14">
        <f>$N$7</f>
        <v>2.0324999999999998</v>
      </c>
    </row>
    <row r="11" spans="1:16" x14ac:dyDescent="0.2">
      <c r="A11" s="4" t="s">
        <v>6</v>
      </c>
      <c r="B11" s="4">
        <v>2</v>
      </c>
      <c r="C11" s="4">
        <v>2.1800000000000002</v>
      </c>
      <c r="D11" s="34" t="s">
        <v>7</v>
      </c>
      <c r="E11" s="31">
        <f t="shared" si="0"/>
        <v>0.23608166089965438</v>
      </c>
      <c r="F11" s="22">
        <f t="shared" ref="F11:F17" si="4">(M$4-N$7)^2</f>
        <v>0.11450261678200692</v>
      </c>
      <c r="G11" s="24">
        <f t="shared" ref="G11:G17" si="5">(C11-N$7)^2</f>
        <v>2.1756250000000119E-2</v>
      </c>
      <c r="H11" s="14">
        <f t="shared" ref="H11:H17" si="6">$N$7</f>
        <v>2.0324999999999998</v>
      </c>
    </row>
    <row r="12" spans="1:16" x14ac:dyDescent="0.2">
      <c r="A12" s="4" t="s">
        <v>6</v>
      </c>
      <c r="B12" s="4">
        <v>2</v>
      </c>
      <c r="C12" s="4">
        <v>1.83</v>
      </c>
      <c r="D12" s="34" t="s">
        <v>7</v>
      </c>
      <c r="E12" s="31">
        <f t="shared" si="0"/>
        <v>1.8464013840830535E-2</v>
      </c>
      <c r="F12" s="22">
        <f>(M$4-N$7)^2</f>
        <v>0.11450261678200692</v>
      </c>
      <c r="G12" s="24">
        <f t="shared" si="5"/>
        <v>4.1006249999999869E-2</v>
      </c>
      <c r="H12" s="14">
        <f t="shared" si="6"/>
        <v>2.0324999999999998</v>
      </c>
    </row>
    <row r="13" spans="1:16" x14ac:dyDescent="0.2">
      <c r="A13" s="4" t="s">
        <v>6</v>
      </c>
      <c r="B13" s="4">
        <v>2</v>
      </c>
      <c r="C13" s="4">
        <v>1.88</v>
      </c>
      <c r="D13" s="34" t="s">
        <v>7</v>
      </c>
      <c r="E13" s="31">
        <f t="shared" si="0"/>
        <v>3.455224913494815E-2</v>
      </c>
      <c r="F13" s="22">
        <f t="shared" si="4"/>
        <v>0.11450261678200692</v>
      </c>
      <c r="G13" s="24">
        <f t="shared" si="5"/>
        <v>2.3256249999999958E-2</v>
      </c>
      <c r="H13" s="14">
        <f t="shared" si="6"/>
        <v>2.0324999999999998</v>
      </c>
    </row>
    <row r="14" spans="1:16" x14ac:dyDescent="0.2">
      <c r="A14" s="4" t="s">
        <v>6</v>
      </c>
      <c r="B14" s="4">
        <v>2</v>
      </c>
      <c r="C14" s="4">
        <v>2.1</v>
      </c>
      <c r="D14" s="34" t="s">
        <v>7</v>
      </c>
      <c r="E14" s="31">
        <f t="shared" si="0"/>
        <v>0.16474048442906603</v>
      </c>
      <c r="F14" s="22">
        <f t="shared" si="4"/>
        <v>0.11450261678200692</v>
      </c>
      <c r="G14" s="24">
        <f t="shared" si="5"/>
        <v>4.5562500000000455E-3</v>
      </c>
      <c r="H14" s="14">
        <f t="shared" si="6"/>
        <v>2.0324999999999998</v>
      </c>
    </row>
    <row r="15" spans="1:16" x14ac:dyDescent="0.2">
      <c r="A15" s="4" t="s">
        <v>8</v>
      </c>
      <c r="B15" s="4">
        <v>2</v>
      </c>
      <c r="C15" s="4">
        <v>2.38</v>
      </c>
      <c r="D15" s="34" t="s">
        <v>7</v>
      </c>
      <c r="E15" s="31">
        <f t="shared" si="0"/>
        <v>0.47043460207612475</v>
      </c>
      <c r="F15" s="22">
        <f t="shared" si="4"/>
        <v>0.11450261678200692</v>
      </c>
      <c r="G15" s="24">
        <f t="shared" si="5"/>
        <v>0.12075625000000009</v>
      </c>
      <c r="H15" s="14">
        <f t="shared" si="6"/>
        <v>2.0324999999999998</v>
      </c>
    </row>
    <row r="16" spans="1:16" x14ac:dyDescent="0.2">
      <c r="A16" s="4" t="s">
        <v>8</v>
      </c>
      <c r="B16" s="4">
        <v>2</v>
      </c>
      <c r="C16" s="4">
        <v>2.83</v>
      </c>
      <c r="D16" s="34" t="s">
        <v>7</v>
      </c>
      <c r="E16" s="31">
        <f t="shared" si="0"/>
        <v>1.2902287197231841</v>
      </c>
      <c r="F16" s="22">
        <f t="shared" si="4"/>
        <v>0.11450261678200692</v>
      </c>
      <c r="G16" s="24">
        <f t="shared" si="5"/>
        <v>0.63600625000000055</v>
      </c>
      <c r="H16" s="14">
        <f t="shared" si="6"/>
        <v>2.0324999999999998</v>
      </c>
    </row>
    <row r="17" spans="1:17" x14ac:dyDescent="0.2">
      <c r="A17" s="4" t="s">
        <v>9</v>
      </c>
      <c r="B17" s="4">
        <v>2</v>
      </c>
      <c r="C17" s="4">
        <v>1.66</v>
      </c>
      <c r="D17" s="34" t="s">
        <v>7</v>
      </c>
      <c r="E17" s="31">
        <f t="shared" si="0"/>
        <v>1.1640138408304385E-3</v>
      </c>
      <c r="F17" s="22">
        <f t="shared" si="4"/>
        <v>0.11450261678200692</v>
      </c>
      <c r="G17" s="24">
        <f t="shared" si="5"/>
        <v>0.13875624999999989</v>
      </c>
      <c r="H17" s="14">
        <f t="shared" si="6"/>
        <v>2.0324999999999998</v>
      </c>
    </row>
    <row r="18" spans="1:17" x14ac:dyDescent="0.2">
      <c r="A18" s="4" t="s">
        <v>0</v>
      </c>
      <c r="B18" s="4">
        <v>3</v>
      </c>
      <c r="C18" s="4">
        <v>1.62</v>
      </c>
      <c r="D18" s="34" t="s">
        <v>3</v>
      </c>
      <c r="E18" s="31">
        <f t="shared" si="0"/>
        <v>5.4934256055362797E-3</v>
      </c>
      <c r="F18" s="22">
        <f>(M$4-O$7)^2</f>
        <v>5.5980178563801739E-4</v>
      </c>
      <c r="G18" s="24">
        <f>(C18-O$7)^2</f>
        <v>9.5604938271604874E-3</v>
      </c>
      <c r="H18" s="14">
        <f>$O$7</f>
        <v>1.7177777777777778</v>
      </c>
      <c r="L18" s="1" t="s">
        <v>10</v>
      </c>
      <c r="M18" s="6"/>
      <c r="N18" s="6"/>
      <c r="O18" s="6"/>
      <c r="P18" s="6"/>
      <c r="Q18" s="6"/>
    </row>
    <row r="19" spans="1:17" x14ac:dyDescent="0.2">
      <c r="A19" s="4" t="s">
        <v>4</v>
      </c>
      <c r="B19" s="4">
        <v>3</v>
      </c>
      <c r="C19" s="4">
        <v>2.19</v>
      </c>
      <c r="D19" s="34" t="s">
        <v>3</v>
      </c>
      <c r="E19" s="31">
        <f t="shared" si="0"/>
        <v>0.2458993079584777</v>
      </c>
      <c r="F19" s="22">
        <f t="shared" ref="F19:F26" si="7">(M$4-O$7)^2</f>
        <v>5.5980178563801739E-4</v>
      </c>
      <c r="G19" s="24">
        <f t="shared" ref="G19:G26" si="8">(C19-O$7)^2</f>
        <v>0.22299382716049371</v>
      </c>
      <c r="H19" s="14">
        <f t="shared" ref="H19:H26" si="9">$O$7</f>
        <v>1.7177777777777778</v>
      </c>
      <c r="L19" s="2" t="s">
        <v>11</v>
      </c>
      <c r="M19" s="3" t="s">
        <v>12</v>
      </c>
      <c r="N19" s="3" t="s">
        <v>13</v>
      </c>
      <c r="O19" s="3" t="s">
        <v>14</v>
      </c>
      <c r="P19" s="3" t="s">
        <v>15</v>
      </c>
      <c r="Q19" s="3" t="s">
        <v>16</v>
      </c>
    </row>
    <row r="20" spans="1:17" x14ac:dyDescent="0.2">
      <c r="A20" s="4" t="s">
        <v>4</v>
      </c>
      <c r="B20" s="4">
        <v>3</v>
      </c>
      <c r="C20" s="4">
        <v>2.1</v>
      </c>
      <c r="D20" s="34" t="s">
        <v>3</v>
      </c>
      <c r="E20" s="31">
        <f t="shared" si="0"/>
        <v>0.16474048442906603</v>
      </c>
      <c r="F20" s="22">
        <f t="shared" si="7"/>
        <v>5.5980178563801739E-4</v>
      </c>
      <c r="G20" s="24">
        <f t="shared" si="8"/>
        <v>0.14609382716049385</v>
      </c>
      <c r="H20" s="14">
        <f t="shared" si="9"/>
        <v>1.7177777777777778</v>
      </c>
      <c r="L20" s="2" t="s">
        <v>37</v>
      </c>
      <c r="M20" s="25">
        <f>COUNT(M7:P7)-1</f>
        <v>3</v>
      </c>
      <c r="N20" s="26">
        <f>SUM(F2:F35)</f>
        <v>2.5666124183006529</v>
      </c>
      <c r="O20" s="26">
        <f>N20/M20</f>
        <v>0.8555374727668843</v>
      </c>
      <c r="P20" s="27">
        <f>O20/O21</f>
        <v>3.938690138693568</v>
      </c>
      <c r="Q20" s="26">
        <f>FDIST(P20,M20,M21)</f>
        <v>1.7559561642547499E-2</v>
      </c>
    </row>
    <row r="21" spans="1:17" x14ac:dyDescent="0.2">
      <c r="A21" s="4" t="s">
        <v>5</v>
      </c>
      <c r="B21" s="4">
        <v>3</v>
      </c>
      <c r="C21" s="4">
        <v>2.06</v>
      </c>
      <c r="D21" s="34" t="s">
        <v>3</v>
      </c>
      <c r="E21" s="31">
        <f t="shared" si="0"/>
        <v>0.13386989619377185</v>
      </c>
      <c r="F21" s="22">
        <f t="shared" si="7"/>
        <v>5.5980178563801739E-4</v>
      </c>
      <c r="G21" s="24">
        <f t="shared" si="8"/>
        <v>0.11711604938271604</v>
      </c>
      <c r="H21" s="14">
        <f t="shared" si="9"/>
        <v>1.7177777777777778</v>
      </c>
      <c r="L21" s="2" t="s">
        <v>17</v>
      </c>
      <c r="M21" s="28">
        <f>M22-M20</f>
        <v>30</v>
      </c>
      <c r="N21" s="29">
        <f>SUM(G2:G35)</f>
        <v>6.5164111111111103</v>
      </c>
      <c r="O21" s="29">
        <f>N21/M21</f>
        <v>0.21721370370370369</v>
      </c>
      <c r="P21" s="7"/>
      <c r="Q21" s="8"/>
    </row>
    <row r="22" spans="1:17" x14ac:dyDescent="0.2">
      <c r="A22" s="4" t="s">
        <v>6</v>
      </c>
      <c r="B22" s="4">
        <v>3</v>
      </c>
      <c r="C22" s="4">
        <v>2.02</v>
      </c>
      <c r="D22" s="34" t="s">
        <v>3</v>
      </c>
      <c r="E22" s="31">
        <f t="shared" si="0"/>
        <v>0.10619930795847768</v>
      </c>
      <c r="F22" s="22">
        <f t="shared" si="7"/>
        <v>5.5980178563801739E-4</v>
      </c>
      <c r="G22" s="24">
        <f t="shared" si="8"/>
        <v>9.1338271604938237E-2</v>
      </c>
      <c r="H22" s="14">
        <f t="shared" si="9"/>
        <v>1.7177777777777778</v>
      </c>
      <c r="L22" s="2" t="s">
        <v>18</v>
      </c>
      <c r="M22" s="32">
        <f>COUNT(C2:C35)-1</f>
        <v>33</v>
      </c>
      <c r="N22" s="33">
        <f>SUM(E2:E35)</f>
        <v>9.0830235294117649</v>
      </c>
      <c r="O22" s="15">
        <f>N22/M22</f>
        <v>0.27524313725490196</v>
      </c>
      <c r="P22" s="7"/>
      <c r="Q22" s="8"/>
    </row>
    <row r="23" spans="1:17" x14ac:dyDescent="0.2">
      <c r="A23" s="4" t="s">
        <v>6</v>
      </c>
      <c r="B23" s="4">
        <v>3</v>
      </c>
      <c r="C23" s="4">
        <v>1.94</v>
      </c>
      <c r="D23" s="34" t="s">
        <v>3</v>
      </c>
      <c r="E23" s="31">
        <f t="shared" si="0"/>
        <v>6.0458131487889366E-2</v>
      </c>
      <c r="F23" s="22">
        <f t="shared" si="7"/>
        <v>5.5980178563801739E-4</v>
      </c>
      <c r="G23" s="24">
        <f t="shared" si="8"/>
        <v>4.9382716049382658E-2</v>
      </c>
      <c r="H23" s="14">
        <f t="shared" si="9"/>
        <v>1.7177777777777778</v>
      </c>
      <c r="L23" s="6"/>
      <c r="M23" s="6"/>
      <c r="N23" s="6"/>
      <c r="O23" s="6"/>
      <c r="P23" s="6"/>
      <c r="Q23" s="6"/>
    </row>
    <row r="24" spans="1:17" x14ac:dyDescent="0.2">
      <c r="A24" s="4" t="s">
        <v>8</v>
      </c>
      <c r="B24" s="4">
        <v>3</v>
      </c>
      <c r="C24" s="4">
        <v>1.75</v>
      </c>
      <c r="D24" s="34" t="s">
        <v>3</v>
      </c>
      <c r="E24" s="31">
        <f t="shared" si="0"/>
        <v>3.1228373702422421E-3</v>
      </c>
      <c r="F24" s="22">
        <f t="shared" si="7"/>
        <v>5.5980178563801739E-4</v>
      </c>
      <c r="G24" s="24">
        <f t="shared" si="8"/>
        <v>1.0382716049382671E-3</v>
      </c>
      <c r="H24" s="14">
        <f t="shared" si="9"/>
        <v>1.7177777777777778</v>
      </c>
      <c r="L24" s="6"/>
      <c r="M24" s="18" t="s">
        <v>29</v>
      </c>
      <c r="N24" s="6"/>
      <c r="O24" s="6"/>
      <c r="P24" s="6"/>
      <c r="Q24" s="6"/>
    </row>
    <row r="25" spans="1:17" x14ac:dyDescent="0.2">
      <c r="A25" s="4" t="s">
        <v>9</v>
      </c>
      <c r="B25" s="4">
        <v>3</v>
      </c>
      <c r="C25" s="4">
        <v>0.8</v>
      </c>
      <c r="D25" s="34" t="s">
        <v>3</v>
      </c>
      <c r="E25" s="31">
        <f t="shared" si="0"/>
        <v>0.79944636678200642</v>
      </c>
      <c r="F25" s="22">
        <f t="shared" si="7"/>
        <v>5.5980178563801739E-4</v>
      </c>
      <c r="G25" s="24">
        <f t="shared" si="8"/>
        <v>0.84231604938271609</v>
      </c>
      <c r="H25" s="14">
        <f t="shared" si="9"/>
        <v>1.7177777777777778</v>
      </c>
      <c r="L25" s="17" t="s">
        <v>27</v>
      </c>
      <c r="M25" s="19">
        <f>TINV(0.05,M21)</f>
        <v>2.0422724563012378</v>
      </c>
      <c r="N25" s="6"/>
      <c r="O25" s="6"/>
      <c r="P25" s="6"/>
      <c r="Q25" s="6"/>
    </row>
    <row r="26" spans="1:17" x14ac:dyDescent="0.2">
      <c r="A26" s="4" t="s">
        <v>9</v>
      </c>
      <c r="B26" s="4">
        <v>3</v>
      </c>
      <c r="C26" s="4">
        <v>0.98</v>
      </c>
      <c r="D26" s="34" t="s">
        <v>3</v>
      </c>
      <c r="E26" s="31">
        <f t="shared" si="0"/>
        <v>0.50996401384083012</v>
      </c>
      <c r="F26" s="22">
        <f t="shared" si="7"/>
        <v>5.5980178563801739E-4</v>
      </c>
      <c r="G26" s="24">
        <f t="shared" si="8"/>
        <v>0.54431604938271616</v>
      </c>
      <c r="H26" s="14">
        <f t="shared" si="9"/>
        <v>1.7177777777777778</v>
      </c>
      <c r="L26" s="17" t="s">
        <v>28</v>
      </c>
      <c r="M26" s="19">
        <f>SQRT(O21*((1/8)+(1/9)))</f>
        <v>0.22646538130593194</v>
      </c>
      <c r="N26" s="6"/>
      <c r="O26" s="6"/>
      <c r="P26" s="6"/>
      <c r="Q26" s="6"/>
    </row>
    <row r="27" spans="1:17" x14ac:dyDescent="0.2">
      <c r="A27" s="4" t="s">
        <v>0</v>
      </c>
      <c r="B27" s="4">
        <v>4</v>
      </c>
      <c r="C27" s="4">
        <v>1.25</v>
      </c>
      <c r="D27" s="34" t="s">
        <v>2</v>
      </c>
      <c r="E27" s="31">
        <f t="shared" si="0"/>
        <v>0.19724048442906553</v>
      </c>
      <c r="F27" s="22">
        <f>(M$4-P$7)^2</f>
        <v>0.17333888675295814</v>
      </c>
      <c r="G27" s="24">
        <f>(C27-P$7)^2</f>
        <v>7.7160493827159947E-4</v>
      </c>
      <c r="H27" s="14">
        <f>$P$7</f>
        <v>1.2777777777777777</v>
      </c>
      <c r="L27" s="17" t="s">
        <v>30</v>
      </c>
      <c r="M27" s="20">
        <f>M25*M26</f>
        <v>0.46250401054686202</v>
      </c>
      <c r="N27" s="6"/>
      <c r="O27" s="6"/>
      <c r="P27" s="6"/>
      <c r="Q27" s="6"/>
    </row>
    <row r="28" spans="1:17" x14ac:dyDescent="0.2">
      <c r="A28" s="4" t="s">
        <v>0</v>
      </c>
      <c r="B28" s="4">
        <v>4</v>
      </c>
      <c r="C28" s="4">
        <v>1.1499999999999999</v>
      </c>
      <c r="D28" s="34" t="s">
        <v>2</v>
      </c>
      <c r="E28" s="31">
        <f t="shared" si="0"/>
        <v>0.29606401384083025</v>
      </c>
      <c r="F28" s="22">
        <f t="shared" ref="F28:F35" si="10">(M$4-P$7)^2</f>
        <v>0.17333888675295814</v>
      </c>
      <c r="G28" s="24">
        <f t="shared" ref="G28:G35" si="11">(C28-P$7)^2</f>
        <v>1.6327160493827157E-2</v>
      </c>
      <c r="H28" s="14">
        <f t="shared" ref="H28:H35" si="12">$P$7</f>
        <v>1.2777777777777777</v>
      </c>
      <c r="L28" s="6"/>
      <c r="M28" s="6"/>
      <c r="N28" s="6"/>
      <c r="O28" s="6"/>
      <c r="P28" s="6"/>
      <c r="Q28" s="6"/>
    </row>
    <row r="29" spans="1:17" x14ac:dyDescent="0.2">
      <c r="A29" s="4" t="s">
        <v>4</v>
      </c>
      <c r="B29" s="4">
        <v>4</v>
      </c>
      <c r="C29" s="4">
        <v>0.63</v>
      </c>
      <c r="D29" s="34" t="s">
        <v>2</v>
      </c>
      <c r="E29" s="31">
        <f t="shared" si="0"/>
        <v>1.1323463667820066</v>
      </c>
      <c r="F29" s="22">
        <f t="shared" si="10"/>
        <v>0.17333888675295814</v>
      </c>
      <c r="G29" s="24">
        <f t="shared" si="11"/>
        <v>0.41961604938271591</v>
      </c>
      <c r="H29" s="14">
        <f t="shared" si="12"/>
        <v>1.2777777777777777</v>
      </c>
      <c r="L29" s="6"/>
      <c r="M29" s="6"/>
      <c r="N29" s="6"/>
      <c r="O29" s="6"/>
      <c r="P29" s="6"/>
      <c r="Q29" s="6"/>
    </row>
    <row r="30" spans="1:17" x14ac:dyDescent="0.2">
      <c r="A30" s="4" t="s">
        <v>4</v>
      </c>
      <c r="B30" s="4">
        <v>4</v>
      </c>
      <c r="C30" s="4">
        <v>1.04</v>
      </c>
      <c r="D30" s="34" t="s">
        <v>2</v>
      </c>
      <c r="E30" s="31">
        <f t="shared" si="0"/>
        <v>0.42786989619377125</v>
      </c>
      <c r="F30" s="22">
        <f t="shared" si="10"/>
        <v>0.17333888675295814</v>
      </c>
      <c r="G30" s="24">
        <f t="shared" si="11"/>
        <v>5.6538271604938205E-2</v>
      </c>
      <c r="H30" s="14">
        <f t="shared" si="12"/>
        <v>1.2777777777777777</v>
      </c>
      <c r="L30" s="6"/>
      <c r="M30" s="6"/>
      <c r="N30" s="6"/>
      <c r="O30" s="6"/>
      <c r="P30" s="6"/>
      <c r="Q30" s="6"/>
    </row>
    <row r="31" spans="1:17" x14ac:dyDescent="0.2">
      <c r="A31" s="4" t="s">
        <v>5</v>
      </c>
      <c r="B31" s="4">
        <v>4</v>
      </c>
      <c r="C31" s="4">
        <v>1.9</v>
      </c>
      <c r="D31" s="34" t="s">
        <v>2</v>
      </c>
      <c r="E31" s="31">
        <f t="shared" si="0"/>
        <v>4.2387543252595222E-2</v>
      </c>
      <c r="F31" s="22">
        <f t="shared" si="10"/>
        <v>0.17333888675295814</v>
      </c>
      <c r="G31" s="24">
        <f t="shared" si="11"/>
        <v>0.3871604938271605</v>
      </c>
      <c r="H31" s="14">
        <f t="shared" si="12"/>
        <v>1.2777777777777777</v>
      </c>
      <c r="L31" s="6"/>
      <c r="M31" s="6"/>
      <c r="N31" s="6"/>
      <c r="O31" s="6"/>
      <c r="P31" s="6"/>
      <c r="Q31" s="6"/>
    </row>
    <row r="32" spans="1:17" x14ac:dyDescent="0.2">
      <c r="A32" s="4" t="s">
        <v>5</v>
      </c>
      <c r="B32" s="4">
        <v>4</v>
      </c>
      <c r="C32" s="4">
        <v>1.88</v>
      </c>
      <c r="D32" s="34" t="s">
        <v>2</v>
      </c>
      <c r="E32" s="31">
        <f t="shared" si="0"/>
        <v>3.455224913494815E-2</v>
      </c>
      <c r="F32" s="22">
        <f t="shared" si="10"/>
        <v>0.17333888675295814</v>
      </c>
      <c r="G32" s="24">
        <f t="shared" si="11"/>
        <v>0.36267160493827161</v>
      </c>
      <c r="H32" s="14">
        <f t="shared" si="12"/>
        <v>1.2777777777777777</v>
      </c>
      <c r="L32" s="6"/>
      <c r="M32" s="6"/>
      <c r="N32" s="6"/>
      <c r="O32" s="6"/>
      <c r="P32" s="6"/>
      <c r="Q32" s="6"/>
    </row>
    <row r="33" spans="1:17" x14ac:dyDescent="0.2">
      <c r="A33" s="4" t="s">
        <v>5</v>
      </c>
      <c r="B33" s="4">
        <v>4</v>
      </c>
      <c r="C33" s="4">
        <v>0.85</v>
      </c>
      <c r="D33" s="34" t="s">
        <v>2</v>
      </c>
      <c r="E33" s="31">
        <f t="shared" si="0"/>
        <v>0.71253460207612418</v>
      </c>
      <c r="F33" s="22">
        <f t="shared" si="10"/>
        <v>0.17333888675295814</v>
      </c>
      <c r="G33" s="24">
        <f t="shared" si="11"/>
        <v>0.18299382716049375</v>
      </c>
      <c r="H33" s="14">
        <f t="shared" si="12"/>
        <v>1.2777777777777777</v>
      </c>
      <c r="L33" s="6"/>
      <c r="M33" s="6"/>
      <c r="N33" s="6"/>
      <c r="O33" s="6"/>
      <c r="P33" s="6"/>
      <c r="Q33" s="6"/>
    </row>
    <row r="34" spans="1:17" x14ac:dyDescent="0.2">
      <c r="A34" s="4" t="s">
        <v>8</v>
      </c>
      <c r="B34" s="4">
        <v>4</v>
      </c>
      <c r="C34" s="4">
        <v>1.43</v>
      </c>
      <c r="D34" s="34" t="s">
        <v>2</v>
      </c>
      <c r="E34" s="31">
        <f t="shared" si="0"/>
        <v>6.9758131487889175E-2</v>
      </c>
      <c r="F34" s="22">
        <f t="shared" si="10"/>
        <v>0.17333888675295814</v>
      </c>
      <c r="G34" s="24">
        <f t="shared" si="11"/>
        <v>2.3171604938271615E-2</v>
      </c>
      <c r="H34" s="14">
        <f t="shared" si="12"/>
        <v>1.2777777777777777</v>
      </c>
      <c r="L34" s="16" t="s">
        <v>24</v>
      </c>
    </row>
    <row r="35" spans="1:17" x14ac:dyDescent="0.2">
      <c r="A35" s="4" t="s">
        <v>8</v>
      </c>
      <c r="B35" s="4">
        <v>4</v>
      </c>
      <c r="C35" s="4">
        <v>1.37</v>
      </c>
      <c r="D35" s="34" t="s">
        <v>2</v>
      </c>
      <c r="E35" s="31">
        <f t="shared" si="0"/>
        <v>0.10505224913494787</v>
      </c>
      <c r="F35" s="22">
        <f t="shared" si="10"/>
        <v>0.17333888675295814</v>
      </c>
      <c r="G35" s="24">
        <f t="shared" si="11"/>
        <v>8.5049382716049764E-3</v>
      </c>
      <c r="H35" s="14">
        <f t="shared" si="12"/>
        <v>1.2777777777777777</v>
      </c>
      <c r="L35" s="5" t="s">
        <v>20</v>
      </c>
      <c r="M35" s="5" t="s">
        <v>25</v>
      </c>
    </row>
    <row r="36" spans="1:17" x14ac:dyDescent="0.2">
      <c r="L36" s="5" t="s">
        <v>21</v>
      </c>
      <c r="M36" s="5">
        <v>0.46250000000000002</v>
      </c>
      <c r="N36" s="5" t="s">
        <v>25</v>
      </c>
    </row>
    <row r="37" spans="1:17" x14ac:dyDescent="0.2">
      <c r="L37" s="5" t="s">
        <v>22</v>
      </c>
      <c r="M37" s="5">
        <v>0.47589999999999999</v>
      </c>
      <c r="N37" s="5">
        <v>0.46250000000000002</v>
      </c>
      <c r="O37" s="5" t="s">
        <v>25</v>
      </c>
    </row>
    <row r="38" spans="1:17" x14ac:dyDescent="0.2">
      <c r="L38" s="5" t="s">
        <v>23</v>
      </c>
      <c r="M38" s="5">
        <v>0.46250000000000002</v>
      </c>
      <c r="N38" s="5">
        <v>0.44869999999999999</v>
      </c>
      <c r="O38" s="5">
        <v>0.46250000000000002</v>
      </c>
      <c r="P38" s="5" t="s">
        <v>25</v>
      </c>
    </row>
    <row r="39" spans="1:17" x14ac:dyDescent="0.2">
      <c r="M39" s="5" t="s">
        <v>20</v>
      </c>
      <c r="N39" s="5" t="s">
        <v>21</v>
      </c>
      <c r="O39" s="5" t="s">
        <v>22</v>
      </c>
      <c r="P39" s="5" t="s">
        <v>23</v>
      </c>
    </row>
    <row r="40" spans="1:17" x14ac:dyDescent="0.2">
      <c r="L40" s="16" t="s">
        <v>26</v>
      </c>
    </row>
    <row r="41" spans="1:17" x14ac:dyDescent="0.2">
      <c r="L41" s="5" t="s">
        <v>20</v>
      </c>
    </row>
    <row r="42" spans="1:17" x14ac:dyDescent="0.2">
      <c r="L42" s="5" t="s">
        <v>21</v>
      </c>
      <c r="M42" s="14">
        <f>N7-M$7</f>
        <v>0.23499999999999988</v>
      </c>
    </row>
    <row r="43" spans="1:17" x14ac:dyDescent="0.2">
      <c r="L43" s="5" t="s">
        <v>22</v>
      </c>
      <c r="M43" s="14">
        <f>O7-M$7</f>
        <v>-7.9722222222222028E-2</v>
      </c>
      <c r="N43" s="14">
        <f>N7-O7</f>
        <v>0.3147222222222219</v>
      </c>
    </row>
    <row r="44" spans="1:17" x14ac:dyDescent="0.2">
      <c r="L44" s="5" t="s">
        <v>23</v>
      </c>
      <c r="M44" s="36">
        <f>P7-M$7</f>
        <v>-0.5197222222222222</v>
      </c>
      <c r="N44" s="36">
        <f>N7-P7</f>
        <v>0.75472222222222207</v>
      </c>
      <c r="O44" s="14">
        <f>O7-P7</f>
        <v>0.44000000000000017</v>
      </c>
    </row>
    <row r="45" spans="1:17" x14ac:dyDescent="0.2">
      <c r="M45" s="5" t="s">
        <v>20</v>
      </c>
      <c r="N45" s="5" t="s">
        <v>21</v>
      </c>
      <c r="O45" s="5" t="s">
        <v>22</v>
      </c>
      <c r="P45" s="5" t="s">
        <v>23</v>
      </c>
    </row>
  </sheetData>
  <phoneticPr fontId="5" type="noConversion"/>
  <pageMargins left="0.75" right="0.75" top="1" bottom="1" header="0.5" footer="0.5"/>
  <headerFooter alignWithMargins="0"/>
  <ignoredErrors>
    <ignoredError sqref="M7:P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5"/>
  <sheetViews>
    <sheetView zoomScale="75" zoomScaleNormal="75" zoomScalePageLayoutView="75" workbookViewId="0">
      <selection activeCell="L4" sqref="L4:Q22"/>
    </sheetView>
  </sheetViews>
  <sheetFormatPr defaultColWidth="8.85546875" defaultRowHeight="12.75" x14ac:dyDescent="0.2"/>
  <cols>
    <col min="1" max="1" width="8.85546875" style="5"/>
    <col min="2" max="2" width="10.42578125" style="5" customWidth="1"/>
    <col min="3" max="3" width="15" style="5" customWidth="1"/>
    <col min="4" max="4" width="8.85546875" style="5"/>
    <col min="5" max="5" width="18.140625" style="5" customWidth="1"/>
    <col min="6" max="6" width="25.85546875" style="5" customWidth="1"/>
    <col min="7" max="7" width="24" style="5" customWidth="1"/>
    <col min="8" max="8" width="16" style="5" customWidth="1"/>
    <col min="9" max="11" width="8.85546875" style="5"/>
    <col min="12" max="12" width="17.42578125" style="5" customWidth="1"/>
    <col min="13" max="13" width="12.85546875" style="5" customWidth="1"/>
    <col min="14" max="16384" width="8.85546875" style="5"/>
  </cols>
  <sheetData>
    <row r="1" spans="1:16" x14ac:dyDescent="0.2">
      <c r="A1" s="11" t="s">
        <v>38</v>
      </c>
      <c r="B1" s="11" t="s">
        <v>37</v>
      </c>
      <c r="C1" s="13" t="s">
        <v>40</v>
      </c>
      <c r="D1" s="11" t="s">
        <v>39</v>
      </c>
      <c r="E1" s="30" t="s">
        <v>31</v>
      </c>
      <c r="F1" s="21" t="s">
        <v>32</v>
      </c>
      <c r="G1" s="23" t="s">
        <v>33</v>
      </c>
      <c r="H1" s="35" t="s">
        <v>19</v>
      </c>
    </row>
    <row r="2" spans="1:16" x14ac:dyDescent="0.2">
      <c r="A2" s="4" t="s">
        <v>0</v>
      </c>
      <c r="B2" s="4">
        <v>1</v>
      </c>
      <c r="C2" s="4">
        <v>1.77</v>
      </c>
      <c r="D2" s="34" t="s">
        <v>1</v>
      </c>
      <c r="E2" s="31">
        <f t="shared" ref="E2:E35" si="0">(M$4-C2)^2</f>
        <v>5.7581314878893137E-3</v>
      </c>
      <c r="F2" s="22">
        <f t="shared" ref="F2:F9" si="1">(M$4-M$7)^2</f>
        <v>1.0687910899654004E-2</v>
      </c>
      <c r="G2" s="24">
        <f t="shared" ref="G2:G9" si="2">(C2-M$7)^2</f>
        <v>7.5624999999999217E-4</v>
      </c>
      <c r="H2" s="14">
        <f t="shared" ref="H2:H9" si="3">$M$7</f>
        <v>1.7974999999999999</v>
      </c>
    </row>
    <row r="3" spans="1:16" x14ac:dyDescent="0.2">
      <c r="A3" s="4" t="s">
        <v>4</v>
      </c>
      <c r="B3" s="4">
        <v>1</v>
      </c>
      <c r="C3" s="4">
        <v>1.7</v>
      </c>
      <c r="D3" s="34" t="s">
        <v>1</v>
      </c>
      <c r="E3" s="31">
        <f t="shared" si="0"/>
        <v>3.4602076124569842E-5</v>
      </c>
      <c r="F3" s="22">
        <f t="shared" si="1"/>
        <v>1.0687910899654004E-2</v>
      </c>
      <c r="G3" s="24">
        <f t="shared" si="2"/>
        <v>9.5062499999999852E-3</v>
      </c>
      <c r="H3" s="14">
        <f t="shared" si="3"/>
        <v>1.7974999999999999</v>
      </c>
    </row>
    <row r="4" spans="1:16" x14ac:dyDescent="0.2">
      <c r="A4" s="4" t="s">
        <v>4</v>
      </c>
      <c r="B4" s="4">
        <v>1</v>
      </c>
      <c r="C4" s="4">
        <v>2.0499999999999998</v>
      </c>
      <c r="D4" s="34" t="s">
        <v>1</v>
      </c>
      <c r="E4" s="31">
        <f t="shared" si="0"/>
        <v>0.12665224913494816</v>
      </c>
      <c r="F4" s="22">
        <f t="shared" si="1"/>
        <v>1.0687910899654004E-2</v>
      </c>
      <c r="G4" s="24">
        <f t="shared" si="2"/>
        <v>6.3756249999999973E-2</v>
      </c>
      <c r="H4" s="14">
        <f t="shared" si="3"/>
        <v>1.7974999999999999</v>
      </c>
      <c r="L4" s="10" t="s">
        <v>35</v>
      </c>
      <c r="M4" s="12">
        <f>AVERAGE(C2:C35)</f>
        <v>1.6941176470588233</v>
      </c>
    </row>
    <row r="5" spans="1:16" x14ac:dyDescent="0.2">
      <c r="A5" s="4" t="s">
        <v>4</v>
      </c>
      <c r="B5" s="4">
        <v>1</v>
      </c>
      <c r="C5" s="4">
        <v>1.98</v>
      </c>
      <c r="D5" s="34" t="s">
        <v>1</v>
      </c>
      <c r="E5" s="31">
        <f t="shared" si="0"/>
        <v>8.1728719723183518E-2</v>
      </c>
      <c r="F5" s="22">
        <f t="shared" si="1"/>
        <v>1.0687910899654004E-2</v>
      </c>
      <c r="G5" s="24">
        <f t="shared" si="2"/>
        <v>3.3306250000000037E-2</v>
      </c>
      <c r="H5" s="14">
        <f t="shared" si="3"/>
        <v>1.7974999999999999</v>
      </c>
      <c r="L5" s="10" t="s">
        <v>36</v>
      </c>
      <c r="M5" s="12">
        <f>VAR(C2:C35)</f>
        <v>0.14736434937611445</v>
      </c>
    </row>
    <row r="6" spans="1:16" x14ac:dyDescent="0.2">
      <c r="A6" s="4" t="s">
        <v>5</v>
      </c>
      <c r="B6" s="4">
        <v>1</v>
      </c>
      <c r="C6" s="4">
        <v>2.2000000000000002</v>
      </c>
      <c r="D6" s="34" t="s">
        <v>1</v>
      </c>
      <c r="E6" s="31">
        <f t="shared" si="0"/>
        <v>0.25591695501730144</v>
      </c>
      <c r="F6" s="22">
        <f t="shared" si="1"/>
        <v>1.0687910899654004E-2</v>
      </c>
      <c r="G6" s="24">
        <f t="shared" si="2"/>
        <v>0.16200625000000024</v>
      </c>
      <c r="H6" s="14">
        <f t="shared" si="3"/>
        <v>1.7974999999999999</v>
      </c>
      <c r="M6" s="9" t="s">
        <v>20</v>
      </c>
      <c r="N6" s="9" t="s">
        <v>21</v>
      </c>
      <c r="O6" s="9" t="s">
        <v>22</v>
      </c>
      <c r="P6" s="9" t="s">
        <v>23</v>
      </c>
    </row>
    <row r="7" spans="1:16" x14ac:dyDescent="0.2">
      <c r="A7" s="4" t="s">
        <v>9</v>
      </c>
      <c r="B7" s="4">
        <v>1</v>
      </c>
      <c r="C7" s="4">
        <v>1.53</v>
      </c>
      <c r="D7" s="34" t="s">
        <v>1</v>
      </c>
      <c r="E7" s="31">
        <f t="shared" si="0"/>
        <v>2.6934602076124477E-2</v>
      </c>
      <c r="F7" s="22">
        <f t="shared" si="1"/>
        <v>1.0687910899654004E-2</v>
      </c>
      <c r="G7" s="24">
        <f t="shared" si="2"/>
        <v>7.1556249999999919E-2</v>
      </c>
      <c r="H7" s="14">
        <f t="shared" si="3"/>
        <v>1.7974999999999999</v>
      </c>
      <c r="L7" s="9" t="s">
        <v>19</v>
      </c>
      <c r="M7" s="12">
        <f>AVERAGE(C2:C9)</f>
        <v>1.7974999999999999</v>
      </c>
      <c r="N7" s="12">
        <f>AVERAGE(C10:C17)</f>
        <v>2.0324999999999998</v>
      </c>
      <c r="O7" s="12">
        <f>AVERAGE(C18:C26)</f>
        <v>1.7177777777777778</v>
      </c>
      <c r="P7" s="12">
        <f>AVERAGE(C27:C35)</f>
        <v>1.2777777777777777</v>
      </c>
    </row>
    <row r="8" spans="1:16" x14ac:dyDescent="0.2">
      <c r="A8" s="4" t="s">
        <v>9</v>
      </c>
      <c r="B8" s="4">
        <v>1</v>
      </c>
      <c r="C8" s="4">
        <v>1.26</v>
      </c>
      <c r="D8" s="34" t="s">
        <v>1</v>
      </c>
      <c r="E8" s="31">
        <f t="shared" si="0"/>
        <v>0.18845813148788906</v>
      </c>
      <c r="F8" s="22">
        <f t="shared" si="1"/>
        <v>1.0687910899654004E-2</v>
      </c>
      <c r="G8" s="24">
        <f t="shared" si="2"/>
        <v>0.28890624999999986</v>
      </c>
      <c r="H8" s="14">
        <f t="shared" si="3"/>
        <v>1.7974999999999999</v>
      </c>
      <c r="L8" s="9" t="s">
        <v>34</v>
      </c>
      <c r="M8" s="12">
        <f>VAR(C2:C9)</f>
        <v>9.1192857142858033E-2</v>
      </c>
      <c r="N8" s="12">
        <f>VAR(C10:C17)</f>
        <v>6.5164285714286868E-2</v>
      </c>
      <c r="O8" s="12">
        <f>VAR(C18:C26)</f>
        <v>6.4269444444444712E-2</v>
      </c>
      <c r="P8" s="12">
        <f>VAR(C27:C35)</f>
        <v>8.5969444444444543E-2</v>
      </c>
    </row>
    <row r="9" spans="1:16" x14ac:dyDescent="0.2">
      <c r="A9" s="4" t="s">
        <v>9</v>
      </c>
      <c r="B9" s="4">
        <v>1</v>
      </c>
      <c r="C9" s="4">
        <v>1.89</v>
      </c>
      <c r="D9" s="34" t="s">
        <v>1</v>
      </c>
      <c r="E9" s="31">
        <f t="shared" si="0"/>
        <v>3.8369896193771687E-2</v>
      </c>
      <c r="F9" s="22">
        <f t="shared" si="1"/>
        <v>1.0687910899654004E-2</v>
      </c>
      <c r="G9" s="24">
        <f t="shared" si="2"/>
        <v>8.5562500000000048E-3</v>
      </c>
      <c r="H9" s="14">
        <f t="shared" si="3"/>
        <v>1.7974999999999999</v>
      </c>
    </row>
    <row r="10" spans="1:16" x14ac:dyDescent="0.2">
      <c r="A10" s="4" t="s">
        <v>6</v>
      </c>
      <c r="B10" s="4">
        <v>2</v>
      </c>
      <c r="C10" s="4">
        <v>1.9</v>
      </c>
      <c r="D10" s="34" t="s">
        <v>7</v>
      </c>
      <c r="E10" s="31">
        <f t="shared" si="0"/>
        <v>4.2387543252595222E-2</v>
      </c>
      <c r="F10" s="22">
        <f t="shared" ref="F10:F17" si="4">(M$4-N$7)^2</f>
        <v>0.11450261678200692</v>
      </c>
      <c r="G10" s="24">
        <f t="shared" ref="G10:G17" si="5">(C10-N$7)^2</f>
        <v>1.7556249999999957E-2</v>
      </c>
      <c r="H10" s="14">
        <f t="shared" ref="H10:H17" si="6">$N$7</f>
        <v>2.0324999999999998</v>
      </c>
    </row>
    <row r="11" spans="1:16" x14ac:dyDescent="0.2">
      <c r="A11" s="4" t="s">
        <v>6</v>
      </c>
      <c r="B11" s="4">
        <v>2</v>
      </c>
      <c r="C11" s="4">
        <v>2.1800000000000002</v>
      </c>
      <c r="D11" s="34" t="s">
        <v>7</v>
      </c>
      <c r="E11" s="31">
        <f t="shared" si="0"/>
        <v>0.23608166089965438</v>
      </c>
      <c r="F11" s="22">
        <f t="shared" si="4"/>
        <v>0.11450261678200692</v>
      </c>
      <c r="G11" s="24">
        <f t="shared" si="5"/>
        <v>2.1756250000000119E-2</v>
      </c>
      <c r="H11" s="14">
        <f t="shared" si="6"/>
        <v>2.0324999999999998</v>
      </c>
    </row>
    <row r="12" spans="1:16" x14ac:dyDescent="0.2">
      <c r="A12" s="4" t="s">
        <v>6</v>
      </c>
      <c r="B12" s="4">
        <v>2</v>
      </c>
      <c r="C12" s="4">
        <v>1.83</v>
      </c>
      <c r="D12" s="34" t="s">
        <v>7</v>
      </c>
      <c r="E12" s="31">
        <f t="shared" si="0"/>
        <v>1.8464013840830535E-2</v>
      </c>
      <c r="F12" s="22">
        <f t="shared" si="4"/>
        <v>0.11450261678200692</v>
      </c>
      <c r="G12" s="24">
        <f t="shared" si="5"/>
        <v>4.1006249999999869E-2</v>
      </c>
      <c r="H12" s="14">
        <f t="shared" si="6"/>
        <v>2.0324999999999998</v>
      </c>
    </row>
    <row r="13" spans="1:16" x14ac:dyDescent="0.2">
      <c r="A13" s="4" t="s">
        <v>6</v>
      </c>
      <c r="B13" s="4">
        <v>2</v>
      </c>
      <c r="C13" s="4">
        <v>1.88</v>
      </c>
      <c r="D13" s="34" t="s">
        <v>7</v>
      </c>
      <c r="E13" s="31">
        <f t="shared" si="0"/>
        <v>3.455224913494815E-2</v>
      </c>
      <c r="F13" s="22">
        <f t="shared" si="4"/>
        <v>0.11450261678200692</v>
      </c>
      <c r="G13" s="24">
        <f t="shared" si="5"/>
        <v>2.3256249999999958E-2</v>
      </c>
      <c r="H13" s="14">
        <f t="shared" si="6"/>
        <v>2.0324999999999998</v>
      </c>
    </row>
    <row r="14" spans="1:16" x14ac:dyDescent="0.2">
      <c r="A14" s="4" t="s">
        <v>6</v>
      </c>
      <c r="B14" s="4">
        <v>2</v>
      </c>
      <c r="C14" s="4">
        <v>2.1</v>
      </c>
      <c r="D14" s="34" t="s">
        <v>7</v>
      </c>
      <c r="E14" s="31">
        <f t="shared" si="0"/>
        <v>0.16474048442906603</v>
      </c>
      <c r="F14" s="22">
        <f t="shared" si="4"/>
        <v>0.11450261678200692</v>
      </c>
      <c r="G14" s="24">
        <f t="shared" si="5"/>
        <v>4.5562500000000455E-3</v>
      </c>
      <c r="H14" s="14">
        <f t="shared" si="6"/>
        <v>2.0324999999999998</v>
      </c>
    </row>
    <row r="15" spans="1:16" x14ac:dyDescent="0.2">
      <c r="A15" s="4" t="s">
        <v>8</v>
      </c>
      <c r="B15" s="4">
        <v>2</v>
      </c>
      <c r="C15" s="4">
        <v>2.38</v>
      </c>
      <c r="D15" s="34" t="s">
        <v>7</v>
      </c>
      <c r="E15" s="31">
        <f t="shared" si="0"/>
        <v>0.47043460207612475</v>
      </c>
      <c r="F15" s="22">
        <f t="shared" si="4"/>
        <v>0.11450261678200692</v>
      </c>
      <c r="G15" s="24">
        <f t="shared" si="5"/>
        <v>0.12075625000000009</v>
      </c>
      <c r="H15" s="14">
        <f t="shared" si="6"/>
        <v>2.0324999999999998</v>
      </c>
    </row>
    <row r="16" spans="1:16" x14ac:dyDescent="0.2">
      <c r="A16" s="4" t="s">
        <v>8</v>
      </c>
      <c r="B16" s="4">
        <v>2</v>
      </c>
      <c r="C16" s="4">
        <v>2.33</v>
      </c>
      <c r="D16" s="34" t="s">
        <v>7</v>
      </c>
      <c r="E16" s="31">
        <f t="shared" si="0"/>
        <v>0.4043463667820073</v>
      </c>
      <c r="F16" s="22">
        <f t="shared" si="4"/>
        <v>0.11450261678200692</v>
      </c>
      <c r="G16" s="24">
        <f t="shared" si="5"/>
        <v>8.8506250000000189E-2</v>
      </c>
      <c r="H16" s="14">
        <f t="shared" si="6"/>
        <v>2.0324999999999998</v>
      </c>
    </row>
    <row r="17" spans="1:17" x14ac:dyDescent="0.2">
      <c r="A17" s="4" t="s">
        <v>9</v>
      </c>
      <c r="B17" s="4">
        <v>2</v>
      </c>
      <c r="C17" s="4">
        <v>1.66</v>
      </c>
      <c r="D17" s="34" t="s">
        <v>7</v>
      </c>
      <c r="E17" s="31">
        <f t="shared" si="0"/>
        <v>1.1640138408304385E-3</v>
      </c>
      <c r="F17" s="22">
        <f t="shared" si="4"/>
        <v>0.11450261678200692</v>
      </c>
      <c r="G17" s="24">
        <f t="shared" si="5"/>
        <v>0.13875624999999989</v>
      </c>
      <c r="H17" s="14">
        <f t="shared" si="6"/>
        <v>2.0324999999999998</v>
      </c>
    </row>
    <row r="18" spans="1:17" x14ac:dyDescent="0.2">
      <c r="A18" s="4" t="s">
        <v>0</v>
      </c>
      <c r="B18" s="4">
        <v>3</v>
      </c>
      <c r="C18" s="4">
        <v>1.62</v>
      </c>
      <c r="D18" s="34" t="s">
        <v>3</v>
      </c>
      <c r="E18" s="31">
        <f t="shared" si="0"/>
        <v>5.4934256055362797E-3</v>
      </c>
      <c r="F18" s="22">
        <f t="shared" ref="F18:F26" si="7">(M$4-O$7)^2</f>
        <v>5.5980178563801739E-4</v>
      </c>
      <c r="G18" s="24">
        <f t="shared" ref="G18:G26" si="8">(C18-O$7)^2</f>
        <v>9.5604938271604874E-3</v>
      </c>
      <c r="H18" s="14">
        <f t="shared" ref="H18:H26" si="9">$O$7</f>
        <v>1.7177777777777778</v>
      </c>
      <c r="L18" s="1" t="s">
        <v>10</v>
      </c>
      <c r="M18" s="6"/>
      <c r="N18" s="6"/>
      <c r="O18" s="6"/>
      <c r="P18" s="6"/>
      <c r="Q18" s="6"/>
    </row>
    <row r="19" spans="1:17" x14ac:dyDescent="0.2">
      <c r="A19" s="4" t="s">
        <v>4</v>
      </c>
      <c r="B19" s="4">
        <v>3</v>
      </c>
      <c r="C19" s="4">
        <v>1.69</v>
      </c>
      <c r="D19" s="34" t="s">
        <v>3</v>
      </c>
      <c r="E19" s="31">
        <f t="shared" si="0"/>
        <v>1.6955017301036478E-5</v>
      </c>
      <c r="F19" s="22">
        <f t="shared" si="7"/>
        <v>5.5980178563801739E-4</v>
      </c>
      <c r="G19" s="24">
        <f t="shared" si="8"/>
        <v>7.7160493827161183E-4</v>
      </c>
      <c r="H19" s="14">
        <f t="shared" si="9"/>
        <v>1.7177777777777778</v>
      </c>
      <c r="L19" s="2" t="s">
        <v>11</v>
      </c>
      <c r="M19" s="3" t="s">
        <v>12</v>
      </c>
      <c r="N19" s="3" t="s">
        <v>13</v>
      </c>
      <c r="O19" s="3" t="s">
        <v>14</v>
      </c>
      <c r="P19" s="3" t="s">
        <v>15</v>
      </c>
      <c r="Q19" s="3" t="s">
        <v>16</v>
      </c>
    </row>
    <row r="20" spans="1:17" x14ac:dyDescent="0.2">
      <c r="A20" s="4" t="s">
        <v>4</v>
      </c>
      <c r="B20" s="4">
        <v>3</v>
      </c>
      <c r="C20" s="4">
        <v>1.6</v>
      </c>
      <c r="D20" s="34" t="s">
        <v>3</v>
      </c>
      <c r="E20" s="31">
        <f t="shared" si="0"/>
        <v>8.8581314878892099E-3</v>
      </c>
      <c r="F20" s="22">
        <f t="shared" si="7"/>
        <v>5.5980178563801739E-4</v>
      </c>
      <c r="G20" s="24">
        <f t="shared" si="8"/>
        <v>1.38716049382716E-2</v>
      </c>
      <c r="H20" s="14">
        <f t="shared" si="9"/>
        <v>1.7177777777777778</v>
      </c>
      <c r="L20" s="2" t="s">
        <v>37</v>
      </c>
      <c r="M20" s="25">
        <f>COUNT(M7:P7)-1</f>
        <v>3</v>
      </c>
      <c r="N20" s="26">
        <f>SUM(F2:F35)</f>
        <v>2.5666124183006529</v>
      </c>
      <c r="O20" s="26">
        <f>N20/M20</f>
        <v>0.8555374727668843</v>
      </c>
      <c r="P20" s="27">
        <f>O20/O21</f>
        <v>11.176624280740416</v>
      </c>
      <c r="Q20" s="26">
        <f>FDIST(P20,M20,M21)</f>
        <v>4.3269791152236926E-5</v>
      </c>
    </row>
    <row r="21" spans="1:17" x14ac:dyDescent="0.2">
      <c r="A21" s="4" t="s">
        <v>5</v>
      </c>
      <c r="B21" s="4">
        <v>3</v>
      </c>
      <c r="C21" s="4">
        <v>2.06</v>
      </c>
      <c r="D21" s="34" t="s">
        <v>3</v>
      </c>
      <c r="E21" s="31">
        <f t="shared" si="0"/>
        <v>0.13386989619377185</v>
      </c>
      <c r="F21" s="22">
        <f t="shared" si="7"/>
        <v>5.5980178563801739E-4</v>
      </c>
      <c r="G21" s="24">
        <f t="shared" si="8"/>
        <v>0.11711604938271604</v>
      </c>
      <c r="H21" s="14">
        <f t="shared" si="9"/>
        <v>1.7177777777777778</v>
      </c>
      <c r="L21" s="2" t="s">
        <v>17</v>
      </c>
      <c r="M21" s="28">
        <f>M22-M20</f>
        <v>30</v>
      </c>
      <c r="N21" s="29">
        <f>SUM(G2:G35)</f>
        <v>2.2964111111111114</v>
      </c>
      <c r="O21" s="29">
        <f>N21/M21</f>
        <v>7.6547037037037052E-2</v>
      </c>
      <c r="P21" s="7"/>
      <c r="Q21" s="8"/>
    </row>
    <row r="22" spans="1:17" x14ac:dyDescent="0.2">
      <c r="A22" s="4" t="s">
        <v>6</v>
      </c>
      <c r="B22" s="4">
        <v>3</v>
      </c>
      <c r="C22" s="4">
        <v>2.02</v>
      </c>
      <c r="D22" s="34" t="s">
        <v>3</v>
      </c>
      <c r="E22" s="31">
        <f t="shared" si="0"/>
        <v>0.10619930795847768</v>
      </c>
      <c r="F22" s="22">
        <f t="shared" si="7"/>
        <v>5.5980178563801739E-4</v>
      </c>
      <c r="G22" s="24">
        <f t="shared" si="8"/>
        <v>9.1338271604938237E-2</v>
      </c>
      <c r="H22" s="14">
        <f t="shared" si="9"/>
        <v>1.7177777777777778</v>
      </c>
      <c r="L22" s="2" t="s">
        <v>18</v>
      </c>
      <c r="M22" s="32">
        <f>COUNT(C2:C35)-1</f>
        <v>33</v>
      </c>
      <c r="N22" s="33">
        <f>SUM(E2:E35)</f>
        <v>4.8630235294117652</v>
      </c>
      <c r="O22" s="15">
        <f>N22/M22</f>
        <v>0.14736434937611409</v>
      </c>
      <c r="P22" s="7"/>
      <c r="Q22" s="8"/>
    </row>
    <row r="23" spans="1:17" x14ac:dyDescent="0.2">
      <c r="A23" s="4" t="s">
        <v>6</v>
      </c>
      <c r="B23" s="4">
        <v>3</v>
      </c>
      <c r="C23" s="4">
        <v>1.94</v>
      </c>
      <c r="D23" s="34" t="s">
        <v>3</v>
      </c>
      <c r="E23" s="31">
        <f t="shared" si="0"/>
        <v>6.0458131487889366E-2</v>
      </c>
      <c r="F23" s="22">
        <f t="shared" si="7"/>
        <v>5.5980178563801739E-4</v>
      </c>
      <c r="G23" s="24">
        <f t="shared" si="8"/>
        <v>4.9382716049382658E-2</v>
      </c>
      <c r="H23" s="14">
        <f t="shared" si="9"/>
        <v>1.7177777777777778</v>
      </c>
      <c r="L23" s="6"/>
      <c r="M23" s="6"/>
      <c r="N23" s="6"/>
      <c r="O23" s="6"/>
      <c r="P23" s="6"/>
      <c r="Q23" s="6"/>
    </row>
    <row r="24" spans="1:17" x14ac:dyDescent="0.2">
      <c r="A24" s="4" t="s">
        <v>8</v>
      </c>
      <c r="B24" s="4">
        <v>3</v>
      </c>
      <c r="C24" s="4">
        <v>1.75</v>
      </c>
      <c r="D24" s="34" t="s">
        <v>3</v>
      </c>
      <c r="E24" s="31">
        <f t="shared" si="0"/>
        <v>3.1228373702422421E-3</v>
      </c>
      <c r="F24" s="22">
        <f t="shared" si="7"/>
        <v>5.5980178563801739E-4</v>
      </c>
      <c r="G24" s="24">
        <f t="shared" si="8"/>
        <v>1.0382716049382671E-3</v>
      </c>
      <c r="H24" s="14">
        <f t="shared" si="9"/>
        <v>1.7177777777777778</v>
      </c>
      <c r="L24" s="6"/>
      <c r="M24" s="18" t="s">
        <v>29</v>
      </c>
      <c r="N24" s="6"/>
      <c r="O24" s="6"/>
      <c r="P24" s="6"/>
      <c r="Q24" s="6"/>
    </row>
    <row r="25" spans="1:17" x14ac:dyDescent="0.2">
      <c r="A25" s="4" t="s">
        <v>9</v>
      </c>
      <c r="B25" s="4">
        <v>3</v>
      </c>
      <c r="C25" s="4">
        <v>1.3</v>
      </c>
      <c r="D25" s="34" t="s">
        <v>3</v>
      </c>
      <c r="E25" s="31">
        <f t="shared" si="0"/>
        <v>0.15532871972318316</v>
      </c>
      <c r="F25" s="22">
        <f t="shared" si="7"/>
        <v>5.5980178563801739E-4</v>
      </c>
      <c r="G25" s="24">
        <f t="shared" si="8"/>
        <v>0.17453827160493829</v>
      </c>
      <c r="H25" s="14">
        <f t="shared" si="9"/>
        <v>1.7177777777777778</v>
      </c>
      <c r="L25" s="17" t="s">
        <v>27</v>
      </c>
      <c r="M25" s="19">
        <f>TINV(0.05,M21)</f>
        <v>2.0422724563012378</v>
      </c>
      <c r="N25" s="6"/>
      <c r="O25" s="6"/>
      <c r="P25" s="6"/>
      <c r="Q25" s="6"/>
    </row>
    <row r="26" spans="1:17" x14ac:dyDescent="0.2">
      <c r="A26" s="4" t="s">
        <v>9</v>
      </c>
      <c r="B26" s="4">
        <v>3</v>
      </c>
      <c r="C26" s="4">
        <v>1.48</v>
      </c>
      <c r="D26" s="34" t="s">
        <v>3</v>
      </c>
      <c r="E26" s="31">
        <f t="shared" si="0"/>
        <v>4.584636678200682E-2</v>
      </c>
      <c r="F26" s="22">
        <f t="shared" si="7"/>
        <v>5.5980178563801739E-4</v>
      </c>
      <c r="G26" s="24">
        <f t="shared" si="8"/>
        <v>5.6538271604938316E-2</v>
      </c>
      <c r="H26" s="14">
        <f t="shared" si="9"/>
        <v>1.7177777777777778</v>
      </c>
      <c r="L26" s="17" t="s">
        <v>28</v>
      </c>
      <c r="M26" s="19">
        <f>SQRT(O21*((1/8)+(1/9)))</f>
        <v>0.13443811203330025</v>
      </c>
      <c r="N26" s="6"/>
      <c r="O26" s="6"/>
      <c r="P26" s="6"/>
      <c r="Q26" s="6"/>
    </row>
    <row r="27" spans="1:17" x14ac:dyDescent="0.2">
      <c r="A27" s="4" t="s">
        <v>0</v>
      </c>
      <c r="B27" s="4">
        <v>4</v>
      </c>
      <c r="C27" s="4">
        <v>1.25</v>
      </c>
      <c r="D27" s="34" t="s">
        <v>2</v>
      </c>
      <c r="E27" s="31">
        <f t="shared" si="0"/>
        <v>0.19724048442906553</v>
      </c>
      <c r="F27" s="22">
        <f t="shared" ref="F27:F35" si="10">(M$4-P$7)^2</f>
        <v>0.17333888675295814</v>
      </c>
      <c r="G27" s="24">
        <f t="shared" ref="G27:G35" si="11">(C27-P$7)^2</f>
        <v>7.7160493827159947E-4</v>
      </c>
      <c r="H27" s="14">
        <f t="shared" ref="H27:H35" si="12">$P$7</f>
        <v>1.2777777777777777</v>
      </c>
      <c r="L27" s="17" t="s">
        <v>30</v>
      </c>
      <c r="M27" s="20">
        <f>M25*M26</f>
        <v>0.27455925328274911</v>
      </c>
      <c r="N27" s="6"/>
      <c r="O27" s="6"/>
      <c r="P27" s="6"/>
      <c r="Q27" s="6"/>
    </row>
    <row r="28" spans="1:17" x14ac:dyDescent="0.2">
      <c r="A28" s="4" t="s">
        <v>0</v>
      </c>
      <c r="B28" s="4">
        <v>4</v>
      </c>
      <c r="C28" s="4">
        <v>1.1499999999999999</v>
      </c>
      <c r="D28" s="34" t="s">
        <v>2</v>
      </c>
      <c r="E28" s="31">
        <f t="shared" si="0"/>
        <v>0.29606401384083025</v>
      </c>
      <c r="F28" s="22">
        <f t="shared" si="10"/>
        <v>0.17333888675295814</v>
      </c>
      <c r="G28" s="24">
        <f t="shared" si="11"/>
        <v>1.6327160493827157E-2</v>
      </c>
      <c r="H28" s="14">
        <f t="shared" si="12"/>
        <v>1.2777777777777777</v>
      </c>
      <c r="L28" s="6"/>
      <c r="M28" s="6"/>
      <c r="N28" s="6"/>
      <c r="O28" s="6"/>
      <c r="P28" s="6"/>
      <c r="Q28" s="6"/>
    </row>
    <row r="29" spans="1:17" x14ac:dyDescent="0.2">
      <c r="A29" s="4" t="s">
        <v>4</v>
      </c>
      <c r="B29" s="4">
        <v>4</v>
      </c>
      <c r="C29" s="4">
        <v>1.1299999999999999</v>
      </c>
      <c r="D29" s="34" t="s">
        <v>2</v>
      </c>
      <c r="E29" s="31">
        <f t="shared" si="0"/>
        <v>0.31822871972318323</v>
      </c>
      <c r="F29" s="22">
        <f t="shared" si="10"/>
        <v>0.17333888675295814</v>
      </c>
      <c r="G29" s="24">
        <f t="shared" si="11"/>
        <v>2.1838271604938272E-2</v>
      </c>
      <c r="H29" s="14">
        <f t="shared" si="12"/>
        <v>1.2777777777777777</v>
      </c>
      <c r="L29" s="6"/>
      <c r="M29" s="6"/>
      <c r="N29" s="6"/>
      <c r="O29" s="6"/>
      <c r="P29" s="6"/>
      <c r="Q29" s="6"/>
    </row>
    <row r="30" spans="1:17" x14ac:dyDescent="0.2">
      <c r="A30" s="4" t="s">
        <v>4</v>
      </c>
      <c r="B30" s="4">
        <v>4</v>
      </c>
      <c r="C30" s="4">
        <v>1.04</v>
      </c>
      <c r="D30" s="34" t="s">
        <v>2</v>
      </c>
      <c r="E30" s="31">
        <f t="shared" si="0"/>
        <v>0.42786989619377125</v>
      </c>
      <c r="F30" s="22">
        <f t="shared" si="10"/>
        <v>0.17333888675295814</v>
      </c>
      <c r="G30" s="24">
        <f t="shared" si="11"/>
        <v>5.6538271604938205E-2</v>
      </c>
      <c r="H30" s="14">
        <f t="shared" si="12"/>
        <v>1.2777777777777777</v>
      </c>
      <c r="L30" s="6"/>
      <c r="M30" s="6"/>
      <c r="N30" s="6"/>
      <c r="O30" s="6"/>
      <c r="P30" s="6"/>
      <c r="Q30" s="6"/>
    </row>
    <row r="31" spans="1:17" x14ac:dyDescent="0.2">
      <c r="A31" s="4" t="s">
        <v>5</v>
      </c>
      <c r="B31" s="4">
        <v>4</v>
      </c>
      <c r="C31" s="4">
        <v>1.4</v>
      </c>
      <c r="D31" s="34" t="s">
        <v>2</v>
      </c>
      <c r="E31" s="31">
        <f t="shared" si="0"/>
        <v>8.6505190311418595E-2</v>
      </c>
      <c r="F31" s="22">
        <f t="shared" si="10"/>
        <v>0.17333888675295814</v>
      </c>
      <c r="G31" s="24">
        <f t="shared" si="11"/>
        <v>1.4938271604938274E-2</v>
      </c>
      <c r="H31" s="14">
        <f t="shared" si="12"/>
        <v>1.2777777777777777</v>
      </c>
      <c r="L31" s="6"/>
      <c r="M31" s="6"/>
      <c r="N31" s="6"/>
      <c r="O31" s="6"/>
      <c r="P31" s="6"/>
      <c r="Q31" s="6"/>
    </row>
    <row r="32" spans="1:17" x14ac:dyDescent="0.2">
      <c r="A32" s="4" t="s">
        <v>5</v>
      </c>
      <c r="B32" s="4">
        <v>4</v>
      </c>
      <c r="C32" s="4">
        <v>1.88</v>
      </c>
      <c r="D32" s="34" t="s">
        <v>2</v>
      </c>
      <c r="E32" s="31">
        <f t="shared" si="0"/>
        <v>3.455224913494815E-2</v>
      </c>
      <c r="F32" s="22">
        <f t="shared" si="10"/>
        <v>0.17333888675295814</v>
      </c>
      <c r="G32" s="24">
        <f t="shared" si="11"/>
        <v>0.36267160493827161</v>
      </c>
      <c r="H32" s="14">
        <f t="shared" si="12"/>
        <v>1.2777777777777777</v>
      </c>
      <c r="L32" s="6"/>
      <c r="M32" s="6"/>
      <c r="N32" s="6"/>
      <c r="O32" s="6"/>
      <c r="P32" s="6"/>
      <c r="Q32" s="6"/>
    </row>
    <row r="33" spans="1:17" x14ac:dyDescent="0.2">
      <c r="A33" s="4" t="s">
        <v>5</v>
      </c>
      <c r="B33" s="4">
        <v>4</v>
      </c>
      <c r="C33" s="4">
        <v>0.85</v>
      </c>
      <c r="D33" s="34" t="s">
        <v>2</v>
      </c>
      <c r="E33" s="31">
        <f t="shared" si="0"/>
        <v>0.71253460207612418</v>
      </c>
      <c r="F33" s="22">
        <f t="shared" si="10"/>
        <v>0.17333888675295814</v>
      </c>
      <c r="G33" s="24">
        <f t="shared" si="11"/>
        <v>0.18299382716049375</v>
      </c>
      <c r="H33" s="14">
        <f t="shared" si="12"/>
        <v>1.2777777777777777</v>
      </c>
      <c r="L33" s="6"/>
      <c r="M33" s="6"/>
      <c r="N33" s="6"/>
      <c r="O33" s="6"/>
      <c r="P33" s="6"/>
      <c r="Q33" s="6"/>
    </row>
    <row r="34" spans="1:17" x14ac:dyDescent="0.2">
      <c r="A34" s="4" t="s">
        <v>8</v>
      </c>
      <c r="B34" s="4">
        <v>4</v>
      </c>
      <c r="C34" s="4">
        <v>1.43</v>
      </c>
      <c r="D34" s="34" t="s">
        <v>2</v>
      </c>
      <c r="E34" s="31">
        <f t="shared" si="0"/>
        <v>6.9758131487889175E-2</v>
      </c>
      <c r="F34" s="22">
        <f t="shared" si="10"/>
        <v>0.17333888675295814</v>
      </c>
      <c r="G34" s="24">
        <f t="shared" si="11"/>
        <v>2.3171604938271615E-2</v>
      </c>
      <c r="H34" s="14">
        <f t="shared" si="12"/>
        <v>1.2777777777777777</v>
      </c>
      <c r="L34" s="16" t="s">
        <v>24</v>
      </c>
    </row>
    <row r="35" spans="1:17" x14ac:dyDescent="0.2">
      <c r="A35" s="4" t="s">
        <v>8</v>
      </c>
      <c r="B35" s="4">
        <v>4</v>
      </c>
      <c r="C35" s="4">
        <v>1.37</v>
      </c>
      <c r="D35" s="34" t="s">
        <v>2</v>
      </c>
      <c r="E35" s="31">
        <f t="shared" si="0"/>
        <v>0.10505224913494787</v>
      </c>
      <c r="F35" s="22">
        <f t="shared" si="10"/>
        <v>0.17333888675295814</v>
      </c>
      <c r="G35" s="24">
        <f t="shared" si="11"/>
        <v>8.5049382716049764E-3</v>
      </c>
      <c r="H35" s="14">
        <f t="shared" si="12"/>
        <v>1.2777777777777777</v>
      </c>
      <c r="L35" s="5" t="s">
        <v>20</v>
      </c>
      <c r="M35" s="5" t="s">
        <v>25</v>
      </c>
    </row>
    <row r="36" spans="1:17" x14ac:dyDescent="0.2">
      <c r="L36" s="5" t="s">
        <v>21</v>
      </c>
      <c r="M36" s="5">
        <v>0.46250000000000002</v>
      </c>
      <c r="N36" s="5" t="s">
        <v>25</v>
      </c>
    </row>
    <row r="37" spans="1:17" x14ac:dyDescent="0.2">
      <c r="L37" s="5" t="s">
        <v>22</v>
      </c>
      <c r="M37" s="5">
        <v>0.47589999999999999</v>
      </c>
      <c r="N37" s="5">
        <v>0.46250000000000002</v>
      </c>
      <c r="O37" s="5" t="s">
        <v>25</v>
      </c>
    </row>
    <row r="38" spans="1:17" x14ac:dyDescent="0.2">
      <c r="L38" s="5" t="s">
        <v>23</v>
      </c>
      <c r="M38" s="5">
        <v>0.46250000000000002</v>
      </c>
      <c r="N38" s="5">
        <v>0.44869999999999999</v>
      </c>
      <c r="O38" s="5">
        <v>0.46250000000000002</v>
      </c>
      <c r="P38" s="5" t="s">
        <v>25</v>
      </c>
    </row>
    <row r="39" spans="1:17" x14ac:dyDescent="0.2">
      <c r="M39" s="5" t="s">
        <v>20</v>
      </c>
      <c r="N39" s="5" t="s">
        <v>21</v>
      </c>
      <c r="O39" s="5" t="s">
        <v>22</v>
      </c>
      <c r="P39" s="5" t="s">
        <v>23</v>
      </c>
    </row>
    <row r="40" spans="1:17" x14ac:dyDescent="0.2">
      <c r="L40" s="16" t="s">
        <v>26</v>
      </c>
    </row>
    <row r="41" spans="1:17" x14ac:dyDescent="0.2">
      <c r="L41" s="5" t="s">
        <v>20</v>
      </c>
    </row>
    <row r="42" spans="1:17" x14ac:dyDescent="0.2">
      <c r="L42" s="5" t="s">
        <v>21</v>
      </c>
      <c r="M42" s="14">
        <f>N7-M$7</f>
        <v>0.23499999999999988</v>
      </c>
    </row>
    <row r="43" spans="1:17" x14ac:dyDescent="0.2">
      <c r="L43" s="5" t="s">
        <v>22</v>
      </c>
      <c r="M43" s="14">
        <f>O7-M$7</f>
        <v>-7.9722222222222028E-2</v>
      </c>
      <c r="N43" s="14">
        <f>N7-O7</f>
        <v>0.3147222222222219</v>
      </c>
    </row>
    <row r="44" spans="1:17" x14ac:dyDescent="0.2">
      <c r="L44" s="5" t="s">
        <v>23</v>
      </c>
      <c r="M44" s="36">
        <f>P7-M$7</f>
        <v>-0.5197222222222222</v>
      </c>
      <c r="N44" s="36">
        <f>N7-P7</f>
        <v>0.75472222222222207</v>
      </c>
      <c r="O44" s="14">
        <f>O7-P7</f>
        <v>0.44000000000000017</v>
      </c>
    </row>
    <row r="45" spans="1:17" x14ac:dyDescent="0.2">
      <c r="M45" s="5" t="s">
        <v>20</v>
      </c>
      <c r="N45" s="5" t="s">
        <v>21</v>
      </c>
      <c r="O45" s="5" t="s">
        <v>22</v>
      </c>
      <c r="P45" s="5" t="s">
        <v>23</v>
      </c>
    </row>
  </sheetData>
  <phoneticPr fontId="5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5"/>
  <sheetViews>
    <sheetView zoomScale="75" workbookViewId="0">
      <selection activeCell="G47" sqref="G47"/>
    </sheetView>
  </sheetViews>
  <sheetFormatPr defaultColWidth="8.85546875" defaultRowHeight="12.75" x14ac:dyDescent="0.2"/>
  <cols>
    <col min="1" max="1" width="8.85546875" style="5"/>
    <col min="2" max="2" width="10.42578125" style="5" customWidth="1"/>
    <col min="3" max="3" width="10.140625" style="5" customWidth="1"/>
    <col min="4" max="4" width="8.85546875" style="5"/>
    <col min="5" max="5" width="18.140625" style="5" customWidth="1"/>
    <col min="6" max="6" width="25.85546875" style="5" customWidth="1"/>
    <col min="7" max="7" width="24" style="5" customWidth="1"/>
    <col min="8" max="8" width="16" style="5" customWidth="1"/>
    <col min="9" max="11" width="8.85546875" style="5"/>
    <col min="12" max="12" width="17.42578125" style="5" customWidth="1"/>
    <col min="13" max="13" width="12.85546875" style="5" customWidth="1"/>
    <col min="14" max="16384" width="8.85546875" style="5"/>
  </cols>
  <sheetData>
    <row r="1" spans="1:16" x14ac:dyDescent="0.2">
      <c r="A1" s="11" t="s">
        <v>38</v>
      </c>
      <c r="B1" s="11" t="s">
        <v>37</v>
      </c>
      <c r="C1" s="13" t="s">
        <v>40</v>
      </c>
      <c r="D1" s="11" t="s">
        <v>39</v>
      </c>
      <c r="E1" s="30" t="s">
        <v>31</v>
      </c>
      <c r="F1" s="21" t="s">
        <v>32</v>
      </c>
      <c r="G1" s="23" t="s">
        <v>33</v>
      </c>
      <c r="H1" s="35" t="s">
        <v>19</v>
      </c>
    </row>
    <row r="2" spans="1:16" x14ac:dyDescent="0.2">
      <c r="A2" s="4" t="s">
        <v>0</v>
      </c>
      <c r="B2" s="4">
        <v>1</v>
      </c>
      <c r="C2" s="4">
        <v>2.77</v>
      </c>
      <c r="D2" s="34" t="s">
        <v>1</v>
      </c>
      <c r="E2" s="31">
        <f t="shared" ref="E2:E35" si="0">(M$4-C2)^2</f>
        <v>1.1575228373702429</v>
      </c>
      <c r="F2" s="22">
        <f t="shared" ref="F2:F9" si="1">(M$4-M$7)^2</f>
        <v>1.0687910899654004E-2</v>
      </c>
      <c r="G2" s="24">
        <f t="shared" ref="G2:G9" si="2">(C2-M$7)^2</f>
        <v>0.9457562500000003</v>
      </c>
      <c r="H2" s="14">
        <f t="shared" ref="H2:H9" si="3">$M$7</f>
        <v>1.7974999999999999</v>
      </c>
    </row>
    <row r="3" spans="1:16" x14ac:dyDescent="0.2">
      <c r="A3" s="4" t="s">
        <v>4</v>
      </c>
      <c r="B3" s="4">
        <v>1</v>
      </c>
      <c r="C3" s="4">
        <v>1.2</v>
      </c>
      <c r="D3" s="34" t="s">
        <v>1</v>
      </c>
      <c r="E3" s="31">
        <f t="shared" si="0"/>
        <v>0.2441522491349479</v>
      </c>
      <c r="F3" s="22">
        <f t="shared" si="1"/>
        <v>1.0687910899654004E-2</v>
      </c>
      <c r="G3" s="24">
        <f t="shared" si="2"/>
        <v>0.35700624999999991</v>
      </c>
      <c r="H3" s="14">
        <f t="shared" si="3"/>
        <v>1.7974999999999999</v>
      </c>
    </row>
    <row r="4" spans="1:16" x14ac:dyDescent="0.2">
      <c r="A4" s="4" t="s">
        <v>4</v>
      </c>
      <c r="B4" s="4">
        <v>1</v>
      </c>
      <c r="C4" s="4">
        <v>2.5499999999999998</v>
      </c>
      <c r="D4" s="34" t="s">
        <v>1</v>
      </c>
      <c r="E4" s="31">
        <f t="shared" si="0"/>
        <v>0.73253460207612464</v>
      </c>
      <c r="F4" s="22">
        <f t="shared" si="1"/>
        <v>1.0687910899654004E-2</v>
      </c>
      <c r="G4" s="24">
        <f t="shared" si="2"/>
        <v>0.56625624999999991</v>
      </c>
      <c r="H4" s="14">
        <f t="shared" si="3"/>
        <v>1.7974999999999999</v>
      </c>
      <c r="L4" s="10" t="s">
        <v>35</v>
      </c>
      <c r="M4" s="12">
        <f>AVERAGE(C2:C35)</f>
        <v>1.6941176470588233</v>
      </c>
    </row>
    <row r="5" spans="1:16" x14ac:dyDescent="0.2">
      <c r="A5" s="4" t="s">
        <v>4</v>
      </c>
      <c r="B5" s="4">
        <v>1</v>
      </c>
      <c r="C5" s="4">
        <v>1.98</v>
      </c>
      <c r="D5" s="34" t="s">
        <v>1</v>
      </c>
      <c r="E5" s="31">
        <f t="shared" si="0"/>
        <v>8.1728719723183518E-2</v>
      </c>
      <c r="F5" s="22">
        <f t="shared" si="1"/>
        <v>1.0687910899654004E-2</v>
      </c>
      <c r="G5" s="24">
        <f t="shared" si="2"/>
        <v>3.3306250000000037E-2</v>
      </c>
      <c r="H5" s="14">
        <f t="shared" si="3"/>
        <v>1.7974999999999999</v>
      </c>
      <c r="L5" s="10" t="s">
        <v>36</v>
      </c>
      <c r="M5" s="12">
        <f>VAR(C2:C35)</f>
        <v>0.45281889483066029</v>
      </c>
    </row>
    <row r="6" spans="1:16" x14ac:dyDescent="0.2">
      <c r="A6" s="4" t="s">
        <v>5</v>
      </c>
      <c r="B6" s="4">
        <v>1</v>
      </c>
      <c r="C6" s="4">
        <v>2.2000000000000002</v>
      </c>
      <c r="D6" s="34" t="s">
        <v>1</v>
      </c>
      <c r="E6" s="31">
        <f t="shared" si="0"/>
        <v>0.25591695501730144</v>
      </c>
      <c r="F6" s="22">
        <f t="shared" si="1"/>
        <v>1.0687910899654004E-2</v>
      </c>
      <c r="G6" s="24">
        <f t="shared" si="2"/>
        <v>0.16200625000000024</v>
      </c>
      <c r="H6" s="14">
        <f t="shared" si="3"/>
        <v>1.7974999999999999</v>
      </c>
      <c r="M6" s="9" t="s">
        <v>20</v>
      </c>
      <c r="N6" s="9" t="s">
        <v>21</v>
      </c>
      <c r="O6" s="9" t="s">
        <v>22</v>
      </c>
      <c r="P6" s="9" t="s">
        <v>23</v>
      </c>
    </row>
    <row r="7" spans="1:16" x14ac:dyDescent="0.2">
      <c r="A7" s="4" t="s">
        <v>9</v>
      </c>
      <c r="B7" s="4">
        <v>1</v>
      </c>
      <c r="C7" s="4">
        <v>1.53</v>
      </c>
      <c r="D7" s="34" t="s">
        <v>1</v>
      </c>
      <c r="E7" s="31">
        <f t="shared" si="0"/>
        <v>2.6934602076124477E-2</v>
      </c>
      <c r="F7" s="22">
        <f t="shared" si="1"/>
        <v>1.0687910899654004E-2</v>
      </c>
      <c r="G7" s="24">
        <f t="shared" si="2"/>
        <v>7.1556249999999919E-2</v>
      </c>
      <c r="H7" s="14">
        <f t="shared" si="3"/>
        <v>1.7974999999999999</v>
      </c>
      <c r="L7" s="9" t="s">
        <v>19</v>
      </c>
      <c r="M7" s="12">
        <f>AVERAGE(C2:C9)</f>
        <v>1.7974999999999999</v>
      </c>
      <c r="N7" s="12">
        <f>AVERAGE(C10:C17)</f>
        <v>2.0324999999999998</v>
      </c>
      <c r="O7" s="12">
        <f>AVERAGE(C18:C26)</f>
        <v>1.7177777777777778</v>
      </c>
      <c r="P7" s="12">
        <f>AVERAGE(C27:C35)</f>
        <v>1.2777777777777777</v>
      </c>
    </row>
    <row r="8" spans="1:16" x14ac:dyDescent="0.2">
      <c r="A8" s="4" t="s">
        <v>9</v>
      </c>
      <c r="B8" s="4">
        <v>1</v>
      </c>
      <c r="C8" s="4">
        <v>0.76</v>
      </c>
      <c r="D8" s="34" t="s">
        <v>1</v>
      </c>
      <c r="E8" s="31">
        <f t="shared" si="0"/>
        <v>0.87257577854671231</v>
      </c>
      <c r="F8" s="22">
        <f t="shared" si="1"/>
        <v>1.0687910899654004E-2</v>
      </c>
      <c r="G8" s="24">
        <f t="shared" si="2"/>
        <v>1.0764062499999998</v>
      </c>
      <c r="H8" s="14">
        <f t="shared" si="3"/>
        <v>1.7974999999999999</v>
      </c>
      <c r="L8" s="9" t="s">
        <v>34</v>
      </c>
      <c r="M8" s="12">
        <f>VAR(C2:C9)</f>
        <v>0.4826214285714287</v>
      </c>
      <c r="N8" s="12">
        <f>VAR(C10:C17)</f>
        <v>0.37087857142857267</v>
      </c>
      <c r="O8" s="12">
        <f>VAR(C18:C26)</f>
        <v>0.4792694444444443</v>
      </c>
      <c r="P8" s="12">
        <f>VAR(C27:C35)</f>
        <v>0.32096944444444442</v>
      </c>
    </row>
    <row r="9" spans="1:16" x14ac:dyDescent="0.2">
      <c r="A9" s="4" t="s">
        <v>9</v>
      </c>
      <c r="B9" s="4">
        <v>1</v>
      </c>
      <c r="C9" s="4">
        <v>1.39</v>
      </c>
      <c r="D9" s="34" t="s">
        <v>1</v>
      </c>
      <c r="E9" s="31">
        <f t="shared" si="0"/>
        <v>9.2487543252595061E-2</v>
      </c>
      <c r="F9" s="22">
        <f t="shared" si="1"/>
        <v>1.0687910899654004E-2</v>
      </c>
      <c r="G9" s="24">
        <f t="shared" si="2"/>
        <v>0.16605624999999999</v>
      </c>
      <c r="H9" s="14">
        <f t="shared" si="3"/>
        <v>1.7974999999999999</v>
      </c>
    </row>
    <row r="10" spans="1:16" x14ac:dyDescent="0.2">
      <c r="A10" s="4" t="s">
        <v>6</v>
      </c>
      <c r="B10" s="4">
        <v>2</v>
      </c>
      <c r="C10" s="4">
        <v>1.9</v>
      </c>
      <c r="D10" s="34" t="s">
        <v>7</v>
      </c>
      <c r="E10" s="31">
        <f t="shared" si="0"/>
        <v>4.2387543252595222E-2</v>
      </c>
      <c r="F10" s="22">
        <f t="shared" ref="F10:F17" si="4">(M$4-N$7)^2</f>
        <v>0.11450261678200692</v>
      </c>
      <c r="G10" s="24">
        <f t="shared" ref="G10:G17" si="5">(C10-N$7)^2</f>
        <v>1.7556249999999957E-2</v>
      </c>
      <c r="H10" s="14">
        <f t="shared" ref="H10:H17" si="6">$N$7</f>
        <v>2.0324999999999998</v>
      </c>
    </row>
    <row r="11" spans="1:16" x14ac:dyDescent="0.2">
      <c r="A11" s="4" t="s">
        <v>6</v>
      </c>
      <c r="B11" s="4">
        <v>2</v>
      </c>
      <c r="C11" s="4">
        <v>1.68</v>
      </c>
      <c r="D11" s="34" t="s">
        <v>7</v>
      </c>
      <c r="E11" s="31">
        <f t="shared" si="0"/>
        <v>1.9930795847750347E-4</v>
      </c>
      <c r="F11" s="22">
        <f t="shared" si="4"/>
        <v>0.11450261678200692</v>
      </c>
      <c r="G11" s="24">
        <f t="shared" si="5"/>
        <v>0.12425624999999987</v>
      </c>
      <c r="H11" s="14">
        <f t="shared" si="6"/>
        <v>2.0324999999999998</v>
      </c>
    </row>
    <row r="12" spans="1:16" x14ac:dyDescent="0.2">
      <c r="A12" s="4" t="s">
        <v>6</v>
      </c>
      <c r="B12" s="4">
        <v>2</v>
      </c>
      <c r="C12" s="4">
        <v>1.33</v>
      </c>
      <c r="D12" s="34" t="s">
        <v>7</v>
      </c>
      <c r="E12" s="31">
        <f t="shared" si="0"/>
        <v>0.13258166089965376</v>
      </c>
      <c r="F12" s="22">
        <f t="shared" si="4"/>
        <v>0.11450261678200692</v>
      </c>
      <c r="G12" s="24">
        <f t="shared" si="5"/>
        <v>0.49350624999999954</v>
      </c>
      <c r="H12" s="14">
        <f t="shared" si="6"/>
        <v>2.0324999999999998</v>
      </c>
    </row>
    <row r="13" spans="1:16" x14ac:dyDescent="0.2">
      <c r="A13" s="4" t="s">
        <v>6</v>
      </c>
      <c r="B13" s="4">
        <v>2</v>
      </c>
      <c r="C13" s="4">
        <v>2.38</v>
      </c>
      <c r="D13" s="34" t="s">
        <v>7</v>
      </c>
      <c r="E13" s="31">
        <f t="shared" si="0"/>
        <v>0.47043460207612475</v>
      </c>
      <c r="F13" s="22">
        <f t="shared" si="4"/>
        <v>0.11450261678200692</v>
      </c>
      <c r="G13" s="24">
        <f t="shared" si="5"/>
        <v>0.12075625000000009</v>
      </c>
      <c r="H13" s="14">
        <f t="shared" si="6"/>
        <v>2.0324999999999998</v>
      </c>
    </row>
    <row r="14" spans="1:16" x14ac:dyDescent="0.2">
      <c r="A14" s="4" t="s">
        <v>6</v>
      </c>
      <c r="B14" s="4">
        <v>2</v>
      </c>
      <c r="C14" s="4">
        <v>2.6</v>
      </c>
      <c r="D14" s="34" t="s">
        <v>7</v>
      </c>
      <c r="E14" s="31">
        <f t="shared" si="0"/>
        <v>0.82062283737024277</v>
      </c>
      <c r="F14" s="22">
        <f t="shared" si="4"/>
        <v>0.11450261678200692</v>
      </c>
      <c r="G14" s="24">
        <f t="shared" si="5"/>
        <v>0.32205625000000038</v>
      </c>
      <c r="H14" s="14">
        <f t="shared" si="6"/>
        <v>2.0324999999999998</v>
      </c>
    </row>
    <row r="15" spans="1:16" x14ac:dyDescent="0.2">
      <c r="A15" s="4" t="s">
        <v>8</v>
      </c>
      <c r="B15" s="4">
        <v>2</v>
      </c>
      <c r="C15" s="4">
        <v>2.38</v>
      </c>
      <c r="D15" s="34" t="s">
        <v>7</v>
      </c>
      <c r="E15" s="31">
        <f t="shared" si="0"/>
        <v>0.47043460207612475</v>
      </c>
      <c r="F15" s="22">
        <f t="shared" si="4"/>
        <v>0.11450261678200692</v>
      </c>
      <c r="G15" s="24">
        <f t="shared" si="5"/>
        <v>0.12075625000000009</v>
      </c>
      <c r="H15" s="14">
        <f t="shared" si="6"/>
        <v>2.0324999999999998</v>
      </c>
    </row>
    <row r="16" spans="1:16" x14ac:dyDescent="0.2">
      <c r="A16" s="4" t="s">
        <v>8</v>
      </c>
      <c r="B16" s="4">
        <v>2</v>
      </c>
      <c r="C16" s="4">
        <v>2.83</v>
      </c>
      <c r="D16" s="34" t="s">
        <v>7</v>
      </c>
      <c r="E16" s="31">
        <f t="shared" si="0"/>
        <v>1.2902287197231841</v>
      </c>
      <c r="F16" s="22">
        <f t="shared" si="4"/>
        <v>0.11450261678200692</v>
      </c>
      <c r="G16" s="24">
        <f t="shared" si="5"/>
        <v>0.63600625000000055</v>
      </c>
      <c r="H16" s="14">
        <f t="shared" si="6"/>
        <v>2.0324999999999998</v>
      </c>
    </row>
    <row r="17" spans="1:17" x14ac:dyDescent="0.2">
      <c r="A17" s="4" t="s">
        <v>9</v>
      </c>
      <c r="B17" s="4">
        <v>2</v>
      </c>
      <c r="C17" s="4">
        <v>1.1599999999999999</v>
      </c>
      <c r="D17" s="34" t="s">
        <v>7</v>
      </c>
      <c r="E17" s="31">
        <f t="shared" si="0"/>
        <v>0.28528166089965379</v>
      </c>
      <c r="F17" s="22">
        <f t="shared" si="4"/>
        <v>0.11450261678200692</v>
      </c>
      <c r="G17" s="24">
        <f t="shared" si="5"/>
        <v>0.76125624999999975</v>
      </c>
      <c r="H17" s="14">
        <f t="shared" si="6"/>
        <v>2.0324999999999998</v>
      </c>
    </row>
    <row r="18" spans="1:17" x14ac:dyDescent="0.2">
      <c r="A18" s="4" t="s">
        <v>0</v>
      </c>
      <c r="B18" s="4">
        <v>3</v>
      </c>
      <c r="C18" s="4">
        <v>2.12</v>
      </c>
      <c r="D18" s="34" t="s">
        <v>3</v>
      </c>
      <c r="E18" s="31">
        <f t="shared" si="0"/>
        <v>0.18137577854671311</v>
      </c>
      <c r="F18" s="22">
        <f t="shared" ref="F18:F26" si="7">(M$4-O$7)^2</f>
        <v>5.5980178563801739E-4</v>
      </c>
      <c r="G18" s="24">
        <f t="shared" ref="G18:G26" si="8">(C18-O$7)^2</f>
        <v>0.16178271604938274</v>
      </c>
      <c r="H18" s="14">
        <f t="shared" ref="H18:H26" si="9">$O$7</f>
        <v>1.7177777777777778</v>
      </c>
      <c r="L18" s="1" t="s">
        <v>10</v>
      </c>
      <c r="M18" s="6"/>
      <c r="N18" s="6"/>
      <c r="O18" s="6"/>
      <c r="P18" s="6"/>
      <c r="Q18" s="6"/>
    </row>
    <row r="19" spans="1:17" x14ac:dyDescent="0.2">
      <c r="A19" s="4" t="s">
        <v>4</v>
      </c>
      <c r="B19" s="4">
        <v>3</v>
      </c>
      <c r="C19" s="4">
        <v>2.69</v>
      </c>
      <c r="D19" s="34" t="s">
        <v>3</v>
      </c>
      <c r="E19" s="31">
        <f t="shared" si="0"/>
        <v>0.99178166089965436</v>
      </c>
      <c r="F19" s="22">
        <f t="shared" si="7"/>
        <v>5.5980178563801739E-4</v>
      </c>
      <c r="G19" s="24">
        <f t="shared" si="8"/>
        <v>0.94521604938271586</v>
      </c>
      <c r="H19" s="14">
        <f t="shared" si="9"/>
        <v>1.7177777777777778</v>
      </c>
      <c r="L19" s="2" t="s">
        <v>11</v>
      </c>
      <c r="M19" s="3" t="s">
        <v>12</v>
      </c>
      <c r="N19" s="3" t="s">
        <v>13</v>
      </c>
      <c r="O19" s="3" t="s">
        <v>14</v>
      </c>
      <c r="P19" s="3" t="s">
        <v>15</v>
      </c>
      <c r="Q19" s="3" t="s">
        <v>16</v>
      </c>
    </row>
    <row r="20" spans="1:17" x14ac:dyDescent="0.2">
      <c r="A20" s="4" t="s">
        <v>4</v>
      </c>
      <c r="B20" s="4">
        <v>3</v>
      </c>
      <c r="C20" s="4">
        <v>2.1</v>
      </c>
      <c r="D20" s="34" t="s">
        <v>3</v>
      </c>
      <c r="E20" s="31">
        <f t="shared" si="0"/>
        <v>0.16474048442906603</v>
      </c>
      <c r="F20" s="22">
        <f t="shared" si="7"/>
        <v>5.5980178563801739E-4</v>
      </c>
      <c r="G20" s="24">
        <f t="shared" si="8"/>
        <v>0.14609382716049385</v>
      </c>
      <c r="H20" s="14">
        <f t="shared" si="9"/>
        <v>1.7177777777777778</v>
      </c>
      <c r="L20" s="2" t="s">
        <v>37</v>
      </c>
      <c r="M20" s="25">
        <f>COUNT(M7:P7)-1</f>
        <v>3</v>
      </c>
      <c r="N20" s="26">
        <f>SUM(F2:F35)</f>
        <v>2.5666124183006529</v>
      </c>
      <c r="O20" s="26">
        <f>N20/M20</f>
        <v>0.8555374727668843</v>
      </c>
      <c r="P20" s="27">
        <f>O20/O21</f>
        <v>2.0737937640067865</v>
      </c>
      <c r="Q20" s="26">
        <f>FDIST(P20,M20,M21)</f>
        <v>0.12469605654070207</v>
      </c>
    </row>
    <row r="21" spans="1:17" x14ac:dyDescent="0.2">
      <c r="A21" s="4" t="s">
        <v>5</v>
      </c>
      <c r="B21" s="4">
        <v>3</v>
      </c>
      <c r="C21" s="4">
        <v>2.06</v>
      </c>
      <c r="D21" s="34" t="s">
        <v>3</v>
      </c>
      <c r="E21" s="31">
        <f t="shared" si="0"/>
        <v>0.13386989619377185</v>
      </c>
      <c r="F21" s="22">
        <f t="shared" si="7"/>
        <v>5.5980178563801739E-4</v>
      </c>
      <c r="G21" s="24">
        <f t="shared" si="8"/>
        <v>0.11711604938271604</v>
      </c>
      <c r="H21" s="14">
        <f t="shared" si="9"/>
        <v>1.7177777777777778</v>
      </c>
      <c r="L21" s="2" t="s">
        <v>17</v>
      </c>
      <c r="M21" s="28">
        <f>M22-M20</f>
        <v>30</v>
      </c>
      <c r="N21" s="29">
        <f>SUM(G2:G35)</f>
        <v>12.376411111111111</v>
      </c>
      <c r="O21" s="29">
        <f>N21/M21</f>
        <v>0.41254703703703705</v>
      </c>
      <c r="P21" s="7"/>
      <c r="Q21" s="8"/>
    </row>
    <row r="22" spans="1:17" x14ac:dyDescent="0.2">
      <c r="A22" s="4" t="s">
        <v>6</v>
      </c>
      <c r="B22" s="4">
        <v>3</v>
      </c>
      <c r="C22" s="4">
        <v>2.02</v>
      </c>
      <c r="D22" s="34" t="s">
        <v>3</v>
      </c>
      <c r="E22" s="31">
        <f t="shared" si="0"/>
        <v>0.10619930795847768</v>
      </c>
      <c r="F22" s="22">
        <f t="shared" si="7"/>
        <v>5.5980178563801739E-4</v>
      </c>
      <c r="G22" s="24">
        <f t="shared" si="8"/>
        <v>9.1338271604938237E-2</v>
      </c>
      <c r="H22" s="14">
        <f t="shared" si="9"/>
        <v>1.7177777777777778</v>
      </c>
      <c r="L22" s="2" t="s">
        <v>18</v>
      </c>
      <c r="M22" s="32">
        <f>COUNT(C2:C35)-1</f>
        <v>33</v>
      </c>
      <c r="N22" s="33">
        <f>SUM(E2:E35)</f>
        <v>14.943023529411766</v>
      </c>
      <c r="O22" s="15">
        <f>N22/M22</f>
        <v>0.45281889483065957</v>
      </c>
      <c r="P22" s="7"/>
      <c r="Q22" s="8"/>
    </row>
    <row r="23" spans="1:17" x14ac:dyDescent="0.2">
      <c r="A23" s="4" t="s">
        <v>6</v>
      </c>
      <c r="B23" s="4">
        <v>3</v>
      </c>
      <c r="C23" s="4">
        <v>1.94</v>
      </c>
      <c r="D23" s="34" t="s">
        <v>3</v>
      </c>
      <c r="E23" s="31">
        <f t="shared" si="0"/>
        <v>6.0458131487889366E-2</v>
      </c>
      <c r="F23" s="22">
        <f t="shared" si="7"/>
        <v>5.5980178563801739E-4</v>
      </c>
      <c r="G23" s="24">
        <f t="shared" si="8"/>
        <v>4.9382716049382658E-2</v>
      </c>
      <c r="H23" s="14">
        <f t="shared" si="9"/>
        <v>1.7177777777777778</v>
      </c>
      <c r="L23" s="6"/>
      <c r="M23" s="6"/>
      <c r="N23" s="6"/>
      <c r="O23" s="6"/>
      <c r="P23" s="6"/>
      <c r="Q23" s="6"/>
    </row>
    <row r="24" spans="1:17" x14ac:dyDescent="0.2">
      <c r="A24" s="4" t="s">
        <v>8</v>
      </c>
      <c r="B24" s="4">
        <v>3</v>
      </c>
      <c r="C24" s="4">
        <v>0.75</v>
      </c>
      <c r="D24" s="34" t="s">
        <v>3</v>
      </c>
      <c r="E24" s="31">
        <f t="shared" si="0"/>
        <v>0.89135813148788878</v>
      </c>
      <c r="F24" s="22">
        <f t="shared" si="7"/>
        <v>5.5980178563801739E-4</v>
      </c>
      <c r="G24" s="24">
        <f t="shared" si="8"/>
        <v>0.936593827160494</v>
      </c>
      <c r="H24" s="14">
        <f t="shared" si="9"/>
        <v>1.7177777777777778</v>
      </c>
      <c r="L24" s="6"/>
      <c r="M24" s="18" t="s">
        <v>29</v>
      </c>
      <c r="N24" s="6"/>
      <c r="O24" s="6"/>
      <c r="P24" s="6"/>
      <c r="Q24" s="6"/>
    </row>
    <row r="25" spans="1:17" x14ac:dyDescent="0.2">
      <c r="A25" s="4" t="s">
        <v>9</v>
      </c>
      <c r="B25" s="4">
        <v>3</v>
      </c>
      <c r="C25" s="4">
        <v>0.8</v>
      </c>
      <c r="D25" s="34" t="s">
        <v>3</v>
      </c>
      <c r="E25" s="31">
        <f t="shared" si="0"/>
        <v>0.79944636678200642</v>
      </c>
      <c r="F25" s="22">
        <f t="shared" si="7"/>
        <v>5.5980178563801739E-4</v>
      </c>
      <c r="G25" s="24">
        <f t="shared" si="8"/>
        <v>0.84231604938271609</v>
      </c>
      <c r="H25" s="14">
        <f t="shared" si="9"/>
        <v>1.7177777777777778</v>
      </c>
      <c r="L25" s="17" t="s">
        <v>27</v>
      </c>
      <c r="M25" s="19">
        <f>TINV(0.05,M21)</f>
        <v>2.0422724563012378</v>
      </c>
      <c r="N25" s="6"/>
      <c r="O25" s="6"/>
      <c r="P25" s="6"/>
      <c r="Q25" s="6"/>
    </row>
    <row r="26" spans="1:17" x14ac:dyDescent="0.2">
      <c r="A26" s="4" t="s">
        <v>9</v>
      </c>
      <c r="B26" s="4">
        <v>3</v>
      </c>
      <c r="C26" s="4">
        <v>0.98</v>
      </c>
      <c r="D26" s="34" t="s">
        <v>3</v>
      </c>
      <c r="E26" s="31">
        <f t="shared" si="0"/>
        <v>0.50996401384083012</v>
      </c>
      <c r="F26" s="22">
        <f t="shared" si="7"/>
        <v>5.5980178563801739E-4</v>
      </c>
      <c r="G26" s="24">
        <f t="shared" si="8"/>
        <v>0.54431604938271616</v>
      </c>
      <c r="H26" s="14">
        <f t="shared" si="9"/>
        <v>1.7177777777777778</v>
      </c>
      <c r="L26" s="17" t="s">
        <v>28</v>
      </c>
      <c r="M26" s="19">
        <f>SQRT(O21*((1/8)+(1/9)))</f>
        <v>0.31210084796490306</v>
      </c>
      <c r="N26" s="6"/>
      <c r="O26" s="6"/>
      <c r="P26" s="6"/>
      <c r="Q26" s="6"/>
    </row>
    <row r="27" spans="1:17" x14ac:dyDescent="0.2">
      <c r="A27" s="4" t="s">
        <v>0</v>
      </c>
      <c r="B27" s="4">
        <v>4</v>
      </c>
      <c r="C27" s="4">
        <v>0.25</v>
      </c>
      <c r="D27" s="34" t="s">
        <v>2</v>
      </c>
      <c r="E27" s="31">
        <f t="shared" si="0"/>
        <v>2.0854757785467122</v>
      </c>
      <c r="F27" s="22">
        <f t="shared" ref="F27:F35" si="10">(M$4-P$7)^2</f>
        <v>0.17333888675295814</v>
      </c>
      <c r="G27" s="24">
        <f t="shared" ref="G27:G35" si="11">(C27-P$7)^2</f>
        <v>1.0563271604938269</v>
      </c>
      <c r="H27" s="14">
        <f t="shared" ref="H27:H35" si="12">$P$7</f>
        <v>1.2777777777777777</v>
      </c>
      <c r="L27" s="17" t="s">
        <v>30</v>
      </c>
      <c r="M27" s="20">
        <f>M25*M26</f>
        <v>0.6373949653869817</v>
      </c>
      <c r="N27" s="6"/>
      <c r="O27" s="6"/>
      <c r="P27" s="6"/>
      <c r="Q27" s="6"/>
    </row>
    <row r="28" spans="1:17" x14ac:dyDescent="0.2">
      <c r="A28" s="4" t="s">
        <v>0</v>
      </c>
      <c r="B28" s="4">
        <v>4</v>
      </c>
      <c r="C28" s="4">
        <v>1.1499999999999999</v>
      </c>
      <c r="D28" s="34" t="s">
        <v>2</v>
      </c>
      <c r="E28" s="31">
        <f t="shared" si="0"/>
        <v>0.29606401384083025</v>
      </c>
      <c r="F28" s="22">
        <f t="shared" si="10"/>
        <v>0.17333888675295814</v>
      </c>
      <c r="G28" s="24">
        <f t="shared" si="11"/>
        <v>1.6327160493827157E-2</v>
      </c>
      <c r="H28" s="14">
        <f t="shared" si="12"/>
        <v>1.2777777777777777</v>
      </c>
      <c r="L28" s="6"/>
      <c r="M28" s="6"/>
      <c r="N28" s="6"/>
      <c r="O28" s="6"/>
      <c r="P28" s="6"/>
      <c r="Q28" s="6"/>
    </row>
    <row r="29" spans="1:17" x14ac:dyDescent="0.2">
      <c r="A29" s="4" t="s">
        <v>4</v>
      </c>
      <c r="B29" s="4">
        <v>4</v>
      </c>
      <c r="C29" s="4">
        <v>1.1299999999999999</v>
      </c>
      <c r="D29" s="34" t="s">
        <v>2</v>
      </c>
      <c r="E29" s="31">
        <f t="shared" si="0"/>
        <v>0.31822871972318323</v>
      </c>
      <c r="F29" s="22">
        <f t="shared" si="10"/>
        <v>0.17333888675295814</v>
      </c>
      <c r="G29" s="24">
        <f t="shared" si="11"/>
        <v>2.1838271604938272E-2</v>
      </c>
      <c r="H29" s="14">
        <f t="shared" si="12"/>
        <v>1.2777777777777777</v>
      </c>
      <c r="L29" s="6"/>
      <c r="M29" s="6"/>
      <c r="N29" s="6"/>
      <c r="O29" s="6"/>
      <c r="P29" s="6"/>
      <c r="Q29" s="6"/>
    </row>
    <row r="30" spans="1:17" x14ac:dyDescent="0.2">
      <c r="A30" s="4" t="s">
        <v>4</v>
      </c>
      <c r="B30" s="4">
        <v>4</v>
      </c>
      <c r="C30" s="4">
        <v>1.54</v>
      </c>
      <c r="D30" s="34" t="s">
        <v>2</v>
      </c>
      <c r="E30" s="31">
        <f t="shared" si="0"/>
        <v>2.3752249134948011E-2</v>
      </c>
      <c r="F30" s="22">
        <f t="shared" si="10"/>
        <v>0.17333888675295814</v>
      </c>
      <c r="G30" s="24">
        <f t="shared" si="11"/>
        <v>6.8760493827160568E-2</v>
      </c>
      <c r="H30" s="14">
        <f t="shared" si="12"/>
        <v>1.2777777777777777</v>
      </c>
      <c r="L30" s="6"/>
      <c r="M30" s="6"/>
      <c r="N30" s="6"/>
      <c r="O30" s="6"/>
      <c r="P30" s="6"/>
      <c r="Q30" s="6"/>
    </row>
    <row r="31" spans="1:17" x14ac:dyDescent="0.2">
      <c r="A31" s="4" t="s">
        <v>5</v>
      </c>
      <c r="B31" s="4">
        <v>4</v>
      </c>
      <c r="C31" s="4">
        <v>1.9</v>
      </c>
      <c r="D31" s="34" t="s">
        <v>2</v>
      </c>
      <c r="E31" s="31">
        <f t="shared" si="0"/>
        <v>4.2387543252595222E-2</v>
      </c>
      <c r="F31" s="22">
        <f t="shared" si="10"/>
        <v>0.17333888675295814</v>
      </c>
      <c r="G31" s="24">
        <f t="shared" si="11"/>
        <v>0.3871604938271605</v>
      </c>
      <c r="H31" s="14">
        <f t="shared" si="12"/>
        <v>1.2777777777777777</v>
      </c>
      <c r="L31" s="6"/>
      <c r="M31" s="6"/>
      <c r="N31" s="6"/>
      <c r="O31" s="6"/>
      <c r="P31" s="6"/>
      <c r="Q31" s="6"/>
    </row>
    <row r="32" spans="1:17" x14ac:dyDescent="0.2">
      <c r="A32" s="4" t="s">
        <v>5</v>
      </c>
      <c r="B32" s="4">
        <v>4</v>
      </c>
      <c r="C32" s="4">
        <v>1.88</v>
      </c>
      <c r="D32" s="34" t="s">
        <v>2</v>
      </c>
      <c r="E32" s="31">
        <f t="shared" si="0"/>
        <v>3.455224913494815E-2</v>
      </c>
      <c r="F32" s="22">
        <f t="shared" si="10"/>
        <v>0.17333888675295814</v>
      </c>
      <c r="G32" s="24">
        <f t="shared" si="11"/>
        <v>0.36267160493827161</v>
      </c>
      <c r="H32" s="14">
        <f t="shared" si="12"/>
        <v>1.2777777777777777</v>
      </c>
      <c r="L32" s="6"/>
      <c r="M32" s="6"/>
      <c r="N32" s="6"/>
      <c r="O32" s="6"/>
      <c r="P32" s="6"/>
      <c r="Q32" s="6"/>
    </row>
    <row r="33" spans="1:17" x14ac:dyDescent="0.2">
      <c r="A33" s="4" t="s">
        <v>5</v>
      </c>
      <c r="B33" s="4">
        <v>4</v>
      </c>
      <c r="C33" s="4">
        <v>0.85</v>
      </c>
      <c r="D33" s="34" t="s">
        <v>2</v>
      </c>
      <c r="E33" s="31">
        <f t="shared" si="0"/>
        <v>0.71253460207612418</v>
      </c>
      <c r="F33" s="22">
        <f t="shared" si="10"/>
        <v>0.17333888675295814</v>
      </c>
      <c r="G33" s="24">
        <f t="shared" si="11"/>
        <v>0.18299382716049375</v>
      </c>
      <c r="H33" s="14">
        <f t="shared" si="12"/>
        <v>1.2777777777777777</v>
      </c>
      <c r="L33" s="6"/>
      <c r="M33" s="6"/>
      <c r="N33" s="6"/>
      <c r="O33" s="6"/>
      <c r="P33" s="6"/>
      <c r="Q33" s="6"/>
    </row>
    <row r="34" spans="1:17" x14ac:dyDescent="0.2">
      <c r="A34" s="4" t="s">
        <v>8</v>
      </c>
      <c r="B34" s="4">
        <v>4</v>
      </c>
      <c r="C34" s="4">
        <v>0.93</v>
      </c>
      <c r="D34" s="34" t="s">
        <v>2</v>
      </c>
      <c r="E34" s="31">
        <f t="shared" si="0"/>
        <v>0.58387577854671235</v>
      </c>
      <c r="F34" s="22">
        <f t="shared" si="10"/>
        <v>0.17333888675295814</v>
      </c>
      <c r="G34" s="24">
        <f t="shared" si="11"/>
        <v>0.12094938271604928</v>
      </c>
      <c r="H34" s="14">
        <f t="shared" si="12"/>
        <v>1.2777777777777777</v>
      </c>
      <c r="L34" s="16" t="s">
        <v>24</v>
      </c>
    </row>
    <row r="35" spans="1:17" x14ac:dyDescent="0.2">
      <c r="A35" s="4" t="s">
        <v>8</v>
      </c>
      <c r="B35" s="4">
        <v>4</v>
      </c>
      <c r="C35" s="4">
        <v>1.87</v>
      </c>
      <c r="D35" s="34" t="s">
        <v>2</v>
      </c>
      <c r="E35" s="31">
        <f t="shared" si="0"/>
        <v>3.0934602076124692E-2</v>
      </c>
      <c r="F35" s="22">
        <f t="shared" si="10"/>
        <v>0.17333888675295814</v>
      </c>
      <c r="G35" s="24">
        <f t="shared" si="11"/>
        <v>0.35072716049382741</v>
      </c>
      <c r="H35" s="14">
        <f t="shared" si="12"/>
        <v>1.2777777777777777</v>
      </c>
      <c r="L35" s="5" t="s">
        <v>20</v>
      </c>
      <c r="M35" s="5" t="s">
        <v>25</v>
      </c>
    </row>
    <row r="36" spans="1:17" x14ac:dyDescent="0.2">
      <c r="L36" s="5" t="s">
        <v>21</v>
      </c>
      <c r="M36" s="5">
        <v>0.46250000000000002</v>
      </c>
      <c r="N36" s="5" t="s">
        <v>25</v>
      </c>
    </row>
    <row r="37" spans="1:17" x14ac:dyDescent="0.2">
      <c r="L37" s="5" t="s">
        <v>22</v>
      </c>
      <c r="M37" s="5">
        <v>0.47589999999999999</v>
      </c>
      <c r="N37" s="5">
        <v>0.46250000000000002</v>
      </c>
      <c r="O37" s="5" t="s">
        <v>25</v>
      </c>
    </row>
    <row r="38" spans="1:17" x14ac:dyDescent="0.2">
      <c r="L38" s="5" t="s">
        <v>23</v>
      </c>
      <c r="M38" s="5">
        <v>0.46250000000000002</v>
      </c>
      <c r="N38" s="5">
        <v>0.44869999999999999</v>
      </c>
      <c r="O38" s="5">
        <v>0.46250000000000002</v>
      </c>
      <c r="P38" s="5" t="s">
        <v>25</v>
      </c>
    </row>
    <row r="39" spans="1:17" x14ac:dyDescent="0.2">
      <c r="M39" s="5" t="s">
        <v>20</v>
      </c>
      <c r="N39" s="5" t="s">
        <v>21</v>
      </c>
      <c r="O39" s="5" t="s">
        <v>22</v>
      </c>
      <c r="P39" s="5" t="s">
        <v>23</v>
      </c>
    </row>
    <row r="40" spans="1:17" x14ac:dyDescent="0.2">
      <c r="L40" s="16" t="s">
        <v>26</v>
      </c>
    </row>
    <row r="41" spans="1:17" x14ac:dyDescent="0.2">
      <c r="L41" s="5" t="s">
        <v>20</v>
      </c>
    </row>
    <row r="42" spans="1:17" x14ac:dyDescent="0.2">
      <c r="L42" s="5" t="s">
        <v>21</v>
      </c>
      <c r="M42" s="14">
        <f>N7-M$7</f>
        <v>0.23499999999999988</v>
      </c>
    </row>
    <row r="43" spans="1:17" x14ac:dyDescent="0.2">
      <c r="L43" s="5" t="s">
        <v>22</v>
      </c>
      <c r="M43" s="14">
        <f>O7-M$7</f>
        <v>-7.9722222222222028E-2</v>
      </c>
      <c r="N43" s="14">
        <f>N7-O7</f>
        <v>0.3147222222222219</v>
      </c>
    </row>
    <row r="44" spans="1:17" x14ac:dyDescent="0.2">
      <c r="L44" s="5" t="s">
        <v>23</v>
      </c>
      <c r="M44" s="36">
        <f>P7-M$7</f>
        <v>-0.5197222222222222</v>
      </c>
      <c r="N44" s="36">
        <f>N7-P7</f>
        <v>0.75472222222222207</v>
      </c>
      <c r="O44" s="14">
        <f>O7-P7</f>
        <v>0.44000000000000017</v>
      </c>
    </row>
    <row r="45" spans="1:17" x14ac:dyDescent="0.2">
      <c r="M45" s="5" t="s">
        <v>20</v>
      </c>
      <c r="N45" s="5" t="s">
        <v>21</v>
      </c>
      <c r="O45" s="5" t="s">
        <v>22</v>
      </c>
      <c r="P45" s="5" t="s">
        <v>23</v>
      </c>
    </row>
  </sheetData>
  <phoneticPr fontId="5" type="noConversion"/>
  <pageMargins left="0.75" right="0.75" top="1" bottom="1" header="0.5" footer="0.5"/>
  <headerFooter alignWithMargins="0"/>
  <ignoredErrors>
    <ignoredError sqref="M7:P8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5"/>
  <sheetViews>
    <sheetView zoomScale="75" workbookViewId="0">
      <selection activeCell="J51" sqref="J51"/>
    </sheetView>
  </sheetViews>
  <sheetFormatPr defaultColWidth="8.85546875" defaultRowHeight="12.75" x14ac:dyDescent="0.2"/>
  <cols>
    <col min="1" max="1" width="8.85546875" style="5"/>
    <col min="2" max="2" width="10.42578125" style="5" customWidth="1"/>
    <col min="3" max="3" width="10.140625" style="5" customWidth="1"/>
    <col min="4" max="4" width="8.85546875" style="5"/>
    <col min="5" max="5" width="18.140625" style="5" customWidth="1"/>
    <col min="6" max="6" width="25.85546875" style="5" customWidth="1"/>
    <col min="7" max="7" width="24" style="5" customWidth="1"/>
    <col min="8" max="8" width="16" style="5" customWidth="1"/>
    <col min="9" max="11" width="8.85546875" style="5"/>
    <col min="12" max="12" width="17.42578125" style="5" customWidth="1"/>
    <col min="13" max="13" width="12.85546875" style="5" customWidth="1"/>
    <col min="14" max="16384" width="8.85546875" style="5"/>
  </cols>
  <sheetData>
    <row r="1" spans="1:16" x14ac:dyDescent="0.2">
      <c r="A1" s="11" t="s">
        <v>38</v>
      </c>
      <c r="B1" s="11" t="s">
        <v>37</v>
      </c>
      <c r="C1" s="13" t="s">
        <v>40</v>
      </c>
      <c r="D1" s="11" t="s">
        <v>39</v>
      </c>
      <c r="E1" s="30" t="s">
        <v>31</v>
      </c>
      <c r="F1" s="21" t="s">
        <v>32</v>
      </c>
      <c r="G1" s="23" t="s">
        <v>33</v>
      </c>
      <c r="H1" s="35" t="s">
        <v>19</v>
      </c>
    </row>
    <row r="2" spans="1:16" x14ac:dyDescent="0.2">
      <c r="A2" s="4" t="s">
        <v>0</v>
      </c>
      <c r="B2" s="4">
        <v>1</v>
      </c>
      <c r="C2" s="4">
        <f>Normal!C2+0.5</f>
        <v>2.77</v>
      </c>
      <c r="D2" s="34" t="s">
        <v>1</v>
      </c>
      <c r="E2" s="31">
        <f t="shared" ref="E2:E35" si="0">(M$4-C2)^2</f>
        <v>1.1893826989619387</v>
      </c>
      <c r="F2" s="22">
        <f t="shared" ref="F2:F9" si="1">(M$4-M$7)^2</f>
        <v>0.38203306660899689</v>
      </c>
      <c r="G2" s="24">
        <f t="shared" ref="G2:G9" si="2">(C2-M$7)^2</f>
        <v>0.22325625000000013</v>
      </c>
      <c r="H2" s="14">
        <f t="shared" ref="H2:H9" si="3">$M$7</f>
        <v>2.2974999999999999</v>
      </c>
    </row>
    <row r="3" spans="1:16" x14ac:dyDescent="0.2">
      <c r="A3" s="4" t="s">
        <v>4</v>
      </c>
      <c r="B3" s="4">
        <v>1</v>
      </c>
      <c r="C3" s="4">
        <f>Normal!C3+0.5</f>
        <v>2.2000000000000002</v>
      </c>
      <c r="D3" s="34" t="s">
        <v>1</v>
      </c>
      <c r="E3" s="31">
        <f t="shared" si="0"/>
        <v>0.27101211072664422</v>
      </c>
      <c r="F3" s="22">
        <f t="shared" si="1"/>
        <v>0.38203306660899689</v>
      </c>
      <c r="G3" s="24">
        <f t="shared" si="2"/>
        <v>9.5062499999999418E-3</v>
      </c>
      <c r="H3" s="14">
        <f t="shared" si="3"/>
        <v>2.2974999999999999</v>
      </c>
    </row>
    <row r="4" spans="1:16" x14ac:dyDescent="0.2">
      <c r="A4" s="4" t="s">
        <v>4</v>
      </c>
      <c r="B4" s="4">
        <v>1</v>
      </c>
      <c r="C4" s="4">
        <f>Normal!C4+0.5</f>
        <v>2.5499999999999998</v>
      </c>
      <c r="D4" s="34" t="s">
        <v>1</v>
      </c>
      <c r="E4" s="31">
        <f t="shared" si="0"/>
        <v>0.75792387543252637</v>
      </c>
      <c r="F4" s="22">
        <f t="shared" si="1"/>
        <v>0.38203306660899689</v>
      </c>
      <c r="G4" s="24">
        <f t="shared" si="2"/>
        <v>6.3756249999999973E-2</v>
      </c>
      <c r="H4" s="14">
        <f t="shared" si="3"/>
        <v>2.2974999999999999</v>
      </c>
      <c r="L4" s="10" t="s">
        <v>35</v>
      </c>
      <c r="M4" s="12">
        <f>AVERAGE(C2:C35)</f>
        <v>1.6794117647058819</v>
      </c>
    </row>
    <row r="5" spans="1:16" x14ac:dyDescent="0.2">
      <c r="A5" s="4" t="s">
        <v>4</v>
      </c>
      <c r="B5" s="4">
        <v>1</v>
      </c>
      <c r="C5" s="4">
        <f>Normal!C5+0.5</f>
        <v>2.48</v>
      </c>
      <c r="D5" s="34" t="s">
        <v>1</v>
      </c>
      <c r="E5" s="31">
        <f t="shared" si="0"/>
        <v>0.64094152249135017</v>
      </c>
      <c r="F5" s="22">
        <f t="shared" si="1"/>
        <v>0.38203306660899689</v>
      </c>
      <c r="G5" s="24">
        <f t="shared" si="2"/>
        <v>3.3306250000000037E-2</v>
      </c>
      <c r="H5" s="14">
        <f t="shared" si="3"/>
        <v>2.2974999999999999</v>
      </c>
      <c r="L5" s="10" t="s">
        <v>36</v>
      </c>
      <c r="M5" s="12">
        <f>VAR(C2:C35)</f>
        <v>0.54241782531194449</v>
      </c>
    </row>
    <row r="6" spans="1:16" x14ac:dyDescent="0.2">
      <c r="A6" s="4" t="s">
        <v>5</v>
      </c>
      <c r="B6" s="4">
        <v>1</v>
      </c>
      <c r="C6" s="4">
        <f>Normal!C6+0.5</f>
        <v>2.7</v>
      </c>
      <c r="D6" s="34" t="s">
        <v>1</v>
      </c>
      <c r="E6" s="31">
        <f t="shared" si="0"/>
        <v>1.0416003460207623</v>
      </c>
      <c r="F6" s="22">
        <f t="shared" si="1"/>
        <v>0.38203306660899689</v>
      </c>
      <c r="G6" s="24">
        <f t="shared" si="2"/>
        <v>0.16200625000000024</v>
      </c>
      <c r="H6" s="14">
        <f t="shared" si="3"/>
        <v>2.2974999999999999</v>
      </c>
      <c r="M6" s="9" t="s">
        <v>20</v>
      </c>
      <c r="N6" s="9" t="s">
        <v>21</v>
      </c>
      <c r="O6" s="9" t="s">
        <v>22</v>
      </c>
      <c r="P6" s="9" t="s">
        <v>23</v>
      </c>
    </row>
    <row r="7" spans="1:16" x14ac:dyDescent="0.2">
      <c r="A7" s="4" t="s">
        <v>9</v>
      </c>
      <c r="B7" s="4">
        <v>1</v>
      </c>
      <c r="C7" s="4">
        <f>Normal!C7+0.5</f>
        <v>2.0300000000000002</v>
      </c>
      <c r="D7" s="34" t="s">
        <v>1</v>
      </c>
      <c r="E7" s="31">
        <f t="shared" si="0"/>
        <v>0.12291211072664407</v>
      </c>
      <c r="F7" s="22">
        <f t="shared" si="1"/>
        <v>0.38203306660899689</v>
      </c>
      <c r="G7" s="24">
        <f t="shared" si="2"/>
        <v>7.1556249999999794E-2</v>
      </c>
      <c r="H7" s="14">
        <f t="shared" si="3"/>
        <v>2.2974999999999999</v>
      </c>
      <c r="L7" s="9" t="s">
        <v>19</v>
      </c>
      <c r="M7" s="12">
        <f>AVERAGE(C2:C9)</f>
        <v>2.2974999999999999</v>
      </c>
      <c r="N7" s="12">
        <f>AVERAGE(C10:C17)</f>
        <v>2.0324999999999998</v>
      </c>
      <c r="O7" s="12">
        <f>AVERAGE(C18:C26)</f>
        <v>1.7177777777777778</v>
      </c>
      <c r="P7" s="12">
        <f>AVERAGE(C27:C35)</f>
        <v>0.77777777777777768</v>
      </c>
    </row>
    <row r="8" spans="1:16" x14ac:dyDescent="0.2">
      <c r="A8" s="4" t="s">
        <v>9</v>
      </c>
      <c r="B8" s="4">
        <v>1</v>
      </c>
      <c r="C8" s="4">
        <f>Normal!C8+0.5</f>
        <v>1.26</v>
      </c>
      <c r="D8" s="34" t="s">
        <v>1</v>
      </c>
      <c r="E8" s="31">
        <f t="shared" si="0"/>
        <v>0.17590622837370207</v>
      </c>
      <c r="F8" s="22">
        <f t="shared" si="1"/>
        <v>0.38203306660899689</v>
      </c>
      <c r="G8" s="24">
        <f t="shared" si="2"/>
        <v>1.0764062499999998</v>
      </c>
      <c r="H8" s="14">
        <f t="shared" si="3"/>
        <v>2.2974999999999999</v>
      </c>
      <c r="L8" s="9" t="s">
        <v>34</v>
      </c>
      <c r="M8" s="12">
        <f>VAR(C2:C9)</f>
        <v>0.23547857142857254</v>
      </c>
      <c r="N8" s="12">
        <f>VAR(C10:C17)</f>
        <v>0.19802142857142968</v>
      </c>
      <c r="O8" s="12">
        <f>VAR(C18:C26)</f>
        <v>0.25301944444444446</v>
      </c>
      <c r="P8" s="12">
        <f>VAR(C27:C35)</f>
        <v>0.18221944444444449</v>
      </c>
    </row>
    <row r="9" spans="1:16" x14ac:dyDescent="0.2">
      <c r="A9" s="4" t="s">
        <v>9</v>
      </c>
      <c r="B9" s="4">
        <v>1</v>
      </c>
      <c r="C9" s="4">
        <f>Normal!C9+0.5</f>
        <v>2.3899999999999997</v>
      </c>
      <c r="D9" s="34" t="s">
        <v>1</v>
      </c>
      <c r="E9" s="31">
        <f t="shared" si="0"/>
        <v>0.50493564013840841</v>
      </c>
      <c r="F9" s="22">
        <f t="shared" si="1"/>
        <v>0.38203306660899689</v>
      </c>
      <c r="G9" s="24">
        <f t="shared" si="2"/>
        <v>8.5562499999999632E-3</v>
      </c>
      <c r="H9" s="14">
        <f t="shared" si="3"/>
        <v>2.2974999999999999</v>
      </c>
    </row>
    <row r="10" spans="1:16" x14ac:dyDescent="0.2">
      <c r="A10" s="4" t="s">
        <v>6</v>
      </c>
      <c r="B10" s="4">
        <v>2</v>
      </c>
      <c r="C10" s="4">
        <v>1.4</v>
      </c>
      <c r="D10" s="34" t="s">
        <v>7</v>
      </c>
      <c r="E10" s="31">
        <f t="shared" si="0"/>
        <v>7.8070934256055186E-2</v>
      </c>
      <c r="F10" s="22">
        <f t="shared" ref="F10:F17" si="4">(M$4-N$7)^2</f>
        <v>0.1246713019031143</v>
      </c>
      <c r="G10" s="24">
        <f t="shared" ref="G10:G17" si="5">(C10-N$7)^2</f>
        <v>0.40005624999999978</v>
      </c>
      <c r="H10" s="14">
        <f t="shared" ref="H10:H17" si="6">$N$7</f>
        <v>2.0324999999999998</v>
      </c>
    </row>
    <row r="11" spans="1:16" x14ac:dyDescent="0.2">
      <c r="A11" s="4" t="s">
        <v>6</v>
      </c>
      <c r="B11" s="4">
        <v>2</v>
      </c>
      <c r="C11" s="4">
        <v>2.1800000000000002</v>
      </c>
      <c r="D11" s="34" t="s">
        <v>7</v>
      </c>
      <c r="E11" s="31">
        <f t="shared" si="0"/>
        <v>0.25058858131487949</v>
      </c>
      <c r="F11" s="22">
        <f t="shared" si="4"/>
        <v>0.1246713019031143</v>
      </c>
      <c r="G11" s="24">
        <f t="shared" si="5"/>
        <v>2.1756250000000119E-2</v>
      </c>
      <c r="H11" s="14">
        <f t="shared" si="6"/>
        <v>2.0324999999999998</v>
      </c>
    </row>
    <row r="12" spans="1:16" x14ac:dyDescent="0.2">
      <c r="A12" s="4" t="s">
        <v>6</v>
      </c>
      <c r="B12" s="4">
        <v>2</v>
      </c>
      <c r="C12" s="4">
        <v>1.83</v>
      </c>
      <c r="D12" s="34" t="s">
        <v>7</v>
      </c>
      <c r="E12" s="31">
        <f t="shared" si="0"/>
        <v>2.2676816608996685E-2</v>
      </c>
      <c r="F12" s="22">
        <f t="shared" si="4"/>
        <v>0.1246713019031143</v>
      </c>
      <c r="G12" s="24">
        <f t="shared" si="5"/>
        <v>4.1006249999999869E-2</v>
      </c>
      <c r="H12" s="14">
        <f t="shared" si="6"/>
        <v>2.0324999999999998</v>
      </c>
    </row>
    <row r="13" spans="1:16" x14ac:dyDescent="0.2">
      <c r="A13" s="4" t="s">
        <v>6</v>
      </c>
      <c r="B13" s="4">
        <v>2</v>
      </c>
      <c r="C13" s="4">
        <v>1.88</v>
      </c>
      <c r="D13" s="34" t="s">
        <v>7</v>
      </c>
      <c r="E13" s="31">
        <f t="shared" si="0"/>
        <v>4.0235640138408427E-2</v>
      </c>
      <c r="F13" s="22">
        <f t="shared" si="4"/>
        <v>0.1246713019031143</v>
      </c>
      <c r="G13" s="24">
        <f t="shared" si="5"/>
        <v>2.3256249999999958E-2</v>
      </c>
      <c r="H13" s="14">
        <f t="shared" si="6"/>
        <v>2.0324999999999998</v>
      </c>
    </row>
    <row r="14" spans="1:16" x14ac:dyDescent="0.2">
      <c r="A14" s="4" t="s">
        <v>6</v>
      </c>
      <c r="B14" s="4">
        <v>2</v>
      </c>
      <c r="C14" s="4">
        <v>2.1</v>
      </c>
      <c r="D14" s="34" t="s">
        <v>7</v>
      </c>
      <c r="E14" s="31">
        <f t="shared" si="0"/>
        <v>0.1768944636678205</v>
      </c>
      <c r="F14" s="22">
        <f t="shared" si="4"/>
        <v>0.1246713019031143</v>
      </c>
      <c r="G14" s="24">
        <f t="shared" si="5"/>
        <v>4.5562500000000455E-3</v>
      </c>
      <c r="H14" s="14">
        <f t="shared" si="6"/>
        <v>2.0324999999999998</v>
      </c>
    </row>
    <row r="15" spans="1:16" x14ac:dyDescent="0.2">
      <c r="A15" s="4" t="s">
        <v>8</v>
      </c>
      <c r="B15" s="4">
        <v>2</v>
      </c>
      <c r="C15" s="4">
        <v>2.38</v>
      </c>
      <c r="D15" s="34" t="s">
        <v>7</v>
      </c>
      <c r="E15" s="31">
        <f t="shared" si="0"/>
        <v>0.49082387543252637</v>
      </c>
      <c r="F15" s="22">
        <f t="shared" si="4"/>
        <v>0.1246713019031143</v>
      </c>
      <c r="G15" s="24">
        <f t="shared" si="5"/>
        <v>0.12075625000000009</v>
      </c>
      <c r="H15" s="14">
        <f t="shared" si="6"/>
        <v>2.0324999999999998</v>
      </c>
    </row>
    <row r="16" spans="1:16" x14ac:dyDescent="0.2">
      <c r="A16" s="4" t="s">
        <v>8</v>
      </c>
      <c r="B16" s="4">
        <v>2</v>
      </c>
      <c r="C16" s="4">
        <v>2.83</v>
      </c>
      <c r="D16" s="34" t="s">
        <v>7</v>
      </c>
      <c r="E16" s="31">
        <f t="shared" si="0"/>
        <v>1.3238532871972331</v>
      </c>
      <c r="F16" s="22">
        <f t="shared" si="4"/>
        <v>0.1246713019031143</v>
      </c>
      <c r="G16" s="24">
        <f t="shared" si="5"/>
        <v>0.63600625000000055</v>
      </c>
      <c r="H16" s="14">
        <f t="shared" si="6"/>
        <v>2.0324999999999998</v>
      </c>
    </row>
    <row r="17" spans="1:17" x14ac:dyDescent="0.2">
      <c r="A17" s="4" t="s">
        <v>9</v>
      </c>
      <c r="B17" s="4">
        <v>2</v>
      </c>
      <c r="C17" s="4">
        <v>1.66</v>
      </c>
      <c r="D17" s="34" t="s">
        <v>7</v>
      </c>
      <c r="E17" s="31">
        <f t="shared" si="0"/>
        <v>3.768166089965268E-4</v>
      </c>
      <c r="F17" s="22">
        <f t="shared" si="4"/>
        <v>0.1246713019031143</v>
      </c>
      <c r="G17" s="24">
        <f t="shared" si="5"/>
        <v>0.13875624999999989</v>
      </c>
      <c r="H17" s="14">
        <f t="shared" si="6"/>
        <v>2.0324999999999998</v>
      </c>
    </row>
    <row r="18" spans="1:17" x14ac:dyDescent="0.2">
      <c r="A18" s="4" t="s">
        <v>0</v>
      </c>
      <c r="B18" s="4">
        <v>3</v>
      </c>
      <c r="C18" s="4">
        <v>1.62</v>
      </c>
      <c r="D18" s="34" t="s">
        <v>3</v>
      </c>
      <c r="E18" s="31">
        <f t="shared" si="0"/>
        <v>3.5297577854670661E-3</v>
      </c>
      <c r="F18" s="22">
        <f t="shared" ref="F18:F26" si="7">(M$4-O$7)^2</f>
        <v>1.4719509590328879E-3</v>
      </c>
      <c r="G18" s="24">
        <f t="shared" ref="G18:G26" si="8">(C18-O$7)^2</f>
        <v>9.5604938271604874E-3</v>
      </c>
      <c r="H18" s="14">
        <f t="shared" ref="H18:H26" si="9">$O$7</f>
        <v>1.7177777777777778</v>
      </c>
      <c r="L18" s="1" t="s">
        <v>10</v>
      </c>
      <c r="M18" s="6"/>
      <c r="N18" s="6"/>
      <c r="O18" s="6"/>
      <c r="P18" s="6"/>
      <c r="Q18" s="6"/>
    </row>
    <row r="19" spans="1:17" x14ac:dyDescent="0.2">
      <c r="A19" s="4" t="s">
        <v>4</v>
      </c>
      <c r="B19" s="4">
        <v>3</v>
      </c>
      <c r="C19" s="4">
        <v>2.19</v>
      </c>
      <c r="D19" s="34" t="s">
        <v>3</v>
      </c>
      <c r="E19" s="31">
        <f t="shared" si="0"/>
        <v>0.26070034602076164</v>
      </c>
      <c r="F19" s="22">
        <f t="shared" si="7"/>
        <v>1.4719509590328879E-3</v>
      </c>
      <c r="G19" s="24">
        <f t="shared" si="8"/>
        <v>0.22299382716049371</v>
      </c>
      <c r="H19" s="14">
        <f t="shared" si="9"/>
        <v>1.7177777777777778</v>
      </c>
      <c r="L19" s="2" t="s">
        <v>11</v>
      </c>
      <c r="M19" s="3" t="s">
        <v>12</v>
      </c>
      <c r="N19" s="3" t="s">
        <v>13</v>
      </c>
      <c r="O19" s="3" t="s">
        <v>14</v>
      </c>
      <c r="P19" s="3" t="s">
        <v>15</v>
      </c>
      <c r="Q19" s="3" t="s">
        <v>16</v>
      </c>
    </row>
    <row r="20" spans="1:17" x14ac:dyDescent="0.2">
      <c r="A20" s="4" t="s">
        <v>4</v>
      </c>
      <c r="B20" s="4">
        <v>3</v>
      </c>
      <c r="C20" s="4">
        <v>2.1</v>
      </c>
      <c r="D20" s="34" t="s">
        <v>3</v>
      </c>
      <c r="E20" s="31">
        <f t="shared" si="0"/>
        <v>0.1768944636678205</v>
      </c>
      <c r="F20" s="22">
        <f t="shared" si="7"/>
        <v>1.4719509590328879E-3</v>
      </c>
      <c r="G20" s="24">
        <f t="shared" si="8"/>
        <v>0.14609382716049385</v>
      </c>
      <c r="H20" s="14">
        <f t="shared" si="9"/>
        <v>1.7177777777777778</v>
      </c>
      <c r="L20" s="2" t="s">
        <v>37</v>
      </c>
      <c r="M20" s="25">
        <f>COUNT(M7:P7)-1</f>
        <v>3</v>
      </c>
      <c r="N20" s="26">
        <f>SUM(F2:F35)</f>
        <v>11.383377124183003</v>
      </c>
      <c r="O20" s="26">
        <f>N20/M20</f>
        <v>3.7944590413943344</v>
      </c>
      <c r="P20" s="27">
        <f>O20/O21</f>
        <v>17.468782939083209</v>
      </c>
      <c r="Q20" s="26">
        <f>FDIST(P20,M20,M21)</f>
        <v>9.5021232179761285E-7</v>
      </c>
    </row>
    <row r="21" spans="1:17" x14ac:dyDescent="0.2">
      <c r="A21" s="4" t="s">
        <v>5</v>
      </c>
      <c r="B21" s="4">
        <v>3</v>
      </c>
      <c r="C21" s="4">
        <v>2.06</v>
      </c>
      <c r="D21" s="34" t="s">
        <v>3</v>
      </c>
      <c r="E21" s="31">
        <f t="shared" si="0"/>
        <v>0.14484740484429101</v>
      </c>
      <c r="F21" s="22">
        <f t="shared" si="7"/>
        <v>1.4719509590328879E-3</v>
      </c>
      <c r="G21" s="24">
        <f t="shared" si="8"/>
        <v>0.11711604938271604</v>
      </c>
      <c r="H21" s="14">
        <f t="shared" si="9"/>
        <v>1.7177777777777778</v>
      </c>
      <c r="L21" s="2" t="s">
        <v>17</v>
      </c>
      <c r="M21" s="28">
        <f>M22-M20</f>
        <v>30</v>
      </c>
      <c r="N21" s="29">
        <f>SUM(G2:G35)</f>
        <v>6.5164111111111103</v>
      </c>
      <c r="O21" s="29">
        <f>N21/M21</f>
        <v>0.21721370370370369</v>
      </c>
      <c r="P21" s="7"/>
      <c r="Q21" s="8"/>
    </row>
    <row r="22" spans="1:17" x14ac:dyDescent="0.2">
      <c r="A22" s="4" t="s">
        <v>6</v>
      </c>
      <c r="B22" s="4">
        <v>3</v>
      </c>
      <c r="C22" s="4">
        <v>2.02</v>
      </c>
      <c r="D22" s="34" t="s">
        <v>3</v>
      </c>
      <c r="E22" s="31">
        <f t="shared" si="0"/>
        <v>0.11600034602076154</v>
      </c>
      <c r="F22" s="22">
        <f t="shared" si="7"/>
        <v>1.4719509590328879E-3</v>
      </c>
      <c r="G22" s="24">
        <f t="shared" si="8"/>
        <v>9.1338271604938237E-2</v>
      </c>
      <c r="H22" s="14">
        <f t="shared" si="9"/>
        <v>1.7177777777777778</v>
      </c>
      <c r="L22" s="2" t="s">
        <v>18</v>
      </c>
      <c r="M22" s="32">
        <f>COUNT(C2:C35)-1</f>
        <v>33</v>
      </c>
      <c r="N22" s="33">
        <f>SUM(E2:E35)</f>
        <v>17.899788235294118</v>
      </c>
      <c r="O22" s="15">
        <f>N22/M22</f>
        <v>0.54241782531194294</v>
      </c>
      <c r="P22" s="7"/>
      <c r="Q22" s="8"/>
    </row>
    <row r="23" spans="1:17" x14ac:dyDescent="0.2">
      <c r="A23" s="4" t="s">
        <v>6</v>
      </c>
      <c r="B23" s="4">
        <v>3</v>
      </c>
      <c r="C23" s="4">
        <v>1.94</v>
      </c>
      <c r="D23" s="34" t="s">
        <v>3</v>
      </c>
      <c r="E23" s="31">
        <f t="shared" si="0"/>
        <v>6.790622837370261E-2</v>
      </c>
      <c r="F23" s="22">
        <f t="shared" si="7"/>
        <v>1.4719509590328879E-3</v>
      </c>
      <c r="G23" s="24">
        <f t="shared" si="8"/>
        <v>4.9382716049382658E-2</v>
      </c>
      <c r="H23" s="14">
        <f t="shared" si="9"/>
        <v>1.7177777777777778</v>
      </c>
      <c r="L23" s="6"/>
      <c r="M23" s="6"/>
      <c r="N23" s="6"/>
      <c r="O23" s="6"/>
      <c r="P23" s="6"/>
      <c r="Q23" s="6"/>
    </row>
    <row r="24" spans="1:17" x14ac:dyDescent="0.2">
      <c r="A24" s="4" t="s">
        <v>8</v>
      </c>
      <c r="B24" s="4">
        <v>3</v>
      </c>
      <c r="C24" s="4">
        <v>1.75</v>
      </c>
      <c r="D24" s="34" t="s">
        <v>3</v>
      </c>
      <c r="E24" s="31">
        <f t="shared" si="0"/>
        <v>4.9826989619377749E-3</v>
      </c>
      <c r="F24" s="22">
        <f t="shared" si="7"/>
        <v>1.4719509590328879E-3</v>
      </c>
      <c r="G24" s="24">
        <f t="shared" si="8"/>
        <v>1.0382716049382671E-3</v>
      </c>
      <c r="H24" s="14">
        <f t="shared" si="9"/>
        <v>1.7177777777777778</v>
      </c>
      <c r="L24" s="6"/>
      <c r="M24" s="18" t="s">
        <v>29</v>
      </c>
      <c r="N24" s="6"/>
      <c r="O24" s="6"/>
      <c r="P24" s="6"/>
      <c r="Q24" s="6"/>
    </row>
    <row r="25" spans="1:17" x14ac:dyDescent="0.2">
      <c r="A25" s="4" t="s">
        <v>9</v>
      </c>
      <c r="B25" s="4">
        <v>3</v>
      </c>
      <c r="C25" s="4">
        <v>0.8</v>
      </c>
      <c r="D25" s="34" t="s">
        <v>3</v>
      </c>
      <c r="E25" s="31">
        <f t="shared" si="0"/>
        <v>0.77336505190311333</v>
      </c>
      <c r="F25" s="22">
        <f t="shared" si="7"/>
        <v>1.4719509590328879E-3</v>
      </c>
      <c r="G25" s="24">
        <f t="shared" si="8"/>
        <v>0.84231604938271609</v>
      </c>
      <c r="H25" s="14">
        <f t="shared" si="9"/>
        <v>1.7177777777777778</v>
      </c>
      <c r="L25" s="17" t="s">
        <v>27</v>
      </c>
      <c r="M25" s="19">
        <f>TINV(0.05,M21)</f>
        <v>2.0422724563012378</v>
      </c>
      <c r="N25" s="6"/>
      <c r="O25" s="6"/>
      <c r="P25" s="6"/>
      <c r="Q25" s="6"/>
    </row>
    <row r="26" spans="1:17" x14ac:dyDescent="0.2">
      <c r="A26" s="4" t="s">
        <v>9</v>
      </c>
      <c r="B26" s="4">
        <v>3</v>
      </c>
      <c r="C26" s="4">
        <v>0.98</v>
      </c>
      <c r="D26" s="34" t="s">
        <v>3</v>
      </c>
      <c r="E26" s="31">
        <f t="shared" si="0"/>
        <v>0.48917681660899598</v>
      </c>
      <c r="F26" s="22">
        <f t="shared" si="7"/>
        <v>1.4719509590328879E-3</v>
      </c>
      <c r="G26" s="24">
        <f t="shared" si="8"/>
        <v>0.54431604938271616</v>
      </c>
      <c r="H26" s="14">
        <f t="shared" si="9"/>
        <v>1.7177777777777778</v>
      </c>
      <c r="L26" s="17" t="s">
        <v>28</v>
      </c>
      <c r="M26" s="19">
        <f>SQRT(O21*((1/8)+(1/9)))</f>
        <v>0.22646538130593194</v>
      </c>
      <c r="N26" s="6"/>
      <c r="O26" s="6"/>
      <c r="P26" s="6"/>
      <c r="Q26" s="6"/>
    </row>
    <row r="27" spans="1:17" x14ac:dyDescent="0.2">
      <c r="A27" s="4" t="s">
        <v>0</v>
      </c>
      <c r="B27" s="4">
        <v>4</v>
      </c>
      <c r="C27" s="4">
        <f>Normal!C27-0.5</f>
        <v>0.75</v>
      </c>
      <c r="D27" s="34" t="s">
        <v>2</v>
      </c>
      <c r="E27" s="31">
        <f t="shared" si="0"/>
        <v>0.86380622837370169</v>
      </c>
      <c r="F27" s="22">
        <f t="shared" ref="F27:F35" si="10">(M$4-P$7)^2</f>
        <v>0.81294384638386885</v>
      </c>
      <c r="G27" s="24">
        <f t="shared" ref="G27:G35" si="11">(C27-P$7)^2</f>
        <v>7.7160493827159947E-4</v>
      </c>
      <c r="H27" s="14">
        <f t="shared" ref="H27:H35" si="12">$P$7</f>
        <v>0.77777777777777768</v>
      </c>
      <c r="L27" s="17" t="s">
        <v>30</v>
      </c>
      <c r="M27" s="20">
        <f>M25*M26</f>
        <v>0.46250401054686202</v>
      </c>
      <c r="N27" s="6"/>
      <c r="O27" s="6"/>
      <c r="P27" s="6"/>
      <c r="Q27" s="6"/>
    </row>
    <row r="28" spans="1:17" x14ac:dyDescent="0.2">
      <c r="A28" s="4" t="s">
        <v>0</v>
      </c>
      <c r="B28" s="4">
        <v>4</v>
      </c>
      <c r="C28" s="4">
        <f>Normal!C28-0.5</f>
        <v>0.64999999999999991</v>
      </c>
      <c r="D28" s="34" t="s">
        <v>2</v>
      </c>
      <c r="E28" s="31">
        <f t="shared" si="0"/>
        <v>1.0596885813148782</v>
      </c>
      <c r="F28" s="22">
        <f t="shared" si="10"/>
        <v>0.81294384638386885</v>
      </c>
      <c r="G28" s="24">
        <f t="shared" si="11"/>
        <v>1.6327160493827157E-2</v>
      </c>
      <c r="H28" s="14">
        <f t="shared" si="12"/>
        <v>0.77777777777777768</v>
      </c>
      <c r="L28" s="6"/>
      <c r="M28" s="6"/>
      <c r="N28" s="6"/>
      <c r="O28" s="6"/>
      <c r="P28" s="6"/>
      <c r="Q28" s="6"/>
    </row>
    <row r="29" spans="1:17" x14ac:dyDescent="0.2">
      <c r="A29" s="4" t="s">
        <v>4</v>
      </c>
      <c r="B29" s="4">
        <v>4</v>
      </c>
      <c r="C29" s="4">
        <f>Normal!C29-0.5</f>
        <v>0.13</v>
      </c>
      <c r="D29" s="34" t="s">
        <v>2</v>
      </c>
      <c r="E29" s="31">
        <f t="shared" si="0"/>
        <v>2.4006768166089949</v>
      </c>
      <c r="F29" s="22">
        <f t="shared" si="10"/>
        <v>0.81294384638386885</v>
      </c>
      <c r="G29" s="24">
        <f t="shared" si="11"/>
        <v>0.41961604938271591</v>
      </c>
      <c r="H29" s="14">
        <f t="shared" si="12"/>
        <v>0.77777777777777768</v>
      </c>
      <c r="L29" s="6"/>
      <c r="M29" s="6"/>
      <c r="N29" s="6"/>
      <c r="O29" s="6"/>
      <c r="P29" s="6"/>
      <c r="Q29" s="6"/>
    </row>
    <row r="30" spans="1:17" x14ac:dyDescent="0.2">
      <c r="A30" s="4" t="s">
        <v>4</v>
      </c>
      <c r="B30" s="4">
        <v>4</v>
      </c>
      <c r="C30" s="4">
        <f>Normal!C30-0.5</f>
        <v>0.54</v>
      </c>
      <c r="D30" s="34" t="s">
        <v>2</v>
      </c>
      <c r="E30" s="31">
        <f t="shared" si="0"/>
        <v>1.298259169550172</v>
      </c>
      <c r="F30" s="22">
        <f t="shared" si="10"/>
        <v>0.81294384638386885</v>
      </c>
      <c r="G30" s="24">
        <f t="shared" si="11"/>
        <v>5.6538271604938205E-2</v>
      </c>
      <c r="H30" s="14">
        <f t="shared" si="12"/>
        <v>0.77777777777777768</v>
      </c>
      <c r="L30" s="6"/>
      <c r="M30" s="6"/>
      <c r="N30" s="6"/>
      <c r="O30" s="6"/>
      <c r="P30" s="6"/>
      <c r="Q30" s="6"/>
    </row>
    <row r="31" spans="1:17" x14ac:dyDescent="0.2">
      <c r="A31" s="4" t="s">
        <v>5</v>
      </c>
      <c r="B31" s="4">
        <v>4</v>
      </c>
      <c r="C31" s="4">
        <f>Normal!C31-0.5</f>
        <v>1.4</v>
      </c>
      <c r="D31" s="34" t="s">
        <v>2</v>
      </c>
      <c r="E31" s="31">
        <f t="shared" si="0"/>
        <v>7.8070934256055186E-2</v>
      </c>
      <c r="F31" s="22">
        <f t="shared" si="10"/>
        <v>0.81294384638386885</v>
      </c>
      <c r="G31" s="24">
        <f t="shared" si="11"/>
        <v>0.3871604938271605</v>
      </c>
      <c r="H31" s="14">
        <f t="shared" si="12"/>
        <v>0.77777777777777768</v>
      </c>
      <c r="L31" s="6"/>
      <c r="M31" s="6"/>
      <c r="N31" s="6"/>
      <c r="O31" s="6"/>
      <c r="P31" s="6"/>
      <c r="Q31" s="6"/>
    </row>
    <row r="32" spans="1:17" x14ac:dyDescent="0.2">
      <c r="A32" s="4" t="s">
        <v>5</v>
      </c>
      <c r="B32" s="4">
        <v>4</v>
      </c>
      <c r="C32" s="4">
        <f>Normal!C32-0.5</f>
        <v>1.38</v>
      </c>
      <c r="D32" s="34" t="s">
        <v>2</v>
      </c>
      <c r="E32" s="31">
        <f t="shared" si="0"/>
        <v>8.9647404844290471E-2</v>
      </c>
      <c r="F32" s="22">
        <f t="shared" si="10"/>
        <v>0.81294384638386885</v>
      </c>
      <c r="G32" s="24">
        <f t="shared" si="11"/>
        <v>0.36267160493827161</v>
      </c>
      <c r="H32" s="14">
        <f t="shared" si="12"/>
        <v>0.77777777777777768</v>
      </c>
      <c r="L32" s="6"/>
      <c r="M32" s="6"/>
      <c r="N32" s="6"/>
      <c r="O32" s="6"/>
      <c r="P32" s="6"/>
      <c r="Q32" s="6"/>
    </row>
    <row r="33" spans="1:17" x14ac:dyDescent="0.2">
      <c r="A33" s="4" t="s">
        <v>5</v>
      </c>
      <c r="B33" s="4">
        <v>4</v>
      </c>
      <c r="C33" s="4">
        <f>Normal!C33-0.5</f>
        <v>0.35</v>
      </c>
      <c r="D33" s="34" t="s">
        <v>2</v>
      </c>
      <c r="E33" s="31">
        <f t="shared" si="0"/>
        <v>1.7673356401384075</v>
      </c>
      <c r="F33" s="22">
        <f t="shared" si="10"/>
        <v>0.81294384638386885</v>
      </c>
      <c r="G33" s="24">
        <f t="shared" si="11"/>
        <v>0.18299382716049375</v>
      </c>
      <c r="H33" s="14">
        <f t="shared" si="12"/>
        <v>0.77777777777777768</v>
      </c>
      <c r="L33" s="6"/>
      <c r="M33" s="6"/>
      <c r="N33" s="6"/>
      <c r="O33" s="6"/>
      <c r="P33" s="6"/>
      <c r="Q33" s="6"/>
    </row>
    <row r="34" spans="1:17" x14ac:dyDescent="0.2">
      <c r="A34" s="4" t="s">
        <v>8</v>
      </c>
      <c r="B34" s="4">
        <v>4</v>
      </c>
      <c r="C34" s="4">
        <f>Normal!C34-0.5</f>
        <v>0.92999999999999994</v>
      </c>
      <c r="D34" s="34" t="s">
        <v>2</v>
      </c>
      <c r="E34" s="31">
        <f t="shared" si="0"/>
        <v>0.56161799307958427</v>
      </c>
      <c r="F34" s="22">
        <f t="shared" si="10"/>
        <v>0.81294384638386885</v>
      </c>
      <c r="G34" s="24">
        <f t="shared" si="11"/>
        <v>2.3171604938271615E-2</v>
      </c>
      <c r="H34" s="14">
        <f t="shared" si="12"/>
        <v>0.77777777777777768</v>
      </c>
      <c r="L34" s="16" t="s">
        <v>24</v>
      </c>
    </row>
    <row r="35" spans="1:17" x14ac:dyDescent="0.2">
      <c r="A35" s="4" t="s">
        <v>8</v>
      </c>
      <c r="B35" s="4">
        <v>4</v>
      </c>
      <c r="C35" s="4">
        <f>Normal!C35-0.5</f>
        <v>0.87000000000000011</v>
      </c>
      <c r="D35" s="34" t="s">
        <v>2</v>
      </c>
      <c r="E35" s="31">
        <f t="shared" si="0"/>
        <v>0.65514740484428979</v>
      </c>
      <c r="F35" s="22">
        <f t="shared" si="10"/>
        <v>0.81294384638386885</v>
      </c>
      <c r="G35" s="24">
        <f t="shared" si="11"/>
        <v>8.5049382716049764E-3</v>
      </c>
      <c r="H35" s="14">
        <f t="shared" si="12"/>
        <v>0.77777777777777768</v>
      </c>
      <c r="L35" s="5" t="s">
        <v>20</v>
      </c>
      <c r="M35" s="5" t="s">
        <v>25</v>
      </c>
    </row>
    <row r="36" spans="1:17" x14ac:dyDescent="0.2">
      <c r="L36" s="5" t="s">
        <v>21</v>
      </c>
      <c r="M36" s="5">
        <v>0.46250000000000002</v>
      </c>
      <c r="N36" s="5" t="s">
        <v>25</v>
      </c>
    </row>
    <row r="37" spans="1:17" x14ac:dyDescent="0.2">
      <c r="L37" s="5" t="s">
        <v>22</v>
      </c>
      <c r="M37" s="5">
        <v>0.47589999999999999</v>
      </c>
      <c r="N37" s="5">
        <v>0.46250000000000002</v>
      </c>
      <c r="O37" s="5" t="s">
        <v>25</v>
      </c>
    </row>
    <row r="38" spans="1:17" x14ac:dyDescent="0.2">
      <c r="L38" s="5" t="s">
        <v>23</v>
      </c>
      <c r="M38" s="5">
        <v>0.46250000000000002</v>
      </c>
      <c r="N38" s="5">
        <v>0.44869999999999999</v>
      </c>
      <c r="O38" s="5">
        <v>0.46250000000000002</v>
      </c>
      <c r="P38" s="5" t="s">
        <v>25</v>
      </c>
    </row>
    <row r="39" spans="1:17" x14ac:dyDescent="0.2">
      <c r="M39" s="5" t="s">
        <v>20</v>
      </c>
      <c r="N39" s="5" t="s">
        <v>21</v>
      </c>
      <c r="O39" s="5" t="s">
        <v>22</v>
      </c>
      <c r="P39" s="5" t="s">
        <v>23</v>
      </c>
    </row>
    <row r="40" spans="1:17" x14ac:dyDescent="0.2">
      <c r="L40" s="16" t="s">
        <v>26</v>
      </c>
    </row>
    <row r="41" spans="1:17" x14ac:dyDescent="0.2">
      <c r="L41" s="5" t="s">
        <v>20</v>
      </c>
    </row>
    <row r="42" spans="1:17" x14ac:dyDescent="0.2">
      <c r="L42" s="5" t="s">
        <v>21</v>
      </c>
      <c r="M42" s="14">
        <f>N7-M$7</f>
        <v>-0.26500000000000012</v>
      </c>
    </row>
    <row r="43" spans="1:17" x14ac:dyDescent="0.2">
      <c r="L43" s="5" t="s">
        <v>22</v>
      </c>
      <c r="M43" s="14">
        <f>O7-M$7</f>
        <v>-0.57972222222222203</v>
      </c>
      <c r="N43" s="14">
        <f>N7-O7</f>
        <v>0.3147222222222219</v>
      </c>
    </row>
    <row r="44" spans="1:17" x14ac:dyDescent="0.2">
      <c r="L44" s="5" t="s">
        <v>23</v>
      </c>
      <c r="M44" s="36">
        <f>P7-M$7</f>
        <v>-1.5197222222222222</v>
      </c>
      <c r="N44" s="36">
        <f>N7-P7</f>
        <v>1.2547222222222221</v>
      </c>
      <c r="O44" s="14">
        <f>O7-P7</f>
        <v>0.94000000000000017</v>
      </c>
    </row>
    <row r="45" spans="1:17" x14ac:dyDescent="0.2">
      <c r="M45" s="5" t="s">
        <v>20</v>
      </c>
      <c r="N45" s="5" t="s">
        <v>21</v>
      </c>
      <c r="O45" s="5" t="s">
        <v>22</v>
      </c>
      <c r="P45" s="5" t="s">
        <v>23</v>
      </c>
    </row>
  </sheetData>
  <phoneticPr fontId="5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workbookViewId="0">
      <selection activeCell="B8" sqref="B8"/>
    </sheetView>
  </sheetViews>
  <sheetFormatPr defaultColWidth="9" defaultRowHeight="12" x14ac:dyDescent="0.2"/>
  <sheetData>
    <row r="1" spans="1:2" x14ac:dyDescent="0.2">
      <c r="A1" t="s">
        <v>41</v>
      </c>
      <c r="B1" t="s">
        <v>42</v>
      </c>
    </row>
    <row r="2" spans="1:2" x14ac:dyDescent="0.2">
      <c r="A2">
        <v>1</v>
      </c>
      <c r="B2">
        <v>99</v>
      </c>
    </row>
    <row r="3" spans="1:2" x14ac:dyDescent="0.2">
      <c r="A3">
        <v>1</v>
      </c>
      <c r="B3">
        <v>88</v>
      </c>
    </row>
    <row r="4" spans="1:2" x14ac:dyDescent="0.2">
      <c r="A4">
        <v>1</v>
      </c>
      <c r="B4">
        <v>76</v>
      </c>
    </row>
    <row r="5" spans="1:2" x14ac:dyDescent="0.2">
      <c r="A5">
        <v>1</v>
      </c>
      <c r="B5">
        <v>38</v>
      </c>
    </row>
    <row r="6" spans="1:2" x14ac:dyDescent="0.2">
      <c r="A6">
        <v>1</v>
      </c>
      <c r="B6">
        <v>94</v>
      </c>
    </row>
    <row r="7" spans="1:2" x14ac:dyDescent="0.2">
      <c r="A7">
        <v>2</v>
      </c>
      <c r="B7">
        <v>61</v>
      </c>
    </row>
    <row r="8" spans="1:2" x14ac:dyDescent="0.2">
      <c r="A8">
        <v>2</v>
      </c>
      <c r="B8">
        <v>112</v>
      </c>
    </row>
    <row r="9" spans="1:2" x14ac:dyDescent="0.2">
      <c r="A9">
        <v>2</v>
      </c>
      <c r="B9">
        <v>30</v>
      </c>
    </row>
    <row r="10" spans="1:2" x14ac:dyDescent="0.2">
      <c r="A10">
        <v>2</v>
      </c>
      <c r="B10">
        <v>89</v>
      </c>
    </row>
    <row r="11" spans="1:2" x14ac:dyDescent="0.2">
      <c r="A11">
        <v>2</v>
      </c>
      <c r="B11">
        <v>63</v>
      </c>
    </row>
    <row r="12" spans="1:2" x14ac:dyDescent="0.2">
      <c r="A12">
        <v>3</v>
      </c>
      <c r="B12">
        <v>42</v>
      </c>
    </row>
    <row r="13" spans="1:2" x14ac:dyDescent="0.2">
      <c r="A13">
        <v>3</v>
      </c>
      <c r="B13">
        <v>97</v>
      </c>
    </row>
    <row r="14" spans="1:2" x14ac:dyDescent="0.2">
      <c r="A14">
        <v>3</v>
      </c>
      <c r="B14">
        <v>81</v>
      </c>
    </row>
    <row r="15" spans="1:2" x14ac:dyDescent="0.2">
      <c r="A15">
        <v>3</v>
      </c>
      <c r="B15">
        <v>95</v>
      </c>
    </row>
    <row r="16" spans="1:2" x14ac:dyDescent="0.2">
      <c r="A16">
        <v>3</v>
      </c>
      <c r="B16">
        <v>92</v>
      </c>
    </row>
    <row r="17" spans="1:2" x14ac:dyDescent="0.2">
      <c r="A17">
        <v>4</v>
      </c>
      <c r="B17">
        <v>169</v>
      </c>
    </row>
    <row r="18" spans="1:2" x14ac:dyDescent="0.2">
      <c r="A18">
        <v>4</v>
      </c>
      <c r="B18">
        <v>137</v>
      </c>
    </row>
    <row r="19" spans="1:2" x14ac:dyDescent="0.2">
      <c r="A19">
        <v>4</v>
      </c>
      <c r="B19">
        <v>169</v>
      </c>
    </row>
    <row r="20" spans="1:2" x14ac:dyDescent="0.2">
      <c r="A20">
        <v>4</v>
      </c>
      <c r="B20">
        <v>85</v>
      </c>
    </row>
    <row r="21" spans="1:2" x14ac:dyDescent="0.2">
      <c r="A21">
        <v>4</v>
      </c>
      <c r="B21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7"/>
  <sheetViews>
    <sheetView tabSelected="1" workbookViewId="0">
      <selection activeCell="L9" sqref="L9"/>
    </sheetView>
  </sheetViews>
  <sheetFormatPr defaultColWidth="10.42578125" defaultRowHeight="12.75" x14ac:dyDescent="0.2"/>
  <cols>
    <col min="1" max="5" width="9.140625" style="37" customWidth="1"/>
    <col min="6" max="6" width="14.42578125" style="37" bestFit="1" customWidth="1"/>
    <col min="7" max="7" width="15.42578125" style="37" bestFit="1" customWidth="1"/>
    <col min="8" max="8" width="18" style="37" bestFit="1" customWidth="1"/>
    <col min="9" max="11" width="10.42578125" style="37"/>
    <col min="12" max="12" width="15.42578125" style="37" bestFit="1" customWidth="1"/>
    <col min="13" max="13" width="13.140625" style="37" bestFit="1" customWidth="1"/>
    <col min="14" max="14" width="12.85546875" style="37" bestFit="1" customWidth="1"/>
    <col min="15" max="16384" width="10.42578125" style="37"/>
  </cols>
  <sheetData>
    <row r="1" spans="1:17" x14ac:dyDescent="0.2">
      <c r="A1" s="11" t="s">
        <v>38</v>
      </c>
      <c r="B1" s="11" t="s">
        <v>48</v>
      </c>
      <c r="C1" s="11" t="s">
        <v>47</v>
      </c>
      <c r="D1" s="11" t="s">
        <v>37</v>
      </c>
      <c r="E1" s="11"/>
      <c r="F1" s="56" t="s">
        <v>46</v>
      </c>
      <c r="G1" s="11" t="s">
        <v>45</v>
      </c>
      <c r="H1" s="11" t="s">
        <v>44</v>
      </c>
    </row>
    <row r="2" spans="1:17" x14ac:dyDescent="0.2">
      <c r="A2" s="39" t="s">
        <v>0</v>
      </c>
      <c r="B2" s="39" t="s">
        <v>1</v>
      </c>
      <c r="C2" s="39">
        <v>2.27</v>
      </c>
      <c r="D2" s="39">
        <v>1</v>
      </c>
      <c r="E2" s="39"/>
      <c r="F2" s="59">
        <f>(C2-$M$5)^2</f>
        <v>0.33164048442906607</v>
      </c>
      <c r="G2" s="59"/>
      <c r="H2" s="59"/>
    </row>
    <row r="3" spans="1:17" x14ac:dyDescent="0.2">
      <c r="A3" s="39" t="s">
        <v>4</v>
      </c>
      <c r="B3" s="39" t="s">
        <v>1</v>
      </c>
      <c r="C3" s="39">
        <v>1.7</v>
      </c>
      <c r="D3" s="39">
        <v>1</v>
      </c>
      <c r="E3" s="39"/>
      <c r="F3" s="59"/>
      <c r="G3" s="59"/>
      <c r="H3" s="59"/>
    </row>
    <row r="4" spans="1:17" x14ac:dyDescent="0.2">
      <c r="A4" s="39" t="s">
        <v>4</v>
      </c>
      <c r="B4" s="39" t="s">
        <v>1</v>
      </c>
      <c r="C4" s="39">
        <v>2.0499999999999998</v>
      </c>
      <c r="D4" s="39">
        <v>1</v>
      </c>
      <c r="E4" s="39"/>
      <c r="F4" s="59"/>
      <c r="G4" s="59"/>
      <c r="H4" s="59"/>
    </row>
    <row r="5" spans="1:17" x14ac:dyDescent="0.2">
      <c r="A5" s="39" t="s">
        <v>4</v>
      </c>
      <c r="B5" s="39" t="s">
        <v>1</v>
      </c>
      <c r="C5" s="39">
        <v>1.98</v>
      </c>
      <c r="D5" s="39">
        <v>1</v>
      </c>
      <c r="E5" s="39"/>
      <c r="F5" s="59"/>
      <c r="G5" s="59"/>
      <c r="H5" s="59"/>
      <c r="L5" s="55" t="s">
        <v>43</v>
      </c>
      <c r="M5" s="57">
        <f>AVERAGE(C2:C35)</f>
        <v>1.6941176470588233</v>
      </c>
      <c r="N5" s="52"/>
      <c r="O5" s="52"/>
      <c r="P5" s="52"/>
      <c r="Q5" s="52"/>
    </row>
    <row r="6" spans="1:17" x14ac:dyDescent="0.2">
      <c r="A6" s="39" t="s">
        <v>5</v>
      </c>
      <c r="B6" s="39" t="s">
        <v>1</v>
      </c>
      <c r="C6" s="39">
        <v>2.2000000000000002</v>
      </c>
      <c r="D6" s="39">
        <v>1</v>
      </c>
      <c r="E6" s="39"/>
      <c r="F6" s="59"/>
      <c r="G6" s="59"/>
      <c r="H6" s="59"/>
      <c r="L6" s="52"/>
      <c r="M6" s="54" t="s">
        <v>20</v>
      </c>
      <c r="N6" s="54" t="s">
        <v>21</v>
      </c>
      <c r="O6" s="54" t="s">
        <v>22</v>
      </c>
      <c r="P6" s="54" t="s">
        <v>23</v>
      </c>
      <c r="Q6" s="52"/>
    </row>
    <row r="7" spans="1:17" x14ac:dyDescent="0.2">
      <c r="A7" s="39" t="s">
        <v>9</v>
      </c>
      <c r="B7" s="39" t="s">
        <v>1</v>
      </c>
      <c r="C7" s="39">
        <v>1.53</v>
      </c>
      <c r="D7" s="39">
        <v>1</v>
      </c>
      <c r="E7" s="39"/>
      <c r="F7" s="59"/>
      <c r="G7" s="59"/>
      <c r="H7" s="59"/>
      <c r="L7" s="54" t="s">
        <v>19</v>
      </c>
      <c r="M7" s="57"/>
      <c r="N7" s="57"/>
      <c r="O7" s="57"/>
      <c r="P7" s="57"/>
      <c r="Q7" s="52"/>
    </row>
    <row r="8" spans="1:17" x14ac:dyDescent="0.2">
      <c r="A8" s="39" t="s">
        <v>9</v>
      </c>
      <c r="B8" s="39" t="s">
        <v>1</v>
      </c>
      <c r="C8" s="39">
        <v>0.76</v>
      </c>
      <c r="D8" s="39">
        <v>1</v>
      </c>
      <c r="E8" s="39"/>
      <c r="F8" s="59"/>
      <c r="G8" s="59"/>
      <c r="H8" s="59"/>
      <c r="L8" s="53" t="s">
        <v>34</v>
      </c>
      <c r="M8" s="58"/>
      <c r="N8" s="58"/>
      <c r="O8" s="58"/>
      <c r="P8" s="58"/>
      <c r="Q8" s="52"/>
    </row>
    <row r="9" spans="1:17" x14ac:dyDescent="0.2">
      <c r="A9" s="39" t="s">
        <v>9</v>
      </c>
      <c r="B9" s="39" t="s">
        <v>1</v>
      </c>
      <c r="C9" s="39">
        <v>1.89</v>
      </c>
      <c r="D9" s="39">
        <v>1</v>
      </c>
      <c r="E9" s="39"/>
      <c r="F9" s="59"/>
      <c r="G9" s="59"/>
      <c r="H9" s="59"/>
      <c r="L9" s="53" t="s">
        <v>40</v>
      </c>
      <c r="M9" s="52"/>
      <c r="N9" s="52"/>
      <c r="O9" s="52"/>
      <c r="P9" s="52"/>
      <c r="Q9" s="52"/>
    </row>
    <row r="10" spans="1:17" x14ac:dyDescent="0.2">
      <c r="A10" s="39" t="s">
        <v>6</v>
      </c>
      <c r="B10" s="39" t="s">
        <v>7</v>
      </c>
      <c r="C10" s="39">
        <v>1.4</v>
      </c>
      <c r="D10" s="39">
        <v>2</v>
      </c>
      <c r="E10" s="39"/>
      <c r="F10" s="59"/>
      <c r="G10" s="59"/>
      <c r="H10" s="59"/>
      <c r="L10" s="52"/>
      <c r="M10" s="52"/>
      <c r="N10" s="52"/>
      <c r="O10" s="52"/>
      <c r="P10" s="52"/>
      <c r="Q10" s="52"/>
    </row>
    <row r="11" spans="1:17" x14ac:dyDescent="0.2">
      <c r="A11" s="39" t="s">
        <v>6</v>
      </c>
      <c r="B11" s="39" t="s">
        <v>7</v>
      </c>
      <c r="C11" s="39">
        <v>2.1800000000000002</v>
      </c>
      <c r="D11" s="39">
        <v>2</v>
      </c>
      <c r="E11" s="39"/>
      <c r="F11" s="59"/>
      <c r="G11" s="59"/>
      <c r="H11" s="59"/>
      <c r="L11" s="52"/>
      <c r="M11" s="52"/>
      <c r="N11" s="52"/>
      <c r="O11" s="52"/>
      <c r="P11" s="52"/>
      <c r="Q11" s="52"/>
    </row>
    <row r="12" spans="1:17" x14ac:dyDescent="0.2">
      <c r="A12" s="39" t="s">
        <v>6</v>
      </c>
      <c r="B12" s="39" t="s">
        <v>7</v>
      </c>
      <c r="C12" s="39">
        <v>1.83</v>
      </c>
      <c r="D12" s="39">
        <v>2</v>
      </c>
      <c r="E12" s="39"/>
      <c r="F12" s="59"/>
      <c r="G12" s="59"/>
      <c r="H12" s="59"/>
      <c r="L12" s="52"/>
      <c r="M12" s="52"/>
      <c r="N12" s="52"/>
      <c r="O12" s="52"/>
      <c r="P12" s="52"/>
      <c r="Q12" s="52"/>
    </row>
    <row r="13" spans="1:17" x14ac:dyDescent="0.2">
      <c r="A13" s="39" t="s">
        <v>6</v>
      </c>
      <c r="B13" s="39" t="s">
        <v>7</v>
      </c>
      <c r="C13" s="39">
        <v>1.88</v>
      </c>
      <c r="D13" s="39">
        <v>2</v>
      </c>
      <c r="E13" s="39"/>
      <c r="F13" s="59"/>
      <c r="G13" s="59"/>
      <c r="H13" s="59"/>
      <c r="L13" s="52"/>
      <c r="M13" s="52"/>
      <c r="N13" s="52"/>
      <c r="O13" s="52"/>
      <c r="P13" s="52"/>
      <c r="Q13" s="52"/>
    </row>
    <row r="14" spans="1:17" x14ac:dyDescent="0.2">
      <c r="A14" s="39" t="s">
        <v>6</v>
      </c>
      <c r="B14" s="39" t="s">
        <v>7</v>
      </c>
      <c r="C14" s="39">
        <v>2.1</v>
      </c>
      <c r="D14" s="39">
        <v>2</v>
      </c>
      <c r="E14" s="39"/>
      <c r="F14" s="59"/>
      <c r="G14" s="59"/>
      <c r="H14" s="59"/>
      <c r="L14" s="52"/>
      <c r="M14" s="52"/>
      <c r="N14" s="52"/>
      <c r="O14" s="52"/>
      <c r="P14" s="52"/>
      <c r="Q14" s="52"/>
    </row>
    <row r="15" spans="1:17" x14ac:dyDescent="0.2">
      <c r="A15" s="39" t="s">
        <v>8</v>
      </c>
      <c r="B15" s="39" t="s">
        <v>7</v>
      </c>
      <c r="C15" s="39">
        <v>2.38</v>
      </c>
      <c r="D15" s="39">
        <v>2</v>
      </c>
      <c r="E15" s="39"/>
      <c r="F15" s="59"/>
      <c r="G15" s="59"/>
      <c r="H15" s="59"/>
      <c r="L15" s="52"/>
      <c r="M15" s="52"/>
      <c r="N15" s="52"/>
      <c r="O15" s="52"/>
      <c r="P15" s="52"/>
      <c r="Q15" s="52"/>
    </row>
    <row r="16" spans="1:17" x14ac:dyDescent="0.2">
      <c r="A16" s="39" t="s">
        <v>8</v>
      </c>
      <c r="B16" s="39" t="s">
        <v>7</v>
      </c>
      <c r="C16" s="39">
        <v>2.83</v>
      </c>
      <c r="D16" s="39">
        <v>2</v>
      </c>
      <c r="E16" s="39"/>
      <c r="F16" s="59"/>
      <c r="G16" s="59"/>
      <c r="H16" s="59"/>
      <c r="L16" s="52"/>
      <c r="M16" s="52"/>
      <c r="N16" s="52"/>
      <c r="O16" s="52"/>
      <c r="P16" s="52"/>
      <c r="Q16" s="52"/>
    </row>
    <row r="17" spans="1:17" x14ac:dyDescent="0.2">
      <c r="A17" s="39" t="s">
        <v>9</v>
      </c>
      <c r="B17" s="39" t="s">
        <v>7</v>
      </c>
      <c r="C17" s="39">
        <v>1.66</v>
      </c>
      <c r="D17" s="39">
        <v>2</v>
      </c>
      <c r="E17" s="39"/>
      <c r="F17" s="59"/>
      <c r="G17" s="59"/>
      <c r="H17" s="59"/>
      <c r="L17" s="52"/>
      <c r="M17" s="52"/>
      <c r="N17" s="52"/>
      <c r="O17" s="52"/>
      <c r="P17" s="52"/>
      <c r="Q17" s="52"/>
    </row>
    <row r="18" spans="1:17" x14ac:dyDescent="0.2">
      <c r="A18" s="39" t="s">
        <v>0</v>
      </c>
      <c r="B18" s="39" t="s">
        <v>3</v>
      </c>
      <c r="C18" s="39">
        <v>1.62</v>
      </c>
      <c r="D18" s="39">
        <v>3</v>
      </c>
      <c r="E18" s="39"/>
      <c r="F18" s="59"/>
      <c r="G18" s="59"/>
      <c r="H18" s="59"/>
      <c r="L18" s="51" t="s">
        <v>10</v>
      </c>
      <c r="M18" s="40"/>
      <c r="N18" s="40"/>
      <c r="O18" s="40"/>
      <c r="P18" s="40"/>
      <c r="Q18" s="40"/>
    </row>
    <row r="19" spans="1:17" x14ac:dyDescent="0.2">
      <c r="A19" s="39" t="s">
        <v>4</v>
      </c>
      <c r="B19" s="39" t="s">
        <v>3</v>
      </c>
      <c r="C19" s="39">
        <v>2.19</v>
      </c>
      <c r="D19" s="39">
        <v>3</v>
      </c>
      <c r="E19" s="39"/>
      <c r="F19" s="59"/>
      <c r="G19" s="59"/>
      <c r="H19" s="59"/>
      <c r="L19" s="48" t="s">
        <v>11</v>
      </c>
      <c r="M19" s="50" t="s">
        <v>12</v>
      </c>
      <c r="N19" s="50" t="s">
        <v>13</v>
      </c>
      <c r="O19" s="50" t="s">
        <v>14</v>
      </c>
      <c r="P19" s="50" t="s">
        <v>15</v>
      </c>
      <c r="Q19" s="50" t="s">
        <v>16</v>
      </c>
    </row>
    <row r="20" spans="1:17" x14ac:dyDescent="0.2">
      <c r="A20" s="39" t="s">
        <v>4</v>
      </c>
      <c r="B20" s="39" t="s">
        <v>3</v>
      </c>
      <c r="C20" s="39">
        <v>2.1</v>
      </c>
      <c r="D20" s="39">
        <v>3</v>
      </c>
      <c r="E20" s="39"/>
      <c r="F20" s="59"/>
      <c r="G20" s="59"/>
      <c r="H20" s="59"/>
      <c r="L20" s="48" t="s">
        <v>37</v>
      </c>
      <c r="M20" s="47"/>
      <c r="N20" s="46"/>
      <c r="O20" s="46"/>
      <c r="P20" s="49"/>
      <c r="Q20" s="46"/>
    </row>
    <row r="21" spans="1:17" x14ac:dyDescent="0.2">
      <c r="A21" s="39" t="s">
        <v>5</v>
      </c>
      <c r="B21" s="39" t="s">
        <v>3</v>
      </c>
      <c r="C21" s="39">
        <v>2.06</v>
      </c>
      <c r="D21" s="39">
        <v>3</v>
      </c>
      <c r="E21" s="39"/>
      <c r="F21" s="59"/>
      <c r="G21" s="59"/>
      <c r="H21" s="59"/>
      <c r="L21" s="48" t="s">
        <v>17</v>
      </c>
      <c r="M21" s="47"/>
      <c r="N21" s="46"/>
      <c r="O21" s="46"/>
      <c r="P21" s="44"/>
      <c r="Q21" s="43"/>
    </row>
    <row r="22" spans="1:17" x14ac:dyDescent="0.2">
      <c r="A22" s="39" t="s">
        <v>6</v>
      </c>
      <c r="B22" s="39" t="s">
        <v>3</v>
      </c>
      <c r="C22" s="39">
        <v>2.02</v>
      </c>
      <c r="D22" s="39">
        <v>3</v>
      </c>
      <c r="E22" s="39"/>
      <c r="F22" s="59"/>
      <c r="G22" s="59"/>
      <c r="H22" s="59"/>
      <c r="L22" s="48" t="s">
        <v>18</v>
      </c>
      <c r="M22" s="47"/>
      <c r="N22" s="46"/>
      <c r="O22" s="45"/>
      <c r="P22" s="44"/>
      <c r="Q22" s="43"/>
    </row>
    <row r="23" spans="1:17" x14ac:dyDescent="0.2">
      <c r="A23" s="39" t="s">
        <v>6</v>
      </c>
      <c r="B23" s="39" t="s">
        <v>3</v>
      </c>
      <c r="C23" s="39">
        <v>1.94</v>
      </c>
      <c r="D23" s="39">
        <v>3</v>
      </c>
      <c r="E23" s="39"/>
      <c r="F23" s="59"/>
      <c r="G23" s="59"/>
      <c r="H23" s="59"/>
      <c r="L23" s="40"/>
      <c r="M23" s="40"/>
      <c r="N23" s="40"/>
      <c r="O23" s="40"/>
      <c r="P23" s="40"/>
      <c r="Q23" s="40"/>
    </row>
    <row r="24" spans="1:17" x14ac:dyDescent="0.2">
      <c r="A24" s="39" t="s">
        <v>8</v>
      </c>
      <c r="B24" s="39" t="s">
        <v>3</v>
      </c>
      <c r="C24" s="39">
        <v>1.75</v>
      </c>
      <c r="D24" s="39">
        <v>3</v>
      </c>
      <c r="E24" s="39"/>
      <c r="F24" s="59"/>
      <c r="G24" s="59"/>
      <c r="H24" s="59"/>
      <c r="L24" s="40"/>
      <c r="M24" s="42" t="s">
        <v>53</v>
      </c>
      <c r="N24" s="63" t="s">
        <v>54</v>
      </c>
      <c r="O24" s="40"/>
      <c r="P24" s="40"/>
      <c r="Q24" s="40"/>
    </row>
    <row r="25" spans="1:17" x14ac:dyDescent="0.2">
      <c r="A25" s="39" t="s">
        <v>9</v>
      </c>
      <c r="B25" s="39" t="s">
        <v>3</v>
      </c>
      <c r="C25" s="39">
        <v>0.8</v>
      </c>
      <c r="D25" s="39">
        <v>3</v>
      </c>
      <c r="E25" s="39"/>
      <c r="F25" s="59"/>
      <c r="G25" s="59"/>
      <c r="H25" s="59"/>
      <c r="L25" s="41" t="s">
        <v>1</v>
      </c>
      <c r="M25" s="60"/>
      <c r="N25" s="60"/>
      <c r="O25" s="40"/>
      <c r="P25" s="40"/>
      <c r="Q25" s="40"/>
    </row>
    <row r="26" spans="1:17" x14ac:dyDescent="0.2">
      <c r="A26" s="39" t="s">
        <v>9</v>
      </c>
      <c r="B26" s="39" t="s">
        <v>3</v>
      </c>
      <c r="C26" s="39">
        <v>0.98</v>
      </c>
      <c r="D26" s="39">
        <v>3</v>
      </c>
      <c r="E26" s="39"/>
      <c r="F26" s="59"/>
      <c r="G26" s="59"/>
      <c r="H26" s="59"/>
      <c r="L26" s="41" t="s">
        <v>7</v>
      </c>
      <c r="M26" s="60"/>
      <c r="N26" s="60"/>
      <c r="O26" s="40"/>
      <c r="P26" s="40"/>
      <c r="Q26" s="40"/>
    </row>
    <row r="27" spans="1:17" x14ac:dyDescent="0.2">
      <c r="A27" s="39" t="s">
        <v>0</v>
      </c>
      <c r="B27" s="39" t="s">
        <v>2</v>
      </c>
      <c r="C27" s="39">
        <v>1.25</v>
      </c>
      <c r="D27" s="39">
        <v>4</v>
      </c>
      <c r="E27" s="39"/>
      <c r="F27" s="59"/>
      <c r="G27" s="59"/>
      <c r="H27" s="59"/>
      <c r="L27" s="41" t="s">
        <v>3</v>
      </c>
      <c r="M27" s="60"/>
      <c r="N27" s="60"/>
      <c r="O27" s="40"/>
      <c r="P27" s="40"/>
      <c r="Q27" s="40"/>
    </row>
    <row r="28" spans="1:17" x14ac:dyDescent="0.2">
      <c r="A28" s="39" t="s">
        <v>0</v>
      </c>
      <c r="B28" s="39" t="s">
        <v>2</v>
      </c>
      <c r="C28" s="39">
        <v>1.1499999999999999</v>
      </c>
      <c r="D28" s="39">
        <v>4</v>
      </c>
      <c r="E28" s="39"/>
      <c r="F28" s="59"/>
      <c r="G28" s="59"/>
      <c r="H28" s="59"/>
      <c r="L28" s="41" t="s">
        <v>2</v>
      </c>
      <c r="M28" s="60"/>
      <c r="N28" s="60"/>
    </row>
    <row r="29" spans="1:17" x14ac:dyDescent="0.2">
      <c r="A29" s="39" t="s">
        <v>4</v>
      </c>
      <c r="B29" s="39" t="s">
        <v>2</v>
      </c>
      <c r="C29" s="39">
        <v>0.63</v>
      </c>
      <c r="D29" s="39">
        <v>4</v>
      </c>
      <c r="E29" s="39"/>
      <c r="F29" s="59"/>
      <c r="G29" s="59"/>
      <c r="H29" s="59"/>
    </row>
    <row r="30" spans="1:17" x14ac:dyDescent="0.2">
      <c r="A30" s="39" t="s">
        <v>4</v>
      </c>
      <c r="B30" s="39" t="s">
        <v>2</v>
      </c>
      <c r="C30" s="39">
        <v>1.04</v>
      </c>
      <c r="D30" s="39">
        <v>4</v>
      </c>
      <c r="E30" s="39"/>
      <c r="F30" s="59"/>
      <c r="G30" s="59"/>
      <c r="H30" s="59"/>
    </row>
    <row r="31" spans="1:17" x14ac:dyDescent="0.2">
      <c r="A31" s="39" t="s">
        <v>5</v>
      </c>
      <c r="B31" s="39" t="s">
        <v>2</v>
      </c>
      <c r="C31" s="39">
        <v>1.9</v>
      </c>
      <c r="D31" s="39">
        <v>4</v>
      </c>
      <c r="E31" s="39"/>
      <c r="F31" s="59"/>
      <c r="G31" s="59"/>
      <c r="H31" s="59"/>
    </row>
    <row r="32" spans="1:17" x14ac:dyDescent="0.2">
      <c r="A32" s="39" t="s">
        <v>5</v>
      </c>
      <c r="B32" s="39" t="s">
        <v>2</v>
      </c>
      <c r="C32" s="39">
        <v>1.88</v>
      </c>
      <c r="D32" s="39">
        <v>4</v>
      </c>
      <c r="E32" s="39"/>
      <c r="F32" s="59"/>
      <c r="G32" s="59"/>
      <c r="H32" s="59"/>
    </row>
    <row r="33" spans="1:8" x14ac:dyDescent="0.2">
      <c r="A33" s="39" t="s">
        <v>5</v>
      </c>
      <c r="B33" s="39" t="s">
        <v>2</v>
      </c>
      <c r="C33" s="39">
        <v>0.85</v>
      </c>
      <c r="D33" s="39">
        <v>4</v>
      </c>
      <c r="E33" s="39"/>
      <c r="F33" s="59"/>
      <c r="G33" s="59"/>
      <c r="H33" s="59"/>
    </row>
    <row r="34" spans="1:8" x14ac:dyDescent="0.2">
      <c r="A34" s="39" t="s">
        <v>8</v>
      </c>
      <c r="B34" s="39" t="s">
        <v>2</v>
      </c>
      <c r="C34" s="39">
        <v>1.43</v>
      </c>
      <c r="D34" s="39">
        <v>4</v>
      </c>
      <c r="E34" s="39"/>
      <c r="F34" s="59"/>
      <c r="G34" s="59"/>
      <c r="H34" s="59"/>
    </row>
    <row r="35" spans="1:8" x14ac:dyDescent="0.2">
      <c r="A35" s="39" t="s">
        <v>8</v>
      </c>
      <c r="B35" s="39" t="s">
        <v>2</v>
      </c>
      <c r="C35" s="39">
        <v>1.37</v>
      </c>
      <c r="D35" s="39">
        <v>4</v>
      </c>
      <c r="E35" s="39"/>
      <c r="F35" s="59"/>
      <c r="G35" s="59"/>
      <c r="H35" s="59"/>
    </row>
    <row r="36" spans="1:8" x14ac:dyDescent="0.2">
      <c r="E36" s="38" t="s">
        <v>52</v>
      </c>
      <c r="F36" s="61"/>
      <c r="G36" s="61"/>
      <c r="H36" s="62"/>
    </row>
    <row r="37" spans="1:8" x14ac:dyDescent="0.2">
      <c r="F37" s="9" t="s">
        <v>49</v>
      </c>
      <c r="G37" s="9" t="s">
        <v>50</v>
      </c>
      <c r="H37" s="9" t="s">
        <v>51</v>
      </c>
    </row>
  </sheetData>
  <pageMargins left="0.39370078740152775" right="0.39370078740152775" top="0.39370078740152775" bottom="0.39370078740152775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5"/>
  <sheetViews>
    <sheetView workbookViewId="0">
      <selection activeCell="D11" sqref="D11"/>
    </sheetView>
  </sheetViews>
  <sheetFormatPr defaultColWidth="11" defaultRowHeight="15.75" x14ac:dyDescent="0.25"/>
  <cols>
    <col min="1" max="16384" width="11" style="64"/>
  </cols>
  <sheetData>
    <row r="1" spans="1:2" x14ac:dyDescent="0.25">
      <c r="A1" s="64" t="s">
        <v>55</v>
      </c>
      <c r="B1" s="64" t="s">
        <v>56</v>
      </c>
    </row>
    <row r="2" spans="1:2" x14ac:dyDescent="0.25">
      <c r="A2" s="64">
        <v>1.1000000000000001</v>
      </c>
      <c r="B2" s="64">
        <v>1</v>
      </c>
    </row>
    <row r="3" spans="1:2" x14ac:dyDescent="0.25">
      <c r="A3" s="64">
        <v>2.2000000000000002</v>
      </c>
      <c r="B3" s="64">
        <v>1</v>
      </c>
    </row>
    <row r="4" spans="1:2" x14ac:dyDescent="0.25">
      <c r="A4" s="64">
        <v>1.7</v>
      </c>
      <c r="B4" s="64">
        <v>1</v>
      </c>
    </row>
    <row r="5" spans="1:2" x14ac:dyDescent="0.25">
      <c r="A5" s="64">
        <v>1.4</v>
      </c>
      <c r="B5" s="64">
        <v>1</v>
      </c>
    </row>
    <row r="6" spans="1:2" x14ac:dyDescent="0.25">
      <c r="A6" s="64">
        <v>1.6</v>
      </c>
      <c r="B6" s="64">
        <v>1</v>
      </c>
    </row>
    <row r="7" spans="1:2" x14ac:dyDescent="0.25">
      <c r="A7" s="64">
        <v>2.2999999999999998</v>
      </c>
      <c r="B7" s="64">
        <v>1</v>
      </c>
    </row>
    <row r="8" spans="1:2" x14ac:dyDescent="0.25">
      <c r="A8" s="64">
        <v>1.4</v>
      </c>
      <c r="B8" s="64">
        <v>1</v>
      </c>
    </row>
    <row r="9" spans="1:2" x14ac:dyDescent="0.25">
      <c r="A9" s="64">
        <v>1.9</v>
      </c>
      <c r="B9" s="64">
        <v>1</v>
      </c>
    </row>
    <row r="10" spans="1:2" x14ac:dyDescent="0.25">
      <c r="A10" s="64">
        <v>0.8</v>
      </c>
      <c r="B10" s="64">
        <v>1</v>
      </c>
    </row>
    <row r="11" spans="1:2" x14ac:dyDescent="0.25">
      <c r="A11" s="64">
        <v>1.6</v>
      </c>
      <c r="B11" s="64">
        <v>1</v>
      </c>
    </row>
    <row r="12" spans="1:2" x14ac:dyDescent="0.25">
      <c r="A12" s="64">
        <v>1.2</v>
      </c>
      <c r="B12" s="64">
        <v>1</v>
      </c>
    </row>
    <row r="13" spans="1:2" x14ac:dyDescent="0.25">
      <c r="A13" s="64">
        <v>1.6</v>
      </c>
      <c r="B13" s="64">
        <v>1</v>
      </c>
    </row>
    <row r="14" spans="1:2" x14ac:dyDescent="0.25">
      <c r="A14" s="64">
        <v>1.6</v>
      </c>
      <c r="B14" s="64">
        <v>1</v>
      </c>
    </row>
    <row r="15" spans="1:2" x14ac:dyDescent="0.25">
      <c r="A15" s="64">
        <v>1.6</v>
      </c>
      <c r="B15" s="64">
        <v>1</v>
      </c>
    </row>
    <row r="16" spans="1:2" x14ac:dyDescent="0.25">
      <c r="A16" s="64">
        <v>1.5</v>
      </c>
      <c r="B16" s="64">
        <v>1</v>
      </c>
    </row>
    <row r="17" spans="1:2" x14ac:dyDescent="0.25">
      <c r="A17" s="64">
        <v>1.9</v>
      </c>
      <c r="B17" s="64">
        <v>1</v>
      </c>
    </row>
    <row r="18" spans="1:2" x14ac:dyDescent="0.25">
      <c r="A18" s="64">
        <v>1.7</v>
      </c>
      <c r="B18" s="64">
        <v>2</v>
      </c>
    </row>
    <row r="19" spans="1:2" x14ac:dyDescent="0.25">
      <c r="A19" s="64">
        <v>2.2999999999999998</v>
      </c>
      <c r="B19" s="64">
        <v>2</v>
      </c>
    </row>
    <row r="20" spans="1:2" x14ac:dyDescent="0.25">
      <c r="A20" s="64">
        <v>1.8</v>
      </c>
      <c r="B20" s="64">
        <v>2</v>
      </c>
    </row>
    <row r="21" spans="1:2" x14ac:dyDescent="0.25">
      <c r="A21" s="64">
        <v>2.2999999999999998</v>
      </c>
      <c r="B21" s="64">
        <v>2</v>
      </c>
    </row>
    <row r="22" spans="1:2" x14ac:dyDescent="0.25">
      <c r="A22" s="64">
        <v>2.5</v>
      </c>
      <c r="B22" s="64">
        <v>2</v>
      </c>
    </row>
    <row r="23" spans="1:2" x14ac:dyDescent="0.25">
      <c r="A23" s="64">
        <v>2.4</v>
      </c>
      <c r="B23" s="64">
        <v>2</v>
      </c>
    </row>
    <row r="24" spans="1:2" x14ac:dyDescent="0.25">
      <c r="A24" s="64">
        <v>2.5</v>
      </c>
      <c r="B24" s="64">
        <v>2</v>
      </c>
    </row>
    <row r="25" spans="1:2" x14ac:dyDescent="0.25">
      <c r="A25" s="64">
        <v>1.9</v>
      </c>
      <c r="B25" s="64">
        <v>2</v>
      </c>
    </row>
    <row r="26" spans="1:2" x14ac:dyDescent="0.25">
      <c r="A26" s="64">
        <v>2.2000000000000002</v>
      </c>
      <c r="B26" s="64">
        <v>2</v>
      </c>
    </row>
    <row r="27" spans="1:2" x14ac:dyDescent="0.25">
      <c r="A27" s="64">
        <v>2</v>
      </c>
      <c r="B27" s="64">
        <v>2</v>
      </c>
    </row>
    <row r="28" spans="1:2" x14ac:dyDescent="0.25">
      <c r="A28" s="64">
        <v>2.4</v>
      </c>
      <c r="B28" s="64">
        <v>2</v>
      </c>
    </row>
    <row r="29" spans="1:2" x14ac:dyDescent="0.25">
      <c r="A29" s="64">
        <v>3</v>
      </c>
      <c r="B29" s="64">
        <v>2</v>
      </c>
    </row>
    <row r="30" spans="1:2" x14ac:dyDescent="0.25">
      <c r="A30" s="64">
        <v>2</v>
      </c>
      <c r="B30" s="64">
        <v>2</v>
      </c>
    </row>
    <row r="31" spans="1:2" x14ac:dyDescent="0.25">
      <c r="A31" s="64">
        <v>2.1</v>
      </c>
      <c r="B31" s="64">
        <v>3</v>
      </c>
    </row>
    <row r="32" spans="1:2" x14ac:dyDescent="0.25">
      <c r="A32" s="64">
        <v>2.5</v>
      </c>
      <c r="B32" s="64">
        <v>3</v>
      </c>
    </row>
    <row r="33" spans="1:2" x14ac:dyDescent="0.25">
      <c r="A33" s="64">
        <v>2.8</v>
      </c>
      <c r="B33" s="64">
        <v>3</v>
      </c>
    </row>
    <row r="34" spans="1:2" x14ac:dyDescent="0.25">
      <c r="A34" s="64">
        <v>2.1</v>
      </c>
      <c r="B34" s="64">
        <v>3</v>
      </c>
    </row>
    <row r="35" spans="1:2" x14ac:dyDescent="0.25">
      <c r="A35" s="64">
        <v>2</v>
      </c>
      <c r="B35" s="64">
        <v>3</v>
      </c>
    </row>
    <row r="36" spans="1:2" x14ac:dyDescent="0.25">
      <c r="A36" s="64">
        <v>2.2000000000000002</v>
      </c>
      <c r="B36" s="64">
        <v>3</v>
      </c>
    </row>
    <row r="37" spans="1:2" x14ac:dyDescent="0.25">
      <c r="A37" s="64">
        <v>2.7</v>
      </c>
      <c r="B37" s="64">
        <v>3</v>
      </c>
    </row>
    <row r="38" spans="1:2" x14ac:dyDescent="0.25">
      <c r="A38" s="64">
        <v>2.2999999999999998</v>
      </c>
      <c r="B38" s="64">
        <v>3</v>
      </c>
    </row>
    <row r="39" spans="1:2" x14ac:dyDescent="0.25">
      <c r="A39" s="64">
        <v>2.6</v>
      </c>
      <c r="B39" s="64">
        <v>3</v>
      </c>
    </row>
    <row r="40" spans="1:2" x14ac:dyDescent="0.25">
      <c r="A40" s="64">
        <v>2.4</v>
      </c>
      <c r="B40" s="64">
        <v>3</v>
      </c>
    </row>
    <row r="41" spans="1:2" x14ac:dyDescent="0.25">
      <c r="A41" s="64">
        <v>1.7</v>
      </c>
      <c r="B41" s="64">
        <v>3</v>
      </c>
    </row>
    <row r="42" spans="1:2" x14ac:dyDescent="0.25">
      <c r="A42" s="64">
        <v>1.4</v>
      </c>
      <c r="B42" s="64">
        <v>3</v>
      </c>
    </row>
    <row r="43" spans="1:2" x14ac:dyDescent="0.25">
      <c r="A43" s="64">
        <v>1.7</v>
      </c>
      <c r="B43" s="64">
        <v>3</v>
      </c>
    </row>
    <row r="44" spans="1:2" x14ac:dyDescent="0.25">
      <c r="A44" s="64">
        <v>2.4</v>
      </c>
      <c r="B44" s="64">
        <v>3</v>
      </c>
    </row>
    <row r="45" spans="1:2" x14ac:dyDescent="0.25">
      <c r="A45" s="64">
        <v>2.6</v>
      </c>
      <c r="B45" s="64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3"/>
  <sheetViews>
    <sheetView workbookViewId="0">
      <selection activeCell="H14" sqref="H14"/>
    </sheetView>
  </sheetViews>
  <sheetFormatPr defaultColWidth="11" defaultRowHeight="15.75" x14ac:dyDescent="0.25"/>
  <cols>
    <col min="1" max="16384" width="11" style="65"/>
  </cols>
  <sheetData>
    <row r="1" spans="1:2" x14ac:dyDescent="0.25">
      <c r="A1" s="65" t="s">
        <v>57</v>
      </c>
      <c r="B1" s="65" t="s">
        <v>58</v>
      </c>
    </row>
    <row r="2" spans="1:2" x14ac:dyDescent="0.25">
      <c r="A2" s="65">
        <v>57</v>
      </c>
      <c r="B2" s="65" t="s">
        <v>59</v>
      </c>
    </row>
    <row r="3" spans="1:2" x14ac:dyDescent="0.25">
      <c r="A3" s="65">
        <v>120</v>
      </c>
      <c r="B3" s="65" t="s">
        <v>59</v>
      </c>
    </row>
    <row r="4" spans="1:2" x14ac:dyDescent="0.25">
      <c r="A4" s="65">
        <v>101</v>
      </c>
      <c r="B4" s="65" t="s">
        <v>59</v>
      </c>
    </row>
    <row r="5" spans="1:2" x14ac:dyDescent="0.25">
      <c r="A5" s="65">
        <v>137</v>
      </c>
      <c r="B5" s="65" t="s">
        <v>59</v>
      </c>
    </row>
    <row r="6" spans="1:2" x14ac:dyDescent="0.25">
      <c r="A6" s="65">
        <v>119</v>
      </c>
      <c r="B6" s="65" t="s">
        <v>59</v>
      </c>
    </row>
    <row r="7" spans="1:2" x14ac:dyDescent="0.25">
      <c r="A7" s="65">
        <v>117</v>
      </c>
      <c r="B7" s="65" t="s">
        <v>59</v>
      </c>
    </row>
    <row r="8" spans="1:2" x14ac:dyDescent="0.25">
      <c r="A8" s="65">
        <v>104</v>
      </c>
      <c r="B8" s="65" t="s">
        <v>59</v>
      </c>
    </row>
    <row r="9" spans="1:2" x14ac:dyDescent="0.25">
      <c r="A9" s="65">
        <v>73</v>
      </c>
      <c r="B9" s="65" t="s">
        <v>59</v>
      </c>
    </row>
    <row r="10" spans="1:2" x14ac:dyDescent="0.25">
      <c r="A10" s="65">
        <v>53</v>
      </c>
      <c r="B10" s="65" t="s">
        <v>59</v>
      </c>
    </row>
    <row r="11" spans="1:2" x14ac:dyDescent="0.25">
      <c r="A11" s="65">
        <v>68</v>
      </c>
      <c r="B11" s="65" t="s">
        <v>59</v>
      </c>
    </row>
    <row r="12" spans="1:2" x14ac:dyDescent="0.25">
      <c r="A12" s="65">
        <v>118</v>
      </c>
      <c r="B12" s="65" t="s">
        <v>59</v>
      </c>
    </row>
    <row r="13" spans="1:2" x14ac:dyDescent="0.25">
      <c r="A13" s="65">
        <v>89</v>
      </c>
      <c r="B13" s="65" t="s">
        <v>60</v>
      </c>
    </row>
    <row r="14" spans="1:2" x14ac:dyDescent="0.25">
      <c r="A14" s="65">
        <v>30</v>
      </c>
      <c r="B14" s="65" t="s">
        <v>60</v>
      </c>
    </row>
    <row r="15" spans="1:2" x14ac:dyDescent="0.25">
      <c r="A15" s="65">
        <v>82</v>
      </c>
      <c r="B15" s="65" t="s">
        <v>60</v>
      </c>
    </row>
    <row r="16" spans="1:2" x14ac:dyDescent="0.25">
      <c r="A16" s="65">
        <v>50</v>
      </c>
      <c r="B16" s="65" t="s">
        <v>60</v>
      </c>
    </row>
    <row r="17" spans="1:2" x14ac:dyDescent="0.25">
      <c r="A17" s="65">
        <v>39</v>
      </c>
      <c r="B17" s="65" t="s">
        <v>60</v>
      </c>
    </row>
    <row r="18" spans="1:2" x14ac:dyDescent="0.25">
      <c r="A18" s="65">
        <v>22</v>
      </c>
      <c r="B18" s="65" t="s">
        <v>60</v>
      </c>
    </row>
    <row r="19" spans="1:2" x14ac:dyDescent="0.25">
      <c r="A19" s="65">
        <v>57</v>
      </c>
      <c r="B19" s="65" t="s">
        <v>60</v>
      </c>
    </row>
    <row r="20" spans="1:2" x14ac:dyDescent="0.25">
      <c r="A20" s="65">
        <v>32</v>
      </c>
      <c r="B20" s="65" t="s">
        <v>60</v>
      </c>
    </row>
    <row r="21" spans="1:2" x14ac:dyDescent="0.25">
      <c r="A21" s="65">
        <v>96</v>
      </c>
      <c r="B21" s="65" t="s">
        <v>60</v>
      </c>
    </row>
    <row r="22" spans="1:2" x14ac:dyDescent="0.25">
      <c r="A22" s="65">
        <v>31</v>
      </c>
      <c r="B22" s="65" t="s">
        <v>60</v>
      </c>
    </row>
    <row r="23" spans="1:2" x14ac:dyDescent="0.25">
      <c r="A23" s="65">
        <v>88</v>
      </c>
      <c r="B23" s="65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5"/>
  <sheetViews>
    <sheetView workbookViewId="0"/>
  </sheetViews>
  <sheetFormatPr defaultColWidth="11" defaultRowHeight="15.75" x14ac:dyDescent="0.25"/>
  <cols>
    <col min="1" max="16384" width="11" style="66"/>
  </cols>
  <sheetData>
    <row r="1" spans="1:2" x14ac:dyDescent="0.25">
      <c r="A1" s="66" t="s">
        <v>61</v>
      </c>
      <c r="B1" s="66" t="s">
        <v>62</v>
      </c>
    </row>
    <row r="2" spans="1:2" x14ac:dyDescent="0.25">
      <c r="A2" s="66">
        <v>5</v>
      </c>
      <c r="B2" s="66">
        <v>1</v>
      </c>
    </row>
    <row r="3" spans="1:2" x14ac:dyDescent="0.25">
      <c r="A3" s="66">
        <v>3</v>
      </c>
      <c r="B3" s="66">
        <v>1</v>
      </c>
    </row>
    <row r="4" spans="1:2" x14ac:dyDescent="0.25">
      <c r="A4" s="66">
        <v>4</v>
      </c>
      <c r="B4" s="66">
        <v>1</v>
      </c>
    </row>
    <row r="5" spans="1:2" x14ac:dyDescent="0.25">
      <c r="A5" s="66">
        <v>3</v>
      </c>
      <c r="B5" s="66">
        <v>1</v>
      </c>
    </row>
    <row r="6" spans="1:2" x14ac:dyDescent="0.25">
      <c r="A6" s="66">
        <v>3</v>
      </c>
      <c r="B6" s="66">
        <v>1</v>
      </c>
    </row>
    <row r="7" spans="1:2" x14ac:dyDescent="0.25">
      <c r="A7" s="66">
        <v>3</v>
      </c>
      <c r="B7" s="66">
        <v>1</v>
      </c>
    </row>
    <row r="8" spans="1:2" x14ac:dyDescent="0.25">
      <c r="A8" s="66">
        <v>7</v>
      </c>
      <c r="B8" s="66">
        <v>2</v>
      </c>
    </row>
    <row r="9" spans="1:2" x14ac:dyDescent="0.25">
      <c r="A9" s="66">
        <v>5</v>
      </c>
      <c r="B9" s="66">
        <v>2</v>
      </c>
    </row>
    <row r="10" spans="1:2" x14ac:dyDescent="0.25">
      <c r="A10" s="66">
        <v>14</v>
      </c>
      <c r="B10" s="66">
        <v>2</v>
      </c>
    </row>
    <row r="11" spans="1:2" x14ac:dyDescent="0.25">
      <c r="A11" s="66">
        <v>8</v>
      </c>
      <c r="B11" s="66">
        <v>2</v>
      </c>
    </row>
    <row r="12" spans="1:2" x14ac:dyDescent="0.25">
      <c r="A12" s="66">
        <v>6</v>
      </c>
      <c r="B12" s="66">
        <v>2</v>
      </c>
    </row>
    <row r="13" spans="1:2" x14ac:dyDescent="0.25">
      <c r="A13" s="66">
        <v>6</v>
      </c>
      <c r="B13" s="66">
        <v>2</v>
      </c>
    </row>
    <row r="14" spans="1:2" x14ac:dyDescent="0.25">
      <c r="A14" s="66">
        <v>7</v>
      </c>
      <c r="B14" s="66">
        <v>2</v>
      </c>
    </row>
    <row r="15" spans="1:2" x14ac:dyDescent="0.25">
      <c r="A15" s="66">
        <v>7</v>
      </c>
      <c r="B15" s="66">
        <v>2</v>
      </c>
    </row>
    <row r="16" spans="1:2" x14ac:dyDescent="0.25">
      <c r="A16" s="66">
        <v>55</v>
      </c>
      <c r="B16" s="66">
        <v>3</v>
      </c>
    </row>
    <row r="17" spans="1:2" x14ac:dyDescent="0.25">
      <c r="A17" s="66">
        <v>40</v>
      </c>
      <c r="B17" s="66">
        <v>3</v>
      </c>
    </row>
    <row r="18" spans="1:2" x14ac:dyDescent="0.25">
      <c r="A18" s="66">
        <v>46</v>
      </c>
      <c r="B18" s="66">
        <v>3</v>
      </c>
    </row>
    <row r="19" spans="1:2" x14ac:dyDescent="0.25">
      <c r="A19" s="66">
        <v>41</v>
      </c>
      <c r="B19" s="66">
        <v>3</v>
      </c>
    </row>
    <row r="20" spans="1:2" x14ac:dyDescent="0.25">
      <c r="A20" s="66">
        <v>44</v>
      </c>
      <c r="B20" s="66">
        <v>3</v>
      </c>
    </row>
    <row r="21" spans="1:2" x14ac:dyDescent="0.25">
      <c r="A21" s="66">
        <v>23</v>
      </c>
      <c r="B21" s="66">
        <v>4</v>
      </c>
    </row>
    <row r="22" spans="1:2" x14ac:dyDescent="0.25">
      <c r="A22" s="66">
        <v>22</v>
      </c>
      <c r="B22" s="66">
        <v>4</v>
      </c>
    </row>
    <row r="23" spans="1:2" x14ac:dyDescent="0.25">
      <c r="A23" s="66">
        <v>17</v>
      </c>
      <c r="B23" s="66">
        <v>4</v>
      </c>
    </row>
    <row r="24" spans="1:2" x14ac:dyDescent="0.25">
      <c r="A24" s="66">
        <v>16</v>
      </c>
      <c r="B24" s="66">
        <v>4</v>
      </c>
    </row>
    <row r="25" spans="1:2" x14ac:dyDescent="0.25">
      <c r="A25" s="66">
        <v>31</v>
      </c>
      <c r="B25" s="66">
        <v>4</v>
      </c>
    </row>
    <row r="26" spans="1:2" x14ac:dyDescent="0.25">
      <c r="A26" s="66">
        <v>18</v>
      </c>
      <c r="B26" s="66">
        <v>4</v>
      </c>
    </row>
    <row r="27" spans="1:2" x14ac:dyDescent="0.25">
      <c r="A27" s="66">
        <v>20</v>
      </c>
      <c r="B27" s="66">
        <v>4</v>
      </c>
    </row>
    <row r="28" spans="1:2" x14ac:dyDescent="0.25">
      <c r="A28" s="66">
        <v>25</v>
      </c>
      <c r="B28" s="66">
        <v>5</v>
      </c>
    </row>
    <row r="29" spans="1:2" x14ac:dyDescent="0.25">
      <c r="A29" s="66">
        <v>19</v>
      </c>
      <c r="B29" s="66">
        <v>5</v>
      </c>
    </row>
    <row r="30" spans="1:2" x14ac:dyDescent="0.25">
      <c r="A30" s="66">
        <v>25</v>
      </c>
      <c r="B30" s="66">
        <v>5</v>
      </c>
    </row>
    <row r="31" spans="1:2" x14ac:dyDescent="0.25">
      <c r="A31" s="66">
        <v>18</v>
      </c>
      <c r="B31" s="66">
        <v>5</v>
      </c>
    </row>
    <row r="32" spans="1:2" x14ac:dyDescent="0.25">
      <c r="A32" s="66">
        <v>14</v>
      </c>
      <c r="B32" s="66">
        <v>5</v>
      </c>
    </row>
    <row r="33" spans="1:2" x14ac:dyDescent="0.25">
      <c r="A33" s="66">
        <v>10</v>
      </c>
      <c r="B33" s="66">
        <v>5</v>
      </c>
    </row>
    <row r="34" spans="1:2" x14ac:dyDescent="0.25">
      <c r="A34" s="66">
        <v>16</v>
      </c>
      <c r="B34" s="66">
        <v>5</v>
      </c>
    </row>
    <row r="35" spans="1:2" x14ac:dyDescent="0.25">
      <c r="A35" s="66">
        <v>19</v>
      </c>
      <c r="B35" s="6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Normal</vt:lpstr>
      <vt:lpstr>Low_Variation</vt:lpstr>
      <vt:lpstr>High_Variation</vt:lpstr>
      <vt:lpstr>Increase_Effect</vt:lpstr>
      <vt:lpstr>ChickWt</vt:lpstr>
      <vt:lpstr>Diatoms</vt:lpstr>
      <vt:lpstr>Lambs</vt:lpstr>
      <vt:lpstr>Comb</vt:lpstr>
      <vt:lpstr>Marigolds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 Logan</dc:creator>
  <cp:lastModifiedBy>Thomas Bishop</cp:lastModifiedBy>
  <dcterms:created xsi:type="dcterms:W3CDTF">2008-07-26T06:45:27Z</dcterms:created>
  <dcterms:modified xsi:type="dcterms:W3CDTF">2018-03-29T02:11:05Z</dcterms:modified>
</cp:coreProperties>
</file>