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D53C6F4D-6E39-4112-97D9-BA0476C2CF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7-1试采注数据" sheetId="1" r:id="rId1"/>
    <sheet name="表7-3试采连续生产数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5" i="1" l="1"/>
  <c r="O4" i="1"/>
  <c r="J19" i="1"/>
  <c r="N6" i="1"/>
  <c r="J18" i="1"/>
  <c r="J17" i="1"/>
  <c r="N5" i="1"/>
  <c r="N4" i="1"/>
  <c r="A28" i="3"/>
</calcChain>
</file>

<file path=xl/sharedStrings.xml><?xml version="1.0" encoding="utf-8"?>
<sst xmlns="http://schemas.openxmlformats.org/spreadsheetml/2006/main" count="63" uniqueCount="44">
  <si>
    <t>井号</t>
  </si>
  <si>
    <t>层位</t>
  </si>
  <si>
    <t>有效厚度(m)</t>
  </si>
  <si>
    <t>日期</t>
  </si>
  <si>
    <t>工作制度</t>
  </si>
  <si>
    <t>日产量</t>
  </si>
  <si>
    <t>累产量</t>
  </si>
  <si>
    <t>试油结论</t>
  </si>
  <si>
    <t>油压</t>
  </si>
  <si>
    <t>套压</t>
  </si>
  <si>
    <t>生产压差</t>
  </si>
  <si>
    <t>D43</t>
  </si>
  <si>
    <t>K1_1</t>
  </si>
  <si>
    <t>/</t>
  </si>
  <si>
    <t>油层</t>
  </si>
  <si>
    <t>D12</t>
  </si>
  <si>
    <t>K2_2</t>
  </si>
  <si>
    <r>
      <rPr>
        <sz val="10"/>
        <color theme="1"/>
        <rFont val="宋体"/>
        <family val="3"/>
        <charset val="134"/>
      </rPr>
      <t xml:space="preserve">压力 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Times New Roman"/>
        <family val="1"/>
      </rPr>
      <t>( MPa)</t>
    </r>
  </si>
  <si>
    <t>注水量</t>
  </si>
  <si>
    <t>注入压差</t>
  </si>
  <si>
    <r>
      <rPr>
        <sz val="10"/>
        <color theme="1"/>
        <rFont val="宋体"/>
        <family val="3"/>
        <charset val="134"/>
      </rPr>
      <t>日注水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/d)</t>
    </r>
  </si>
  <si>
    <t>D80</t>
  </si>
  <si>
    <t>K1_2</t>
  </si>
  <si>
    <t>D68</t>
  </si>
  <si>
    <t>K2_1</t>
  </si>
  <si>
    <t>时间</t>
  </si>
  <si>
    <r>
      <rPr>
        <sz val="10"/>
        <color theme="1"/>
        <rFont val="宋体"/>
        <family val="3"/>
        <charset val="134"/>
      </rPr>
      <t>地层压降</t>
    </r>
    <r>
      <rPr>
        <sz val="10"/>
        <color theme="1"/>
        <rFont val="Times New Roman"/>
        <family val="1"/>
      </rPr>
      <t>(MPa)</t>
    </r>
  </si>
  <si>
    <t>试采数据</t>
    <phoneticPr fontId="7" type="noConversion"/>
  </si>
  <si>
    <t>试油数据</t>
    <phoneticPr fontId="7" type="noConversion"/>
  </si>
  <si>
    <r>
      <t>油</t>
    </r>
    <r>
      <rPr>
        <sz val="10"/>
        <color theme="1"/>
        <rFont val="Times New Roman"/>
        <family val="1"/>
      </rPr>
      <t xml:space="preserve"> (t)</t>
    </r>
    <phoneticPr fontId="7" type="noConversion"/>
  </si>
  <si>
    <r>
      <t>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/d)</t>
    </r>
    <phoneticPr fontId="7" type="noConversion"/>
  </si>
  <si>
    <r>
      <t>油</t>
    </r>
    <r>
      <rPr>
        <sz val="10"/>
        <color theme="1"/>
        <rFont val="Times New Roman"/>
        <family val="1"/>
      </rPr>
      <t>(t/d)</t>
    </r>
    <phoneticPr fontId="7" type="noConversion"/>
  </si>
  <si>
    <r>
      <t>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)</t>
    </r>
    <phoneticPr fontId="7" type="noConversion"/>
  </si>
  <si>
    <r>
      <t>压力(</t>
    </r>
    <r>
      <rPr>
        <sz val="10"/>
        <color theme="1"/>
        <rFont val="Times New Roman"/>
        <family val="1"/>
      </rPr>
      <t>Mpa)</t>
    </r>
    <phoneticPr fontId="7" type="noConversion"/>
  </si>
  <si>
    <r>
      <t>累产液量</t>
    </r>
    <r>
      <rPr>
        <sz val="10"/>
        <color theme="1"/>
        <rFont val="Times New Roman"/>
        <family val="1"/>
      </rPr>
      <t>(10</t>
    </r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)</t>
    </r>
    <phoneticPr fontId="7" type="noConversion"/>
  </si>
  <si>
    <t>课件P111</t>
    <phoneticPr fontId="7" type="noConversion"/>
  </si>
  <si>
    <t>弹性产率在2.5到8之间，天然能量不充足，采油速度应设置为1%到1.5%之间</t>
    <phoneticPr fontId="7" type="noConversion"/>
  </si>
  <si>
    <t>累积注水(m3)</t>
    <phoneticPr fontId="7" type="noConversion"/>
  </si>
  <si>
    <t>产油能力(t/d /m /Mpa)</t>
    <phoneticPr fontId="7" type="noConversion"/>
  </si>
  <si>
    <t>吸水能力(m^3/d /m /Mpa)</t>
    <phoneticPr fontId="7" type="noConversion"/>
  </si>
  <si>
    <t>平均</t>
    <phoneticPr fontId="7" type="noConversion"/>
  </si>
  <si>
    <t>油水井数比</t>
    <phoneticPr fontId="7" type="noConversion"/>
  </si>
  <si>
    <t>童式法</t>
    <phoneticPr fontId="7" type="noConversion"/>
  </si>
  <si>
    <t>大庆油田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</si>
</sst>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10"/>
      <color theme="1"/>
      <name val="Times New Roman"/>
      <family val="1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5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9206271033412E-2"/>
          <c:y val="0.13185253293181612"/>
          <c:w val="0.88109661003037021"/>
          <c:h val="0.71346889227625676"/>
        </c:manualLayout>
      </c:layout>
      <c:scatterChart>
        <c:scatterStyle val="smoothMarker"/>
        <c:varyColors val="0"/>
        <c:ser>
          <c:idx val="0"/>
          <c:order val="0"/>
          <c:tx>
            <c:v>整体数据</c:v>
          </c:tx>
          <c:spPr>
            <a:ln w="6350" cap="rnd">
              <a:solidFill>
                <a:srgbClr val="FFC000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'表7-3试采连续生产数据'!$B$2:$B$24</c:f>
              <c:numCache>
                <c:formatCode>General</c:formatCode>
                <c:ptCount val="23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0.1</c:v>
                </c:pt>
                <c:pt idx="10">
                  <c:v>0.158</c:v>
                </c:pt>
                <c:pt idx="11">
                  <c:v>0.20399999999999999</c:v>
                </c:pt>
                <c:pt idx="12">
                  <c:v>0.25700000000000001</c:v>
                </c:pt>
                <c:pt idx="13">
                  <c:v>0.318</c:v>
                </c:pt>
                <c:pt idx="14">
                  <c:v>0.38</c:v>
                </c:pt>
                <c:pt idx="15">
                  <c:v>0.45600000000000002</c:v>
                </c:pt>
                <c:pt idx="16">
                  <c:v>0.57099999999999995</c:v>
                </c:pt>
                <c:pt idx="17">
                  <c:v>1.0169999999999999</c:v>
                </c:pt>
                <c:pt idx="18">
                  <c:v>1.5449999999999999</c:v>
                </c:pt>
                <c:pt idx="19">
                  <c:v>2.0939999999999999</c:v>
                </c:pt>
                <c:pt idx="20">
                  <c:v>3.12</c:v>
                </c:pt>
                <c:pt idx="21">
                  <c:v>4.2140000000000004</c:v>
                </c:pt>
                <c:pt idx="22">
                  <c:v>5.4359999999999999</c:v>
                </c:pt>
              </c:numCache>
            </c:numRef>
          </c:xVal>
          <c:yVal>
            <c:numRef>
              <c:f>'表7-3试采连续生产数据'!$C$2:$C$24</c:f>
              <c:numCache>
                <c:formatCode>General</c:formatCode>
                <c:ptCount val="23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0.09</c:v>
                </c:pt>
                <c:pt idx="9">
                  <c:v>0.13500000000000001</c:v>
                </c:pt>
                <c:pt idx="10">
                  <c:v>0.17599999999999999</c:v>
                </c:pt>
                <c:pt idx="11">
                  <c:v>0.185</c:v>
                </c:pt>
                <c:pt idx="12">
                  <c:v>0.20100000000000001</c:v>
                </c:pt>
                <c:pt idx="13">
                  <c:v>0.21</c:v>
                </c:pt>
                <c:pt idx="14">
                  <c:v>0.218</c:v>
                </c:pt>
                <c:pt idx="15">
                  <c:v>0.23100000000000001</c:v>
                </c:pt>
                <c:pt idx="16">
                  <c:v>0.26200000000000001</c:v>
                </c:pt>
                <c:pt idx="17">
                  <c:v>0.433</c:v>
                </c:pt>
                <c:pt idx="18">
                  <c:v>0.53200000000000003</c:v>
                </c:pt>
                <c:pt idx="19">
                  <c:v>0.57999999999999996</c:v>
                </c:pt>
                <c:pt idx="20">
                  <c:v>0.90500000000000003</c:v>
                </c:pt>
                <c:pt idx="21">
                  <c:v>1.046</c:v>
                </c:pt>
                <c:pt idx="22">
                  <c:v>1.1539999999999999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E-480C-B2BB-E3053958C969}"/>
            </c:ext>
          </c:extLst>
        </c:ser>
        <c:ser>
          <c:idx val="2"/>
          <c:order val="1"/>
          <c:tx>
            <c:v>趋势线数据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1"/>
            <c:dispRSqr val="0"/>
            <c:dispEq val="1"/>
            <c:trendlineLbl>
              <c:layout>
                <c:manualLayout>
                  <c:x val="-0.12860904681411417"/>
                  <c:y val="-3.52609065708557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2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600" baseline="0"/>
                      <a:t>y = 0.2467x + 0.1251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'表7-3试采连续生产数据'!$B$12:$B$22</c:f>
              <c:numCache>
                <c:formatCode>General</c:formatCode>
                <c:ptCount val="11"/>
                <c:pt idx="0">
                  <c:v>0.158</c:v>
                </c:pt>
                <c:pt idx="1">
                  <c:v>0.20399999999999999</c:v>
                </c:pt>
                <c:pt idx="2">
                  <c:v>0.25700000000000001</c:v>
                </c:pt>
                <c:pt idx="3">
                  <c:v>0.318</c:v>
                </c:pt>
                <c:pt idx="4">
                  <c:v>0.38</c:v>
                </c:pt>
                <c:pt idx="5">
                  <c:v>0.45600000000000002</c:v>
                </c:pt>
                <c:pt idx="6">
                  <c:v>0.57099999999999995</c:v>
                </c:pt>
                <c:pt idx="7">
                  <c:v>1.0169999999999999</c:v>
                </c:pt>
                <c:pt idx="8">
                  <c:v>1.5449999999999999</c:v>
                </c:pt>
                <c:pt idx="9">
                  <c:v>2.0939999999999999</c:v>
                </c:pt>
                <c:pt idx="10">
                  <c:v>3.12</c:v>
                </c:pt>
              </c:numCache>
            </c:numRef>
          </c:xVal>
          <c:yVal>
            <c:numRef>
              <c:f>'表7-3试采连续生产数据'!$C$12:$C$22</c:f>
              <c:numCache>
                <c:formatCode>General</c:formatCode>
                <c:ptCount val="11"/>
                <c:pt idx="0">
                  <c:v>0.17599999999999999</c:v>
                </c:pt>
                <c:pt idx="1">
                  <c:v>0.185</c:v>
                </c:pt>
                <c:pt idx="2">
                  <c:v>0.20100000000000001</c:v>
                </c:pt>
                <c:pt idx="3">
                  <c:v>0.21</c:v>
                </c:pt>
                <c:pt idx="4">
                  <c:v>0.218</c:v>
                </c:pt>
                <c:pt idx="5">
                  <c:v>0.23100000000000001</c:v>
                </c:pt>
                <c:pt idx="6">
                  <c:v>0.26200000000000001</c:v>
                </c:pt>
                <c:pt idx="7">
                  <c:v>0.433</c:v>
                </c:pt>
                <c:pt idx="8">
                  <c:v>0.53200000000000003</c:v>
                </c:pt>
                <c:pt idx="9">
                  <c:v>0.57999999999999996</c:v>
                </c:pt>
                <c:pt idx="10">
                  <c:v>0.90500000000000003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0E-480C-B2BB-E3053958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97918"/>
        <c:axId val="947412311"/>
      </c:scatterChart>
      <c:valAx>
        <c:axId val="27789791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algn="ctr" defTabSz="914400" rtl="0">
                  <a:defRPr lang="zh-CN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累产液量</a:t>
                </a:r>
                <a:r>
                  <a:rPr lang="en-US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(10^4m3)</a:t>
                </a:r>
                <a:endPara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394580473649226"/>
              <c:y val="2.5388180735537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defTabSz="914400" rtl="0">
                <a:defRPr lang="zh-CN" alt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7412311"/>
        <c:crosses val="autoZero"/>
        <c:crossBetween val="midCat"/>
        <c:minorUnit val="0.5"/>
      </c:valAx>
      <c:valAx>
        <c:axId val="947412311"/>
        <c:scaling>
          <c:orientation val="maxMin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defTabSz="914400" rtl="0">
                  <a:def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地层压降（MPa）</a:t>
                </a:r>
              </a:p>
              <a:p>
                <a:pPr algn="ctr" defTabSz="914400" rtl="0">
                  <a:def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4324058113765089E-3"/>
              <c:y val="0.35474292202502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defTabSz="914400" rtl="0">
                <a:defRPr lang="zh-CN" altLang="en-US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7897918"/>
        <c:crosses val="autoZero"/>
        <c:crossBetween val="midCat"/>
        <c:minorUnit val="0.1"/>
      </c:valAx>
      <c:spPr>
        <a:noFill/>
        <a:ln w="9525" cap="flat" cmpd="sng" algn="ctr">
          <a:solidFill>
            <a:schemeClr val="tx1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 algn="ctr" defTabSz="914400" rtl="0">
        <a:defRPr lang="en-US" altLang="zh-CN" sz="1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163350</xdr:colOff>
      <xdr:row>0</xdr:row>
      <xdr:rowOff>0</xdr:rowOff>
    </xdr:from>
    <xdr:to>
      <xdr:col>15</xdr:col>
      <xdr:colOff>490993</xdr:colOff>
      <xdr:row>25</xdr:row>
      <xdr:rowOff>103350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D10" sqref="D10"/>
    </sheetView>
  </sheetViews>
  <sheetFormatPr defaultColWidth="9" defaultRowHeight="14.4" x14ac:dyDescent="0.25"/>
  <cols>
    <col min="14" max="14" width="12.88671875"/>
    <col min="15" max="15" width="14.33203125" customWidth="1"/>
  </cols>
  <sheetData>
    <row r="1" spans="1:16" ht="15.9" customHeight="1" x14ac:dyDescent="0.25">
      <c r="A1" s="11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5"/>
      <c r="O1" s="5"/>
      <c r="P1" s="5"/>
    </row>
    <row r="2" spans="1:16" ht="14.4" customHeight="1" x14ac:dyDescent="0.25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2" t="s">
        <v>33</v>
      </c>
      <c r="G2" s="23"/>
      <c r="H2" s="24"/>
      <c r="I2" s="22" t="s">
        <v>5</v>
      </c>
      <c r="J2" s="24"/>
      <c r="K2" s="22" t="s">
        <v>6</v>
      </c>
      <c r="L2" s="24"/>
      <c r="M2" s="21" t="s">
        <v>7</v>
      </c>
      <c r="N2" s="28" t="s">
        <v>38</v>
      </c>
      <c r="O2" s="28" t="s">
        <v>41</v>
      </c>
      <c r="P2" s="5"/>
    </row>
    <row r="3" spans="1:16" ht="15.6" x14ac:dyDescent="0.25">
      <c r="A3" s="25"/>
      <c r="B3" s="25"/>
      <c r="C3" s="25"/>
      <c r="D3" s="25"/>
      <c r="E3" s="25"/>
      <c r="F3" s="26" t="s">
        <v>8</v>
      </c>
      <c r="G3" s="26" t="s">
        <v>9</v>
      </c>
      <c r="H3" s="26" t="s">
        <v>10</v>
      </c>
      <c r="I3" s="26" t="s">
        <v>31</v>
      </c>
      <c r="J3" s="26" t="s">
        <v>30</v>
      </c>
      <c r="K3" s="26" t="s">
        <v>29</v>
      </c>
      <c r="L3" s="26" t="s">
        <v>32</v>
      </c>
      <c r="M3" s="25"/>
      <c r="N3" s="28"/>
      <c r="O3" s="28"/>
      <c r="P3" s="5"/>
    </row>
    <row r="4" spans="1:16" x14ac:dyDescent="0.25">
      <c r="A4" s="13" t="s">
        <v>11</v>
      </c>
      <c r="B4" s="13" t="s">
        <v>12</v>
      </c>
      <c r="C4" s="19">
        <v>3.5</v>
      </c>
      <c r="D4" s="13"/>
      <c r="E4" s="13"/>
      <c r="F4" s="13" t="s">
        <v>13</v>
      </c>
      <c r="G4" s="13" t="s">
        <v>13</v>
      </c>
      <c r="H4" s="19">
        <v>4</v>
      </c>
      <c r="I4" s="20">
        <v>12.5</v>
      </c>
      <c r="J4" s="13" t="s">
        <v>13</v>
      </c>
      <c r="K4" s="13">
        <v>90</v>
      </c>
      <c r="L4" s="13" t="s">
        <v>13</v>
      </c>
      <c r="M4" s="14" t="s">
        <v>14</v>
      </c>
      <c r="N4" s="31">
        <f>I4/H4/C4</f>
        <v>0.8928571428571429</v>
      </c>
      <c r="O4" s="30">
        <f>2/(N6/J19+1)</f>
        <v>1.0530177949000181</v>
      </c>
      <c r="P4" s="33" t="s">
        <v>42</v>
      </c>
    </row>
    <row r="5" spans="1:16" x14ac:dyDescent="0.25">
      <c r="A5" s="13" t="s">
        <v>15</v>
      </c>
      <c r="B5" s="13" t="s">
        <v>16</v>
      </c>
      <c r="C5" s="19">
        <v>4.5</v>
      </c>
      <c r="D5" s="13"/>
      <c r="E5" s="13"/>
      <c r="F5" s="13" t="s">
        <v>13</v>
      </c>
      <c r="G5" s="13" t="s">
        <v>13</v>
      </c>
      <c r="H5" s="19">
        <v>4</v>
      </c>
      <c r="I5" s="20">
        <v>20.8</v>
      </c>
      <c r="J5" s="13" t="s">
        <v>13</v>
      </c>
      <c r="K5" s="13">
        <v>500</v>
      </c>
      <c r="L5" s="13" t="s">
        <v>13</v>
      </c>
      <c r="M5" s="14" t="s">
        <v>14</v>
      </c>
      <c r="N5" s="31">
        <f>I5/H5/C5</f>
        <v>1.1555555555555557</v>
      </c>
      <c r="O5" s="30">
        <f>SQRT(J19/N6)</f>
        <v>1.0545008790113559</v>
      </c>
      <c r="P5" s="33" t="s">
        <v>43</v>
      </c>
    </row>
    <row r="6" spans="1:16" x14ac:dyDescent="0.25">
      <c r="A6" s="5"/>
      <c r="B6" s="5"/>
      <c r="C6" s="36">
        <v>14.39</v>
      </c>
      <c r="D6" s="5"/>
      <c r="E6" s="5"/>
      <c r="F6" s="5"/>
      <c r="G6" s="5"/>
      <c r="H6" s="5"/>
      <c r="I6" s="5"/>
      <c r="J6" s="5"/>
      <c r="K6" s="5"/>
      <c r="L6" s="5"/>
      <c r="M6" s="29" t="s">
        <v>40</v>
      </c>
      <c r="N6" s="32">
        <f>AVERAGE(N4:N5)</f>
        <v>1.0242063492063493</v>
      </c>
      <c r="O6" s="5"/>
      <c r="P6" s="5"/>
    </row>
    <row r="10" spans="1:16" x14ac:dyDescent="0.25">
      <c r="I10" s="5"/>
    </row>
    <row r="14" spans="1:16" x14ac:dyDescent="0.25">
      <c r="A14" s="16" t="s">
        <v>27</v>
      </c>
      <c r="B14" s="17"/>
      <c r="C14" s="17"/>
      <c r="D14" s="17"/>
      <c r="E14" s="17"/>
      <c r="F14" s="17"/>
      <c r="G14" s="17"/>
      <c r="H14" s="17"/>
      <c r="I14" s="17"/>
    </row>
    <row r="15" spans="1:16" ht="15" customHeight="1" x14ac:dyDescent="0.25">
      <c r="A15" s="21" t="s">
        <v>0</v>
      </c>
      <c r="B15" s="21" t="s">
        <v>1</v>
      </c>
      <c r="C15" s="21" t="s">
        <v>2</v>
      </c>
      <c r="D15" s="21" t="s">
        <v>3</v>
      </c>
      <c r="E15" s="22" t="s">
        <v>17</v>
      </c>
      <c r="F15" s="23"/>
      <c r="G15" s="24"/>
      <c r="H15" s="22" t="s">
        <v>18</v>
      </c>
      <c r="I15" s="24"/>
      <c r="J15" s="28" t="s">
        <v>39</v>
      </c>
    </row>
    <row r="16" spans="1:16" ht="26.4" customHeight="1" x14ac:dyDescent="0.25">
      <c r="A16" s="25"/>
      <c r="B16" s="25"/>
      <c r="C16" s="25"/>
      <c r="D16" s="25"/>
      <c r="E16" s="27" t="s">
        <v>8</v>
      </c>
      <c r="F16" s="27" t="s">
        <v>9</v>
      </c>
      <c r="G16" s="27" t="s">
        <v>19</v>
      </c>
      <c r="H16" s="27" t="s">
        <v>20</v>
      </c>
      <c r="I16" s="27" t="s">
        <v>37</v>
      </c>
      <c r="J16" s="28"/>
    </row>
    <row r="17" spans="1:10" x14ac:dyDescent="0.25">
      <c r="A17" s="13" t="s">
        <v>21</v>
      </c>
      <c r="B17" s="13" t="s">
        <v>22</v>
      </c>
      <c r="C17" s="15">
        <v>4.5</v>
      </c>
      <c r="D17" s="13"/>
      <c r="E17" s="13" t="s">
        <v>13</v>
      </c>
      <c r="F17" s="13" t="s">
        <v>13</v>
      </c>
      <c r="G17" s="15">
        <v>4</v>
      </c>
      <c r="H17" s="18">
        <v>18.5</v>
      </c>
      <c r="I17" s="13">
        <v>500</v>
      </c>
      <c r="J17" s="35">
        <f>H17/G17/C17</f>
        <v>1.0277777777777777</v>
      </c>
    </row>
    <row r="18" spans="1:10" x14ac:dyDescent="0.25">
      <c r="A18" s="13" t="s">
        <v>23</v>
      </c>
      <c r="B18" s="13" t="s">
        <v>24</v>
      </c>
      <c r="C18" s="15">
        <v>4.5</v>
      </c>
      <c r="D18" s="13"/>
      <c r="E18" s="13" t="s">
        <v>13</v>
      </c>
      <c r="F18" s="13" t="s">
        <v>13</v>
      </c>
      <c r="G18" s="15">
        <v>4</v>
      </c>
      <c r="H18" s="18">
        <v>22.5</v>
      </c>
      <c r="I18" s="13">
        <v>800</v>
      </c>
      <c r="J18" s="35">
        <f>H18/G18/C18</f>
        <v>1.25</v>
      </c>
    </row>
    <row r="19" spans="1:10" x14ac:dyDescent="0.25">
      <c r="I19" s="10" t="s">
        <v>40</v>
      </c>
      <c r="J19" s="34">
        <f>AVERAGE(J17:J18)</f>
        <v>1.1388888888888888</v>
      </c>
    </row>
  </sheetData>
  <mergeCells count="20">
    <mergeCell ref="N2:N3"/>
    <mergeCell ref="J15:J16"/>
    <mergeCell ref="O2:O3"/>
    <mergeCell ref="F2:H2"/>
    <mergeCell ref="I2:J2"/>
    <mergeCell ref="K2:L2"/>
    <mergeCell ref="A14:I14"/>
    <mergeCell ref="A1:M1"/>
    <mergeCell ref="A15:A16"/>
    <mergeCell ref="B15:B16"/>
    <mergeCell ref="C15:C16"/>
    <mergeCell ref="D15:D16"/>
    <mergeCell ref="E15:G15"/>
    <mergeCell ref="H15:I15"/>
    <mergeCell ref="M2:M3"/>
    <mergeCell ref="D2:D3"/>
    <mergeCell ref="E2:E3"/>
    <mergeCell ref="A2:A3"/>
    <mergeCell ref="B2:B3"/>
    <mergeCell ref="C2:C3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zoomScale="85" zoomScaleNormal="85" workbookViewId="0">
      <selection activeCell="G29" sqref="G29"/>
    </sheetView>
  </sheetViews>
  <sheetFormatPr defaultColWidth="9" defaultRowHeight="14.4" x14ac:dyDescent="0.25"/>
  <cols>
    <col min="1" max="1" width="10.44140625"/>
  </cols>
  <sheetData>
    <row r="1" spans="1:3" ht="27.6" x14ac:dyDescent="0.25">
      <c r="A1" s="1" t="s">
        <v>25</v>
      </c>
      <c r="B1" s="2" t="s">
        <v>34</v>
      </c>
      <c r="C1" s="2" t="s">
        <v>26</v>
      </c>
    </row>
    <row r="2" spans="1:3" x14ac:dyDescent="0.25">
      <c r="A2" s="3">
        <v>43921</v>
      </c>
      <c r="B2" s="4">
        <v>0</v>
      </c>
      <c r="C2" s="4">
        <v>0</v>
      </c>
    </row>
    <row r="3" spans="1:3" x14ac:dyDescent="0.25">
      <c r="A3" s="3">
        <v>43951</v>
      </c>
      <c r="B3" s="4">
        <v>1.0999999999999999E-2</v>
      </c>
      <c r="C3" s="4">
        <v>1.2999999999999999E-2</v>
      </c>
    </row>
    <row r="4" spans="1:3" x14ac:dyDescent="0.25">
      <c r="A4" s="3">
        <v>43982</v>
      </c>
      <c r="B4" s="4">
        <v>1.9E-2</v>
      </c>
      <c r="C4" s="4">
        <v>2.5999999999999999E-2</v>
      </c>
    </row>
    <row r="5" spans="1:3" x14ac:dyDescent="0.25">
      <c r="A5" s="3">
        <v>44012</v>
      </c>
      <c r="B5" s="4">
        <v>0.02</v>
      </c>
      <c r="C5" s="4">
        <v>3.9E-2</v>
      </c>
    </row>
    <row r="6" spans="1:3" x14ac:dyDescent="0.25">
      <c r="A6" s="3">
        <v>44043</v>
      </c>
      <c r="B6" s="4">
        <v>3.5000000000000003E-2</v>
      </c>
      <c r="C6" s="4">
        <v>5.1999999999999998E-2</v>
      </c>
    </row>
    <row r="7" spans="1:3" x14ac:dyDescent="0.25">
      <c r="A7" s="3">
        <v>44074</v>
      </c>
      <c r="B7" s="4">
        <v>3.5000000000000003E-2</v>
      </c>
      <c r="C7" s="4">
        <v>6.5000000000000002E-2</v>
      </c>
    </row>
    <row r="8" spans="1:3" x14ac:dyDescent="0.25">
      <c r="A8" s="3">
        <v>44104</v>
      </c>
      <c r="B8" s="4">
        <v>3.5000000000000003E-2</v>
      </c>
      <c r="C8" s="4">
        <v>7.8E-2</v>
      </c>
    </row>
    <row r="9" spans="1:3" x14ac:dyDescent="0.25">
      <c r="A9" s="3">
        <v>44135</v>
      </c>
      <c r="B9" s="4">
        <v>3.5000000000000003E-2</v>
      </c>
      <c r="C9" s="4">
        <v>9.0999999999999998E-2</v>
      </c>
    </row>
    <row r="10" spans="1:3" x14ac:dyDescent="0.25">
      <c r="A10" s="3">
        <v>44165</v>
      </c>
      <c r="B10" s="4">
        <v>0.04</v>
      </c>
      <c r="C10" s="4">
        <v>0.09</v>
      </c>
    </row>
    <row r="11" spans="1:3" x14ac:dyDescent="0.25">
      <c r="A11" s="3">
        <v>44196</v>
      </c>
      <c r="B11" s="4">
        <v>0.1</v>
      </c>
      <c r="C11" s="4">
        <v>0.13500000000000001</v>
      </c>
    </row>
    <row r="12" spans="1:3" x14ac:dyDescent="0.25">
      <c r="A12" s="3">
        <v>44227</v>
      </c>
      <c r="B12" s="4">
        <v>0.158</v>
      </c>
      <c r="C12" s="4">
        <v>0.17599999999999999</v>
      </c>
    </row>
    <row r="13" spans="1:3" x14ac:dyDescent="0.25">
      <c r="A13" s="3">
        <v>44256</v>
      </c>
      <c r="B13" s="4">
        <v>0.20399999999999999</v>
      </c>
      <c r="C13" s="4">
        <v>0.185</v>
      </c>
    </row>
    <row r="14" spans="1:3" x14ac:dyDescent="0.25">
      <c r="A14" s="3">
        <v>44287</v>
      </c>
      <c r="B14" s="4">
        <v>0.25700000000000001</v>
      </c>
      <c r="C14" s="4">
        <v>0.20100000000000001</v>
      </c>
    </row>
    <row r="15" spans="1:3" x14ac:dyDescent="0.25">
      <c r="A15" s="3">
        <v>44317</v>
      </c>
      <c r="B15" s="4">
        <v>0.318</v>
      </c>
      <c r="C15" s="4">
        <v>0.21</v>
      </c>
    </row>
    <row r="16" spans="1:3" x14ac:dyDescent="0.25">
      <c r="A16" s="3">
        <v>44348</v>
      </c>
      <c r="B16" s="4">
        <v>0.38</v>
      </c>
      <c r="C16" s="4">
        <v>0.218</v>
      </c>
    </row>
    <row r="17" spans="1:3" x14ac:dyDescent="0.25">
      <c r="A17" s="3">
        <v>44378</v>
      </c>
      <c r="B17" s="4">
        <v>0.45600000000000002</v>
      </c>
      <c r="C17" s="4">
        <v>0.23100000000000001</v>
      </c>
    </row>
    <row r="18" spans="1:3" x14ac:dyDescent="0.25">
      <c r="A18" s="3">
        <v>44409</v>
      </c>
      <c r="B18" s="4">
        <v>0.57099999999999995</v>
      </c>
      <c r="C18" s="4">
        <v>0.26200000000000001</v>
      </c>
    </row>
    <row r="19" spans="1:3" x14ac:dyDescent="0.25">
      <c r="A19" s="8">
        <v>44440</v>
      </c>
      <c r="B19" s="9">
        <v>1.0169999999999999</v>
      </c>
      <c r="C19" s="9">
        <v>0.433</v>
      </c>
    </row>
    <row r="20" spans="1:3" x14ac:dyDescent="0.25">
      <c r="A20" s="3">
        <v>44470</v>
      </c>
      <c r="B20" s="4">
        <v>1.5449999999999999</v>
      </c>
      <c r="C20" s="4">
        <v>0.53200000000000003</v>
      </c>
    </row>
    <row r="21" spans="1:3" x14ac:dyDescent="0.25">
      <c r="A21" s="3">
        <v>44501</v>
      </c>
      <c r="B21" s="4">
        <v>2.0939999999999999</v>
      </c>
      <c r="C21" s="4">
        <v>0.57999999999999996</v>
      </c>
    </row>
    <row r="22" spans="1:3" x14ac:dyDescent="0.25">
      <c r="A22" s="3">
        <v>44531</v>
      </c>
      <c r="B22" s="4">
        <v>3.12</v>
      </c>
      <c r="C22" s="4">
        <v>0.90500000000000003</v>
      </c>
    </row>
    <row r="23" spans="1:3" x14ac:dyDescent="0.25">
      <c r="A23" s="6">
        <v>44562</v>
      </c>
      <c r="B23" s="7">
        <v>4.2140000000000004</v>
      </c>
      <c r="C23" s="7">
        <v>1.046</v>
      </c>
    </row>
    <row r="24" spans="1:3" x14ac:dyDescent="0.25">
      <c r="A24" s="3">
        <v>44593</v>
      </c>
      <c r="B24" s="4">
        <v>5.4359999999999999</v>
      </c>
      <c r="C24" s="4">
        <v>1.1539999999999999</v>
      </c>
    </row>
    <row r="26" spans="1:3" x14ac:dyDescent="0.25">
      <c r="A26" s="10" t="s">
        <v>35</v>
      </c>
      <c r="B26" s="10" t="s">
        <v>36</v>
      </c>
    </row>
    <row r="28" spans="1:3" x14ac:dyDescent="0.25">
      <c r="A28">
        <f>1/0.2467</f>
        <v>4.0535062829347384</v>
      </c>
    </row>
  </sheetData>
  <phoneticPr fontId="7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表7-1试采注数据</vt:lpstr>
      <vt:lpstr>表7-3试采连续生产数据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2025-10-20T03:37:34Z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8700080E35CF4E70B9CD450CB0B90C86_12</vt:lpwstr>
  </property>
</Properties>
</file>