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dell\Desktop\油藏设计\Work\Data\Excel\"/>
    </mc:Choice>
  </mc:AlternateContent>
  <xr:revisionPtr revIDLastSave="0" documentId="13_ncr:1_{3229F5DB-6FA6-4977-8C15-F27613ABD8AA}" xr6:coauthVersionLast="47" xr6:coauthVersionMax="47" xr10:uidLastSave="{00000000-0000-0000-0000-000000000000}"/>
  <bookViews>
    <workbookView xWindow="-96" yWindow="0" windowWidth="11712" windowHeight="12336" activeTab="1" xr2:uid="{00000000-000D-0000-FFFF-FFFF00000000}"/>
  </bookViews>
  <sheets>
    <sheet name="01技术上" sheetId="1" r:id="rId1"/>
    <sheet name="02经济上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17" i="2" l="1"/>
  <c r="C7" i="1" l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I6" i="1"/>
  <c r="I7" i="1"/>
  <c r="I8" i="1"/>
  <c r="I9" i="1"/>
  <c r="I10" i="1"/>
  <c r="I11" i="1"/>
  <c r="I12" i="1"/>
  <c r="I13" i="1"/>
  <c r="I14" i="1"/>
  <c r="I15" i="1"/>
  <c r="I5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F8" i="1"/>
  <c r="F9" i="1"/>
  <c r="F10" i="1"/>
  <c r="F11" i="1"/>
  <c r="F12" i="1"/>
  <c r="F13" i="1"/>
  <c r="F14" i="1"/>
  <c r="F15" i="1"/>
  <c r="F5" i="1"/>
  <c r="F6" i="1"/>
  <c r="F7" i="1"/>
</calcChain>
</file>

<file path=xl/sharedStrings.xml><?xml version="1.0" encoding="utf-8"?>
<sst xmlns="http://schemas.openxmlformats.org/spreadsheetml/2006/main" count="69" uniqueCount="59">
  <si>
    <t>采油速度</t>
    <phoneticPr fontId="1" type="noConversion"/>
  </si>
  <si>
    <t>油井开发井数量与总井数比</t>
    <phoneticPr fontId="1" type="noConversion"/>
  </si>
  <si>
    <t>油井生产时效</t>
    <phoneticPr fontId="1" type="noConversion"/>
  </si>
  <si>
    <t>N</t>
    <phoneticPr fontId="1" type="noConversion"/>
  </si>
  <si>
    <t>η</t>
    <phoneticPr fontId="1" type="noConversion"/>
  </si>
  <si>
    <t>A</t>
    <phoneticPr fontId="1" type="noConversion"/>
  </si>
  <si>
    <t>qo</t>
    <phoneticPr fontId="1" type="noConversion"/>
  </si>
  <si>
    <t>Rot</t>
    <phoneticPr fontId="1" type="noConversion"/>
  </si>
  <si>
    <t>Vo</t>
    <phoneticPr fontId="1" type="noConversion"/>
  </si>
  <si>
    <t>基本信息</t>
    <phoneticPr fontId="1" type="noConversion"/>
  </si>
  <si>
    <t>单井产量</t>
    <phoneticPr fontId="1" type="noConversion"/>
  </si>
  <si>
    <t>计算</t>
    <phoneticPr fontId="1" type="noConversion"/>
  </si>
  <si>
    <t>井网密度</t>
    <phoneticPr fontId="1" type="noConversion"/>
  </si>
  <si>
    <t>平均井距</t>
    <phoneticPr fontId="1" type="noConversion"/>
  </si>
  <si>
    <t>采收率-驱油效率</t>
    <phoneticPr fontId="1" type="noConversion"/>
  </si>
  <si>
    <t>采收率-井网指数</t>
    <phoneticPr fontId="1" type="noConversion"/>
  </si>
  <si>
    <t>原油价格，元/吨</t>
    <phoneticPr fontId="1" type="noConversion"/>
  </si>
  <si>
    <t>原油生产成本，元/吨</t>
    <phoneticPr fontId="1" type="noConversion"/>
  </si>
  <si>
    <t>钻井和地面总费用，万元</t>
    <phoneticPr fontId="1" type="noConversion"/>
  </si>
  <si>
    <t>a</t>
    <phoneticPr fontId="1" type="noConversion"/>
  </si>
  <si>
    <t>P</t>
    <phoneticPr fontId="1" type="noConversion"/>
  </si>
  <si>
    <t>C</t>
    <phoneticPr fontId="1" type="noConversion"/>
  </si>
  <si>
    <t>F</t>
    <phoneticPr fontId="1" type="noConversion"/>
  </si>
  <si>
    <t>基本参数</t>
    <phoneticPr fontId="1" type="noConversion"/>
  </si>
  <si>
    <t>采收率</t>
    <phoneticPr fontId="1" type="noConversion"/>
  </si>
  <si>
    <t>井距</t>
    <phoneticPr fontId="1" type="noConversion"/>
  </si>
  <si>
    <t>变化率</t>
    <phoneticPr fontId="1" type="noConversion"/>
  </si>
  <si>
    <t>总收益</t>
    <phoneticPr fontId="1" type="noConversion"/>
  </si>
  <si>
    <t>收益(元/吨)</t>
  </si>
  <si>
    <t>油价</t>
    <phoneticPr fontId="1" type="noConversion"/>
  </si>
  <si>
    <t>密度(V=1%)</t>
    <phoneticPr fontId="1" type="noConversion"/>
  </si>
  <si>
    <t>密度(V=1.25%)</t>
    <phoneticPr fontId="1" type="noConversion"/>
  </si>
  <si>
    <t>密度(V=1.5%)</t>
    <phoneticPr fontId="1" type="noConversion"/>
  </si>
  <si>
    <t>井距(V=1%)</t>
    <phoneticPr fontId="1" type="noConversion"/>
  </si>
  <si>
    <t>井距(V=1.25%)</t>
    <phoneticPr fontId="1" type="noConversion"/>
  </si>
  <si>
    <t>井距(V=1.5%)</t>
    <phoneticPr fontId="1" type="noConversion"/>
  </si>
  <si>
    <t>产油能力(t/d /m /Mpa)</t>
  </si>
  <si>
    <t>来源</t>
    <phoneticPr fontId="1" type="noConversion"/>
  </si>
  <si>
    <t>表7试油数据</t>
    <phoneticPr fontId="1" type="noConversion"/>
  </si>
  <si>
    <t>01连井剖面</t>
    <phoneticPr fontId="1" type="noConversion"/>
  </si>
  <si>
    <t>单井日产油量计算数据</t>
    <phoneticPr fontId="1" type="noConversion"/>
  </si>
  <si>
    <t>数据</t>
    <phoneticPr fontId="1" type="noConversion"/>
  </si>
  <si>
    <t>有效厚度平均值，m</t>
    <phoneticPr fontId="1" type="noConversion"/>
  </si>
  <si>
    <t>生产压差，Mpa</t>
    <phoneticPr fontId="1" type="noConversion"/>
  </si>
  <si>
    <t>假设</t>
    <phoneticPr fontId="1" type="noConversion"/>
  </si>
  <si>
    <r>
      <t>含有面积，km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</si>
  <si>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r>
      <t>单井日产油量 m</t>
    </r>
    <r>
      <rPr>
        <vertAlign val="superscript"/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>/d</t>
    </r>
    <phoneticPr fontId="1" type="noConversion"/>
  </si>
  <si>
    <r>
      <t>地质储量，10</t>
    </r>
    <r>
      <rPr>
        <vertAlign val="superscript"/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2"/>
        <scheme val="minor"/>
      </rPr>
      <t>m</t>
    </r>
    <r>
      <rPr>
        <vertAlign val="superscript"/>
        <sz val="11"/>
        <color theme="1"/>
        <rFont val="等线"/>
        <family val="3"/>
        <charset val="134"/>
        <scheme val="minor"/>
      </rPr>
      <t>3</t>
    </r>
    <phoneticPr fontId="1" type="noConversion"/>
  </si>
  <si>
    <r>
      <t>油的密度，kg/m</t>
    </r>
    <r>
      <rPr>
        <vertAlign val="superscript"/>
        <sz val="11"/>
        <color theme="1"/>
        <rFont val="等线"/>
        <family val="3"/>
        <charset val="134"/>
        <scheme val="minor"/>
      </rPr>
      <t>3</t>
    </r>
    <phoneticPr fontId="1" type="noConversion"/>
  </si>
  <si>
    <t>表4</t>
    <phoneticPr fontId="1" type="noConversion"/>
  </si>
  <si>
    <r>
      <t>含油面积，km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</si>
  <si>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t>表8</t>
    <phoneticPr fontId="1" type="noConversion"/>
  </si>
  <si>
    <t>平台储量计算</t>
    <phoneticPr fontId="1" type="noConversion"/>
  </si>
  <si>
    <t>井网指数-参数</t>
    <phoneticPr fontId="1" type="noConversion"/>
  </si>
  <si>
    <t>渗透率K，mD</t>
    <phoneticPr fontId="1" type="noConversion"/>
  </si>
  <si>
    <r>
      <t>原油粘度μ</t>
    </r>
    <r>
      <rPr>
        <vertAlign val="subscript"/>
        <sz val="11"/>
        <color theme="1"/>
        <rFont val="等线"/>
        <family val="3"/>
        <charset val="134"/>
        <scheme val="minor"/>
      </rPr>
      <t>o</t>
    </r>
    <r>
      <rPr>
        <sz val="11"/>
        <color theme="1"/>
        <rFont val="等线"/>
        <family val="2"/>
        <scheme val="minor"/>
      </rPr>
      <t>，mPa·s</t>
    </r>
    <phoneticPr fontId="1" type="noConversion"/>
  </si>
  <si>
    <t>流度，mD/mPa·s</t>
    <phoneticPr fontId="1" type="noConversion"/>
  </si>
  <si>
    <t>表2</t>
    <phoneticPr fontId="1" type="noConversion"/>
  </si>
  <si>
    <r>
      <t>直接计算33*64*50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</si>
</sst>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i/>
      <sz val="12"/>
      <color rgb="FF333333"/>
      <name val="Calibri"/>
      <family val="2"/>
      <charset val="161"/>
    </font>
    <font>
      <sz val="11"/>
      <color rgb="FFFF0000"/>
      <name val="等线"/>
      <family val="2"/>
      <scheme val="minor"/>
    </font>
    <font>
      <vertAlign val="superscript"/>
      <sz val="11"/>
      <color theme="1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7A1E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/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4" fontId="0" fillId="9" borderId="1" xfId="0" applyNumberForma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66"/>
      <color rgb="FFFFFF99"/>
      <color rgb="FF0000FF"/>
      <color rgb="FFC7A1E3"/>
      <color rgb="FFFF66CC"/>
      <color rgb="FFB17ED8"/>
      <color rgb="FFFFA3A3"/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964072390010481E-2"/>
          <c:y val="3.5650041799145965E-2"/>
          <c:w val="0.78915636709901549"/>
          <c:h val="0.810113580982426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'01技术上'!$F$4</c:f>
              <c:strCache>
                <c:ptCount val="1"/>
                <c:pt idx="0">
                  <c:v>密度(V=1%)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'01技术上'!$E$5:$E$15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xVal>
          <c:yVal>
            <c:numRef>
              <c:f>'01技术上'!$F$5:$F$15</c:f>
              <c:numCache>
                <c:formatCode>General</c:formatCode>
                <c:ptCount val="11"/>
                <c:pt idx="0">
                  <c:v>7.0048061955168119</c:v>
                </c:pt>
                <c:pt idx="1">
                  <c:v>4.6698707970112077</c:v>
                </c:pt>
                <c:pt idx="2">
                  <c:v>3.502403097758406</c:v>
                </c:pt>
                <c:pt idx="3">
                  <c:v>2.8019224782067247</c:v>
                </c:pt>
                <c:pt idx="4">
                  <c:v>2.3349353985056038</c:v>
                </c:pt>
                <c:pt idx="5">
                  <c:v>2.0013731987190893</c:v>
                </c:pt>
                <c:pt idx="6">
                  <c:v>1.751201548879203</c:v>
                </c:pt>
                <c:pt idx="7">
                  <c:v>1.556623599003736</c:v>
                </c:pt>
                <c:pt idx="8">
                  <c:v>1.4009612391033623</c:v>
                </c:pt>
                <c:pt idx="9">
                  <c:v>1.2736011264576022</c:v>
                </c:pt>
                <c:pt idx="10">
                  <c:v>1.1674676992528019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6D-4AE6-AA52-9C513A69CC4C}"/>
            </c:ext>
          </c:extLst>
        </c:ser>
        <c:ser>
          <c:idx val="1"/>
          <c:order val="1"/>
          <c:tx>
            <c:strRef>
              <c:f>'01技术上'!$G$4</c:f>
              <c:strCache>
                <c:ptCount val="1"/>
                <c:pt idx="0">
                  <c:v>密度(V=1.25%)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'01技术上'!$E$5:$E$15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xVal>
          <c:yVal>
            <c:numRef>
              <c:f>'01技术上'!$G$5:$G$15</c:f>
              <c:numCache>
                <c:formatCode>General</c:formatCode>
                <c:ptCount val="11"/>
                <c:pt idx="0">
                  <c:v>8.7560077443960154</c:v>
                </c:pt>
                <c:pt idx="1">
                  <c:v>5.8373384962640094</c:v>
                </c:pt>
                <c:pt idx="2">
                  <c:v>4.3780038721980077</c:v>
                </c:pt>
                <c:pt idx="3">
                  <c:v>3.502403097758406</c:v>
                </c:pt>
                <c:pt idx="4">
                  <c:v>2.9186692481320047</c:v>
                </c:pt>
                <c:pt idx="5">
                  <c:v>2.5017164983988609</c:v>
                </c:pt>
                <c:pt idx="6">
                  <c:v>2.1890019360990038</c:v>
                </c:pt>
                <c:pt idx="7">
                  <c:v>1.9457794987546699</c:v>
                </c:pt>
                <c:pt idx="8">
                  <c:v>1.751201548879203</c:v>
                </c:pt>
                <c:pt idx="9">
                  <c:v>1.5920014080720026</c:v>
                </c:pt>
                <c:pt idx="10">
                  <c:v>1.4593346240660023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6D-4AE6-AA52-9C513A69CC4C}"/>
            </c:ext>
          </c:extLst>
        </c:ser>
        <c:ser>
          <c:idx val="2"/>
          <c:order val="2"/>
          <c:tx>
            <c:strRef>
              <c:f>'01技术上'!$H$4</c:f>
              <c:strCache>
                <c:ptCount val="1"/>
                <c:pt idx="0">
                  <c:v>密度(V=1.5%)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'01技术上'!$E$5:$E$15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xVal>
          <c:yVal>
            <c:numRef>
              <c:f>'01技术上'!$H$5:$H$15</c:f>
              <c:numCache>
                <c:formatCode>General</c:formatCode>
                <c:ptCount val="11"/>
                <c:pt idx="0">
                  <c:v>10.507209293275217</c:v>
                </c:pt>
                <c:pt idx="1">
                  <c:v>7.0048061955168111</c:v>
                </c:pt>
                <c:pt idx="2">
                  <c:v>5.2536046466376085</c:v>
                </c:pt>
                <c:pt idx="3">
                  <c:v>4.2028837173100868</c:v>
                </c:pt>
                <c:pt idx="4">
                  <c:v>3.5024030977584055</c:v>
                </c:pt>
                <c:pt idx="5">
                  <c:v>3.002059798078633</c:v>
                </c:pt>
                <c:pt idx="6">
                  <c:v>2.6268023233188043</c:v>
                </c:pt>
                <c:pt idx="7">
                  <c:v>2.3349353985056038</c:v>
                </c:pt>
                <c:pt idx="8">
                  <c:v>2.1014418586550434</c:v>
                </c:pt>
                <c:pt idx="9">
                  <c:v>1.9104016896864031</c:v>
                </c:pt>
                <c:pt idx="10">
                  <c:v>1.7512015488792028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6D-4AE6-AA52-9C513A69C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134496"/>
        <c:axId val="1758134976"/>
      </c:scatterChart>
      <c:scatterChart>
        <c:scatterStyle val="lineMarker"/>
        <c:varyColors val="0"/>
        <c:ser>
          <c:idx val="3"/>
          <c:order val="3"/>
          <c:tx>
            <c:strRef>
              <c:f>'01技术上'!$I$4</c:f>
              <c:strCache>
                <c:ptCount val="1"/>
                <c:pt idx="0">
                  <c:v>井距(V=1%)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'01技术上'!$E$5:$E$15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xVal>
          <c:yVal>
            <c:numRef>
              <c:f>'01技术上'!$I$5:$I$15</c:f>
              <c:numCache>
                <c:formatCode>General</c:formatCode>
                <c:ptCount val="11"/>
                <c:pt idx="0">
                  <c:v>377.83478470578763</c:v>
                </c:pt>
                <c:pt idx="1">
                  <c:v>462.75121480175864</c:v>
                </c:pt>
                <c:pt idx="2">
                  <c:v>534.33907686724331</c:v>
                </c:pt>
                <c:pt idx="3">
                  <c:v>597.40924945482072</c:v>
                </c:pt>
                <c:pt idx="4">
                  <c:v>654.42904397727239</c:v>
                </c:pt>
                <c:pt idx="5">
                  <c:v>706.86415658727606</c:v>
                </c:pt>
                <c:pt idx="6">
                  <c:v>755.66956941157525</c:v>
                </c:pt>
                <c:pt idx="7">
                  <c:v>801.50861530086502</c:v>
                </c:pt>
                <c:pt idx="8">
                  <c:v>844.86426286613903</c:v>
                </c:pt>
                <c:pt idx="9">
                  <c:v>886.10111439675939</c:v>
                </c:pt>
                <c:pt idx="10">
                  <c:v>925.50242960351727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6D-4AE6-AA52-9C513A69CC4C}"/>
            </c:ext>
          </c:extLst>
        </c:ser>
        <c:ser>
          <c:idx val="4"/>
          <c:order val="4"/>
          <c:tx>
            <c:strRef>
              <c:f>'01技术上'!$J$4</c:f>
              <c:strCache>
                <c:ptCount val="1"/>
                <c:pt idx="0">
                  <c:v>井距(V=1.25%)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'01技术上'!$E$5:$E$15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xVal>
          <c:yVal>
            <c:numRef>
              <c:f>'01技术上'!$J$5:$J$15</c:f>
              <c:numCache>
                <c:formatCode>General</c:formatCode>
                <c:ptCount val="11"/>
                <c:pt idx="0">
                  <c:v>337.94570514645562</c:v>
                </c:pt>
                <c:pt idx="1">
                  <c:v>413.89726918693572</c:v>
                </c:pt>
                <c:pt idx="2">
                  <c:v>477.92739956385657</c:v>
                </c:pt>
                <c:pt idx="3">
                  <c:v>534.33907686724331</c:v>
                </c:pt>
                <c:pt idx="4">
                  <c:v>585.33913151335219</c:v>
                </c:pt>
                <c:pt idx="5">
                  <c:v>632.23852199488203</c:v>
                </c:pt>
                <c:pt idx="6">
                  <c:v>675.89141029291125</c:v>
                </c:pt>
                <c:pt idx="7">
                  <c:v>716.89109934578494</c:v>
                </c:pt>
                <c:pt idx="8">
                  <c:v>755.66956941157525</c:v>
                </c:pt>
                <c:pt idx="9">
                  <c:v>792.55293069178867</c:v>
                </c:pt>
                <c:pt idx="10">
                  <c:v>827.79453837387143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E6D-4AE6-AA52-9C513A69CC4C}"/>
            </c:ext>
          </c:extLst>
        </c:ser>
        <c:ser>
          <c:idx val="5"/>
          <c:order val="5"/>
          <c:tx>
            <c:strRef>
              <c:f>'01技术上'!$K$4</c:f>
              <c:strCache>
                <c:ptCount val="1"/>
                <c:pt idx="0">
                  <c:v>井距(V=1.5%)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'01技术上'!$E$5:$E$15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xVal>
          <c:yVal>
            <c:numRef>
              <c:f>'01技术上'!$K$5:$K$15</c:f>
              <c:numCache>
                <c:formatCode>General</c:formatCode>
                <c:ptCount val="11"/>
                <c:pt idx="0">
                  <c:v>308.50080986783911</c:v>
                </c:pt>
                <c:pt idx="1">
                  <c:v>377.83478470578768</c:v>
                </c:pt>
                <c:pt idx="2">
                  <c:v>436.28602931818159</c:v>
                </c:pt>
                <c:pt idx="3">
                  <c:v>487.78260959446015</c:v>
                </c:pt>
                <c:pt idx="4">
                  <c:v>534.33907686724342</c:v>
                </c:pt>
                <c:pt idx="5">
                  <c:v>577.15216703387171</c:v>
                </c:pt>
                <c:pt idx="6">
                  <c:v>617.00161973567822</c:v>
                </c:pt>
                <c:pt idx="7">
                  <c:v>654.42904397727239</c:v>
                </c:pt>
                <c:pt idx="8">
                  <c:v>689.82878197822606</c:v>
                </c:pt>
                <c:pt idx="9">
                  <c:v>723.49853026120195</c:v>
                </c:pt>
                <c:pt idx="10">
                  <c:v>755.66956941157537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E6D-4AE6-AA52-9C513A69C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570320"/>
        <c:axId val="1857567440"/>
      </c:scatterChart>
      <c:valAx>
        <c:axId val="1758134496"/>
        <c:scaling>
          <c:orientation val="minMax"/>
          <c:max val="6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altLang="en-US" sz="10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en-US" sz="10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Times New Roman" panose="02020603050405020304" pitchFamily="18" charset="0"/>
                  </a:rPr>
                  <a:t>单井日产油量，m</a:t>
                </a:r>
                <a:r>
                  <a:rPr lang="zh-CN" altLang="en-US" sz="1000" b="0" i="0" u="none" strike="noStrike" kern="1200" baseline="300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Times New Roman" panose="02020603050405020304" pitchFamily="18" charset="0"/>
                  </a:rPr>
                  <a:t>3</a:t>
                </a:r>
                <a:r>
                  <a:rPr lang="zh-CN" altLang="en-US" sz="10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Times New Roman" panose="02020603050405020304" pitchFamily="18" charset="0"/>
                  </a:rPr>
                  <a:t>/d</a:t>
                </a:r>
              </a:p>
            </c:rich>
          </c:tx>
          <c:layout>
            <c:manualLayout>
              <c:xMode val="edge"/>
              <c:yMode val="edge"/>
              <c:x val="0.36916840808712409"/>
              <c:y val="0.92324642120556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altLang="en-US" sz="1000" b="0" i="0" u="none" strike="noStrike" kern="1200" baseline="0">
                  <a:solidFill>
                    <a:sysClr val="windowText" lastClr="000000"/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58134976"/>
        <c:crosses val="autoZero"/>
        <c:crossBetween val="midCat"/>
        <c:minorUnit val="5"/>
      </c:valAx>
      <c:valAx>
        <c:axId val="1758134976"/>
        <c:scaling>
          <c:orientation val="minMax"/>
          <c:max val="1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altLang="en-US" sz="1000" b="1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en-US" sz="10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Times New Roman" panose="02020603050405020304" pitchFamily="18" charset="0"/>
                  </a:rPr>
                  <a:t>井网密度，口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Times New Roman" panose="02020603050405020304" pitchFamily="18" charset="0"/>
                  </a:rPr>
                  <a:t>/km</a:t>
                </a:r>
                <a:r>
                  <a:rPr lang="en-US" altLang="zh-CN" sz="1000" b="0" i="0" u="none" strike="noStrike" kern="1200" baseline="300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Times New Roman" panose="02020603050405020304" pitchFamily="18" charset="0"/>
                  </a:rPr>
                  <a:t>2</a:t>
                </a:r>
                <a:endParaRPr lang="zh-CN" altLang="en-US" sz="1000" b="0" i="0" u="none" strike="noStrike" kern="1200" baseline="30000">
                  <a:solidFill>
                    <a:sysClr val="windowText" lastClr="000000"/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7.9529735040738628E-3"/>
              <c:y val="0.28516606469525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altLang="en-US" sz="1000" b="1" i="0" u="none" strike="noStrike" kern="1200" baseline="0">
                  <a:solidFill>
                    <a:sysClr val="windowText" lastClr="000000"/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58134496"/>
        <c:crosses val="autoZero"/>
        <c:crossBetween val="midCat"/>
        <c:majorUnit val="3"/>
        <c:minorUnit val="1.5"/>
      </c:valAx>
      <c:valAx>
        <c:axId val="1857567440"/>
        <c:scaling>
          <c:orientation val="minMax"/>
          <c:max val="1200"/>
        </c:scaling>
        <c:delete val="0"/>
        <c:axPos val="r"/>
        <c:title>
          <c:tx>
            <c:rich>
              <a:bodyPr rot="5400000" spcFirstLastPara="1" vertOverflow="ellipsis" vert="horz" wrap="square" anchor="ctr" anchorCtr="1"/>
              <a:lstStyle/>
              <a:p>
                <a:pPr>
                  <a:defRPr lang="zh-CN" altLang="en-US" sz="1000" b="1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en-US" sz="10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Times New Roman" panose="02020603050405020304" pitchFamily="18" charset="0"/>
                  </a:rPr>
                  <a:t>开发井距，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Times New Roman" panose="02020603050405020304" pitchFamily="18" charset="0"/>
                  </a:rPr>
                  <a:t>m</a:t>
                </a:r>
                <a:endParaRPr lang="zh-CN" altLang="en-US" sz="1000" b="0" i="0" u="none" strike="noStrike" kern="1200" baseline="0">
                  <a:solidFill>
                    <a:sysClr val="windowText" lastClr="000000"/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947857926077428"/>
              <c:y val="0.33399280534053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anchor="ctr" anchorCtr="1"/>
            <a:lstStyle/>
            <a:p>
              <a:pPr>
                <a:defRPr lang="zh-CN" altLang="en-US" sz="1000" b="1" i="0" u="none" strike="noStrike" kern="1200" baseline="0">
                  <a:solidFill>
                    <a:sysClr val="windowText" lastClr="000000"/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solidFill>
            <a:schemeClr val="bg1"/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57570320"/>
        <c:crosses val="max"/>
        <c:crossBetween val="midCat"/>
        <c:majorUnit val="300"/>
        <c:minorUnit val="150"/>
      </c:valAx>
      <c:valAx>
        <c:axId val="1857570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7567440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4810398815528797"/>
          <c:y val="6.1039604237711757E-2"/>
          <c:w val="0.66367563891496406"/>
          <c:h val="8.6982424587717391E-2"/>
        </c:manualLayout>
      </c:layout>
      <c:overlay val="0"/>
      <c:spPr>
        <a:solidFill>
          <a:srgbClr val="FFFF66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altLang="zh-CN" sz="1000" b="0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423122</xdr:colOff>
      <xdr:row>0</xdr:row>
      <xdr:rowOff>37387</xdr:rowOff>
    </xdr:from>
    <xdr:to>
      <xdr:col>19</xdr:col>
      <xdr:colOff>417917</xdr:colOff>
      <xdr:row>17</xdr:row>
      <xdr:rowOff>116903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A7E4B0C-66EE-CB32-5339-0AB60C223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&#27833;&#34255;&#35774;&#35745;\Work\template\Cao\&#25913;&#27833;&#30000;&#36164;&#26009;&#25968;&#25454;-&#25805;&#20316;10.19.xlsx" TargetMode="External"/><Relationship Id="rId1" Type="http://schemas.openxmlformats.org/officeDocument/2006/relationships/externalLinkPath" Target="/Users/dell/Desktop/&#27833;&#34255;&#35774;&#35745;/Work/template/Cao/&#25913;&#27833;&#30000;&#36164;&#26009;&#25968;&#25454;-&#25805;&#20316;10.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. 工业边界及井位数据"/>
      <sheetName val="1.1 操作"/>
      <sheetName val="1.2 操作"/>
      <sheetName val="2. 储层及分层数据"/>
      <sheetName val="2.1 操作"/>
      <sheetName val="2.2 操作"/>
      <sheetName val="2.2.1 操作"/>
      <sheetName val="2.3 操作"/>
      <sheetName val="3. 储层岩石粒度分布特征"/>
      <sheetName val="3.1 操作"/>
      <sheetName val="3.2 操作"/>
      <sheetName val="4. 储层流体物性分析"/>
      <sheetName val="4.1 操作"/>
      <sheetName val="4.2 操作"/>
      <sheetName val="5. 相对渗透率曲线"/>
      <sheetName val="5.1 操作"/>
      <sheetName val="5.2 操作"/>
      <sheetName val="6. 地层温度压力数据"/>
      <sheetName val="7. 试油、试采数据"/>
      <sheetName val="7.1 操作"/>
      <sheetName val="7.2 操作"/>
      <sheetName val="7.3 技术上井网密度"/>
      <sheetName val="7.4 经济上井网密度"/>
      <sheetName val="7.5 操作"/>
      <sheetName val="7.5.1 操作"/>
      <sheetName val="7.5.1 操作(1)"/>
      <sheetName val="8. 经济评价基本数据"/>
      <sheetName val="Sheet8"/>
      <sheetName val="Sheet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4">
          <cell r="G4" t="str">
            <v>密度(V=1%)</v>
          </cell>
          <cell r="H4" t="str">
            <v>密度(V=1.5%)</v>
          </cell>
          <cell r="I4" t="str">
            <v>密度(V=2%)</v>
          </cell>
          <cell r="J4" t="str">
            <v>井距(V=1%)</v>
          </cell>
          <cell r="K4" t="str">
            <v>井距(V=1.5%)</v>
          </cell>
          <cell r="L4" t="str">
            <v>井距(V=2%)</v>
          </cell>
        </row>
        <row r="5">
          <cell r="F5">
            <v>10</v>
          </cell>
          <cell r="G5">
            <v>10.242787463677875</v>
          </cell>
          <cell r="H5">
            <v>15.36418119551681</v>
          </cell>
          <cell r="I5">
            <v>20.485574927355749</v>
          </cell>
          <cell r="J5">
            <v>312.45747536135059</v>
          </cell>
          <cell r="K5">
            <v>255.12046031785195</v>
          </cell>
          <cell r="L5">
            <v>220.94079966043958</v>
          </cell>
        </row>
        <row r="6">
          <cell r="F6">
            <v>15</v>
          </cell>
          <cell r="G6">
            <v>6.8285249757852498</v>
          </cell>
          <cell r="H6">
            <v>10.242787463677873</v>
          </cell>
          <cell r="I6">
            <v>13.6570499515705</v>
          </cell>
          <cell r="J6">
            <v>382.6806904767779</v>
          </cell>
          <cell r="K6">
            <v>312.45747536135059</v>
          </cell>
          <cell r="L6">
            <v>270.59611126527994</v>
          </cell>
        </row>
        <row r="7">
          <cell r="F7">
            <v>20</v>
          </cell>
          <cell r="G7">
            <v>5.1213937318389373</v>
          </cell>
          <cell r="H7">
            <v>7.6820905977584051</v>
          </cell>
          <cell r="I7">
            <v>10.242787463677875</v>
          </cell>
          <cell r="J7">
            <v>441.88159932087916</v>
          </cell>
          <cell r="K7">
            <v>360.79481502037328</v>
          </cell>
          <cell r="L7">
            <v>312.45747536135059</v>
          </cell>
        </row>
        <row r="8">
          <cell r="F8">
            <v>25</v>
          </cell>
          <cell r="G8">
            <v>4.0971149854711504</v>
          </cell>
          <cell r="H8">
            <v>6.1456724782067242</v>
          </cell>
          <cell r="I8">
            <v>8.1942299709423008</v>
          </cell>
          <cell r="J8">
            <v>494.03864704390537</v>
          </cell>
          <cell r="K8">
            <v>403.38086615750836</v>
          </cell>
          <cell r="L8">
            <v>349.33807749297279</v>
          </cell>
        </row>
        <row r="9">
          <cell r="F9">
            <v>30</v>
          </cell>
          <cell r="G9">
            <v>3.4142624878926249</v>
          </cell>
          <cell r="H9">
            <v>5.1213937318389364</v>
          </cell>
          <cell r="I9">
            <v>6.8285249757852498</v>
          </cell>
          <cell r="J9">
            <v>541.19222253055989</v>
          </cell>
          <cell r="K9">
            <v>441.88159932087922</v>
          </cell>
          <cell r="L9">
            <v>382.6806904767779</v>
          </cell>
        </row>
        <row r="10">
          <cell r="F10">
            <v>35</v>
          </cell>
          <cell r="G10">
            <v>2.9265107039079639</v>
          </cell>
          <cell r="H10">
            <v>4.389766055861946</v>
          </cell>
          <cell r="I10">
            <v>5.8530214078159277</v>
          </cell>
          <cell r="J10">
            <v>584.55441036926709</v>
          </cell>
          <cell r="K10">
            <v>477.28667743272945</v>
          </cell>
          <cell r="L10">
            <v>413.34238754461268</v>
          </cell>
        </row>
        <row r="11">
          <cell r="F11">
            <v>40</v>
          </cell>
          <cell r="G11">
            <v>2.5606968659194687</v>
          </cell>
          <cell r="H11">
            <v>3.8410452988792025</v>
          </cell>
          <cell r="I11">
            <v>5.1213937318389373</v>
          </cell>
          <cell r="J11">
            <v>624.91495072270118</v>
          </cell>
          <cell r="K11">
            <v>510.2409206357039</v>
          </cell>
          <cell r="L11">
            <v>441.88159932087916</v>
          </cell>
        </row>
        <row r="12">
          <cell r="F12">
            <v>45</v>
          </cell>
          <cell r="G12">
            <v>2.2761749919284169</v>
          </cell>
          <cell r="H12">
            <v>3.4142624878926249</v>
          </cell>
          <cell r="I12">
            <v>4.5523499838568338</v>
          </cell>
          <cell r="J12">
            <v>662.82239898131866</v>
          </cell>
          <cell r="K12">
            <v>541.19222253055989</v>
          </cell>
          <cell r="L12">
            <v>468.68621304202583</v>
          </cell>
        </row>
        <row r="13">
          <cell r="F13">
            <v>50</v>
          </cell>
          <cell r="G13">
            <v>2.0485574927355752</v>
          </cell>
          <cell r="H13">
            <v>3.0728362391033621</v>
          </cell>
          <cell r="I13">
            <v>4.0971149854711504</v>
          </cell>
          <cell r="J13">
            <v>698.67615498594557</v>
          </cell>
          <cell r="K13">
            <v>570.46669172175461</v>
          </cell>
          <cell r="L13">
            <v>494.03864704390537</v>
          </cell>
        </row>
        <row r="14">
          <cell r="F14">
            <v>55</v>
          </cell>
          <cell r="G14">
            <v>1.8623249933959773</v>
          </cell>
          <cell r="H14">
            <v>2.7934874900939657</v>
          </cell>
          <cell r="I14">
            <v>3.7246499867919547</v>
          </cell>
          <cell r="J14">
            <v>732.77773335475979</v>
          </cell>
          <cell r="K14">
            <v>598.31051386413037</v>
          </cell>
          <cell r="L14">
            <v>518.15210435765835</v>
          </cell>
        </row>
        <row r="15">
          <cell r="F15">
            <v>60</v>
          </cell>
          <cell r="G15">
            <v>1.7071312439463124</v>
          </cell>
          <cell r="H15">
            <v>2.5606968659194682</v>
          </cell>
          <cell r="I15">
            <v>3.4142624878926249</v>
          </cell>
          <cell r="J15">
            <v>765.36138095355579</v>
          </cell>
          <cell r="K15">
            <v>624.91495072270118</v>
          </cell>
          <cell r="L15">
            <v>541.19222253055989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zoomScale="115" zoomScaleNormal="115" workbookViewId="0">
      <selection activeCell="A2" sqref="A2"/>
    </sheetView>
  </sheetViews>
  <sheetFormatPr defaultRowHeight="13.8" x14ac:dyDescent="0.25"/>
  <cols>
    <col min="1" max="1" width="26.5546875" customWidth="1"/>
    <col min="3" max="3" width="13.6640625" customWidth="1"/>
    <col min="6" max="6" width="10.77734375" customWidth="1"/>
    <col min="7" max="7" width="14" customWidth="1"/>
    <col min="8" max="8" width="12.5546875" customWidth="1"/>
    <col min="9" max="9" width="13.109375" customWidth="1"/>
    <col min="10" max="10" width="14.33203125" customWidth="1"/>
    <col min="11" max="11" width="13.44140625" customWidth="1"/>
    <col min="12" max="12" width="9.6640625" customWidth="1"/>
  </cols>
  <sheetData>
    <row r="1" spans="1:11" x14ac:dyDescent="0.25">
      <c r="A1" s="19" t="s">
        <v>9</v>
      </c>
      <c r="B1" s="19"/>
      <c r="C1" s="19"/>
      <c r="E1" s="20" t="s">
        <v>11</v>
      </c>
      <c r="F1" s="20"/>
      <c r="G1" s="20"/>
      <c r="H1" s="20"/>
      <c r="I1" s="20"/>
      <c r="J1" s="20"/>
      <c r="K1" s="20"/>
    </row>
    <row r="2" spans="1:11" ht="16.2" x14ac:dyDescent="0.25">
      <c r="A2" s="10" t="s">
        <v>47</v>
      </c>
      <c r="B2" s="14" t="s">
        <v>3</v>
      </c>
      <c r="C2" s="17">
        <v>1079.973</v>
      </c>
      <c r="E2" s="1"/>
      <c r="F2" s="21" t="s">
        <v>12</v>
      </c>
      <c r="G2" s="21"/>
      <c r="H2" s="21"/>
      <c r="I2" s="22" t="s">
        <v>13</v>
      </c>
      <c r="J2" s="22"/>
      <c r="K2" s="22"/>
    </row>
    <row r="3" spans="1:11" x14ac:dyDescent="0.25">
      <c r="A3" s="16" t="s">
        <v>0</v>
      </c>
      <c r="B3" s="27" t="s">
        <v>8</v>
      </c>
      <c r="C3" s="1"/>
      <c r="E3" s="16" t="s">
        <v>0</v>
      </c>
      <c r="F3" s="11">
        <v>0.01</v>
      </c>
      <c r="G3" s="11">
        <v>1.2500000000000001E-2</v>
      </c>
      <c r="H3" s="11">
        <v>1.4999999999999999E-2</v>
      </c>
      <c r="I3" s="11">
        <v>0.01</v>
      </c>
      <c r="J3" s="11">
        <v>1.2500000000000001E-2</v>
      </c>
      <c r="K3" s="11">
        <v>1.4999999999999999E-2</v>
      </c>
    </row>
    <row r="4" spans="1:11" x14ac:dyDescent="0.25">
      <c r="A4" s="10" t="s">
        <v>1</v>
      </c>
      <c r="B4" s="14" t="s">
        <v>7</v>
      </c>
      <c r="C4" s="11">
        <v>0.5</v>
      </c>
      <c r="E4" s="6" t="s">
        <v>10</v>
      </c>
      <c r="F4" s="3" t="s">
        <v>30</v>
      </c>
      <c r="G4" s="6" t="s">
        <v>31</v>
      </c>
      <c r="H4" s="6" t="s">
        <v>32</v>
      </c>
      <c r="I4" s="3" t="s">
        <v>33</v>
      </c>
      <c r="J4" s="6" t="s">
        <v>34</v>
      </c>
      <c r="K4" s="6" t="s">
        <v>35</v>
      </c>
    </row>
    <row r="5" spans="1:11" ht="15.6" x14ac:dyDescent="0.25">
      <c r="A5" s="10" t="s">
        <v>2</v>
      </c>
      <c r="B5" s="15" t="s">
        <v>4</v>
      </c>
      <c r="C5" s="11">
        <v>0.8</v>
      </c>
      <c r="E5" s="8">
        <v>10</v>
      </c>
      <c r="F5" s="1">
        <f t="shared" ref="F5:H15" si="0">$C$2*F$3/(365*$E5*$C$5*$C$6)*10000</f>
        <v>7.0048061955168119</v>
      </c>
      <c r="G5" s="1">
        <f t="shared" si="0"/>
        <v>8.7560077443960154</v>
      </c>
      <c r="H5" s="1">
        <f t="shared" si="0"/>
        <v>10.507209293275217</v>
      </c>
      <c r="I5" s="1">
        <f>SQRT(10^6/F5)</f>
        <v>377.83478470578763</v>
      </c>
      <c r="J5" s="1">
        <f t="shared" ref="J5:K15" si="1">SQRT(10^6/G5)</f>
        <v>337.94570514645562</v>
      </c>
      <c r="K5" s="1">
        <f t="shared" si="1"/>
        <v>308.50080986783911</v>
      </c>
    </row>
    <row r="6" spans="1:11" ht="16.2" x14ac:dyDescent="0.25">
      <c r="A6" s="10" t="s">
        <v>45</v>
      </c>
      <c r="B6" s="14" t="s">
        <v>5</v>
      </c>
      <c r="C6" s="11">
        <v>5.28</v>
      </c>
      <c r="E6" s="8">
        <v>15</v>
      </c>
      <c r="F6" s="1">
        <f t="shared" si="0"/>
        <v>4.6698707970112077</v>
      </c>
      <c r="G6" s="1">
        <f t="shared" si="0"/>
        <v>5.8373384962640094</v>
      </c>
      <c r="H6" s="1">
        <f t="shared" si="0"/>
        <v>7.0048061955168111</v>
      </c>
      <c r="I6" s="1">
        <f t="shared" ref="I6:I15" si="2">SQRT(10^6/F6)</f>
        <v>462.75121480175864</v>
      </c>
      <c r="J6" s="1">
        <f t="shared" si="1"/>
        <v>413.89726918693572</v>
      </c>
      <c r="K6" s="1">
        <f t="shared" si="1"/>
        <v>377.83478470578768</v>
      </c>
    </row>
    <row r="7" spans="1:11" ht="16.2" x14ac:dyDescent="0.25">
      <c r="A7" s="6" t="s">
        <v>46</v>
      </c>
      <c r="B7" s="27" t="s">
        <v>6</v>
      </c>
      <c r="C7" s="26">
        <f>B11*B12*B13/B14*1000</f>
        <v>17.33451294117647</v>
      </c>
      <c r="E7" s="8">
        <v>20</v>
      </c>
      <c r="F7" s="1">
        <f>$C$2*F$3/(365*$E7*$C$5*$C$6)*10000</f>
        <v>3.502403097758406</v>
      </c>
      <c r="G7" s="1">
        <f t="shared" si="0"/>
        <v>4.3780038721980077</v>
      </c>
      <c r="H7" s="1">
        <f t="shared" si="0"/>
        <v>5.2536046466376085</v>
      </c>
      <c r="I7" s="1">
        <f t="shared" si="2"/>
        <v>534.33907686724331</v>
      </c>
      <c r="J7" s="1">
        <f t="shared" si="1"/>
        <v>477.92739956385657</v>
      </c>
      <c r="K7" s="1">
        <f t="shared" si="1"/>
        <v>436.28602931818159</v>
      </c>
    </row>
    <row r="8" spans="1:11" x14ac:dyDescent="0.25">
      <c r="E8" s="8">
        <v>25</v>
      </c>
      <c r="F8" s="1">
        <f t="shared" si="0"/>
        <v>2.8019224782067247</v>
      </c>
      <c r="G8" s="1">
        <f t="shared" si="0"/>
        <v>3.502403097758406</v>
      </c>
      <c r="H8" s="1">
        <f t="shared" si="0"/>
        <v>4.2028837173100868</v>
      </c>
      <c r="I8" s="1">
        <f t="shared" si="2"/>
        <v>597.40924945482072</v>
      </c>
      <c r="J8" s="1">
        <f t="shared" si="1"/>
        <v>534.33907686724331</v>
      </c>
      <c r="K8" s="1">
        <f t="shared" si="1"/>
        <v>487.78260959446015</v>
      </c>
    </row>
    <row r="9" spans="1:11" x14ac:dyDescent="0.25">
      <c r="E9" s="8">
        <v>30</v>
      </c>
      <c r="F9" s="1">
        <f t="shared" si="0"/>
        <v>2.3349353985056038</v>
      </c>
      <c r="G9" s="1">
        <f t="shared" si="0"/>
        <v>2.9186692481320047</v>
      </c>
      <c r="H9" s="1">
        <f t="shared" si="0"/>
        <v>3.5024030977584055</v>
      </c>
      <c r="I9" s="1">
        <f t="shared" si="2"/>
        <v>654.42904397727239</v>
      </c>
      <c r="J9" s="1">
        <f t="shared" si="1"/>
        <v>585.33913151335219</v>
      </c>
      <c r="K9" s="1">
        <f t="shared" si="1"/>
        <v>534.33907686724342</v>
      </c>
    </row>
    <row r="10" spans="1:11" x14ac:dyDescent="0.25">
      <c r="A10" s="6" t="s">
        <v>40</v>
      </c>
      <c r="B10" s="14" t="s">
        <v>41</v>
      </c>
      <c r="C10" s="14" t="s">
        <v>37</v>
      </c>
      <c r="E10" s="8">
        <v>35</v>
      </c>
      <c r="F10" s="1">
        <f t="shared" si="0"/>
        <v>2.0013731987190893</v>
      </c>
      <c r="G10" s="1">
        <f t="shared" si="0"/>
        <v>2.5017164983988609</v>
      </c>
      <c r="H10" s="1">
        <f t="shared" si="0"/>
        <v>3.002059798078633</v>
      </c>
      <c r="I10" s="1">
        <f t="shared" si="2"/>
        <v>706.86415658727606</v>
      </c>
      <c r="J10" s="1">
        <f t="shared" si="1"/>
        <v>632.23852199488203</v>
      </c>
      <c r="K10" s="1">
        <f t="shared" si="1"/>
        <v>577.15216703387171</v>
      </c>
    </row>
    <row r="11" spans="1:11" x14ac:dyDescent="0.25">
      <c r="A11" s="29" t="s">
        <v>36</v>
      </c>
      <c r="B11" s="18">
        <v>1.024</v>
      </c>
      <c r="C11" s="1" t="s">
        <v>38</v>
      </c>
      <c r="E11" s="8">
        <v>40</v>
      </c>
      <c r="F11" s="1">
        <f t="shared" si="0"/>
        <v>1.751201548879203</v>
      </c>
      <c r="G11" s="1">
        <f t="shared" si="0"/>
        <v>2.1890019360990038</v>
      </c>
      <c r="H11" s="1">
        <f t="shared" si="0"/>
        <v>2.6268023233188043</v>
      </c>
      <c r="I11" s="1">
        <f t="shared" si="2"/>
        <v>755.66956941157525</v>
      </c>
      <c r="J11" s="1">
        <f t="shared" si="1"/>
        <v>675.89141029291125</v>
      </c>
      <c r="K11" s="1">
        <f t="shared" si="1"/>
        <v>617.00161973567822</v>
      </c>
    </row>
    <row r="12" spans="1:11" x14ac:dyDescent="0.25">
      <c r="A12" s="29" t="s">
        <v>42</v>
      </c>
      <c r="B12" s="18">
        <v>14.388999999999999</v>
      </c>
      <c r="C12" s="1" t="s">
        <v>39</v>
      </c>
      <c r="E12" s="8">
        <v>45</v>
      </c>
      <c r="F12" s="1">
        <f t="shared" si="0"/>
        <v>1.556623599003736</v>
      </c>
      <c r="G12" s="1">
        <f t="shared" si="0"/>
        <v>1.9457794987546699</v>
      </c>
      <c r="H12" s="1">
        <f t="shared" si="0"/>
        <v>2.3349353985056038</v>
      </c>
      <c r="I12" s="1">
        <f t="shared" si="2"/>
        <v>801.50861530086502</v>
      </c>
      <c r="J12" s="1">
        <f t="shared" si="1"/>
        <v>716.89109934578494</v>
      </c>
      <c r="K12" s="1">
        <f t="shared" si="1"/>
        <v>654.42904397727239</v>
      </c>
    </row>
    <row r="13" spans="1:11" x14ac:dyDescent="0.25">
      <c r="A13" s="29" t="s">
        <v>43</v>
      </c>
      <c r="B13" s="27">
        <v>1</v>
      </c>
      <c r="C13" s="1" t="s">
        <v>44</v>
      </c>
      <c r="E13" s="8">
        <v>50</v>
      </c>
      <c r="F13" s="1">
        <f t="shared" si="0"/>
        <v>1.4009612391033623</v>
      </c>
      <c r="G13" s="1">
        <f t="shared" si="0"/>
        <v>1.751201548879203</v>
      </c>
      <c r="H13" s="1">
        <f t="shared" si="0"/>
        <v>2.1014418586550434</v>
      </c>
      <c r="I13" s="1">
        <f t="shared" si="2"/>
        <v>844.86426286613903</v>
      </c>
      <c r="J13" s="1">
        <f t="shared" si="1"/>
        <v>755.66956941157525</v>
      </c>
      <c r="K13" s="1">
        <f t="shared" si="1"/>
        <v>689.82878197822606</v>
      </c>
    </row>
    <row r="14" spans="1:11" ht="16.2" x14ac:dyDescent="0.25">
      <c r="A14" s="29" t="s">
        <v>48</v>
      </c>
      <c r="B14" s="11">
        <v>850</v>
      </c>
      <c r="C14" s="1" t="s">
        <v>49</v>
      </c>
      <c r="E14" s="8">
        <v>55</v>
      </c>
      <c r="F14" s="1">
        <f t="shared" si="0"/>
        <v>1.2736011264576022</v>
      </c>
      <c r="G14" s="1">
        <f t="shared" si="0"/>
        <v>1.5920014080720026</v>
      </c>
      <c r="H14" s="1">
        <f t="shared" si="0"/>
        <v>1.9104016896864031</v>
      </c>
      <c r="I14" s="1">
        <f t="shared" si="2"/>
        <v>886.10111439675939</v>
      </c>
      <c r="J14" s="1">
        <f t="shared" si="1"/>
        <v>792.55293069178867</v>
      </c>
      <c r="K14" s="1">
        <f t="shared" si="1"/>
        <v>723.49853026120195</v>
      </c>
    </row>
    <row r="15" spans="1:11" x14ac:dyDescent="0.25">
      <c r="E15" s="8">
        <v>60</v>
      </c>
      <c r="F15" s="1">
        <f t="shared" si="0"/>
        <v>1.1674676992528019</v>
      </c>
      <c r="G15" s="1">
        <f t="shared" si="0"/>
        <v>1.4593346240660023</v>
      </c>
      <c r="H15" s="1">
        <f t="shared" si="0"/>
        <v>1.7512015488792028</v>
      </c>
      <c r="I15" s="1">
        <f t="shared" si="2"/>
        <v>925.50242960351727</v>
      </c>
      <c r="J15" s="1">
        <f t="shared" si="1"/>
        <v>827.79453837387143</v>
      </c>
      <c r="K15" s="1">
        <f t="shared" si="1"/>
        <v>755.66956941157537</v>
      </c>
    </row>
    <row r="17" spans="6:9" x14ac:dyDescent="0.25">
      <c r="F17" s="28"/>
      <c r="I17" s="28"/>
    </row>
  </sheetData>
  <mergeCells count="4">
    <mergeCell ref="A1:C1"/>
    <mergeCell ref="E1:K1"/>
    <mergeCell ref="F2:H2"/>
    <mergeCell ref="I2:K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7B518-5F36-49AE-BD0B-2BEF60CE804C}">
  <dimension ref="A1:P23"/>
  <sheetViews>
    <sheetView tabSelected="1" zoomScale="130" zoomScaleNormal="130" workbookViewId="0">
      <selection activeCell="D15" sqref="D15"/>
    </sheetView>
  </sheetViews>
  <sheetFormatPr defaultRowHeight="13.8" x14ac:dyDescent="0.25"/>
  <cols>
    <col min="1" max="1" width="23.5546875" customWidth="1"/>
    <col min="4" max="4" width="19.33203125" customWidth="1"/>
    <col min="7" max="7" width="10" customWidth="1"/>
    <col min="8" max="8" width="10.88671875" customWidth="1"/>
    <col min="9" max="9" width="9.77734375" customWidth="1"/>
    <col min="15" max="15" width="13.5546875" customWidth="1"/>
  </cols>
  <sheetData>
    <row r="1" spans="1:16" x14ac:dyDescent="0.25">
      <c r="A1" s="19" t="s">
        <v>23</v>
      </c>
      <c r="B1" s="19"/>
      <c r="C1" s="19"/>
      <c r="D1" s="13" t="s">
        <v>37</v>
      </c>
      <c r="F1" s="23" t="s">
        <v>11</v>
      </c>
      <c r="G1" s="24"/>
      <c r="H1" s="24"/>
      <c r="I1" s="24"/>
      <c r="J1" s="24"/>
      <c r="K1" s="24"/>
      <c r="L1" s="24"/>
      <c r="M1" s="24"/>
      <c r="N1" s="25"/>
      <c r="O1" s="2"/>
      <c r="P1" s="2"/>
    </row>
    <row r="2" spans="1:16" ht="16.2" x14ac:dyDescent="0.25">
      <c r="A2" s="9" t="s">
        <v>47</v>
      </c>
      <c r="B2" s="1" t="s">
        <v>3</v>
      </c>
      <c r="C2" s="12">
        <v>1079.973</v>
      </c>
      <c r="D2" s="1" t="s">
        <v>52</v>
      </c>
      <c r="F2" s="1"/>
      <c r="G2" s="1"/>
      <c r="H2" s="4"/>
      <c r="I2" s="21" t="s">
        <v>27</v>
      </c>
      <c r="J2" s="21"/>
      <c r="K2" s="21"/>
      <c r="L2" s="22" t="s">
        <v>26</v>
      </c>
      <c r="M2" s="22"/>
      <c r="N2" s="22"/>
      <c r="O2" s="2"/>
      <c r="P2" s="2"/>
    </row>
    <row r="3" spans="1:16" x14ac:dyDescent="0.25">
      <c r="A3" s="9"/>
      <c r="B3" s="1"/>
      <c r="C3" s="1"/>
      <c r="D3" s="1"/>
      <c r="F3" s="1"/>
      <c r="G3" s="1"/>
      <c r="H3" s="1" t="s">
        <v>29</v>
      </c>
      <c r="I3" s="5">
        <v>3000</v>
      </c>
      <c r="J3" s="5">
        <v>3500</v>
      </c>
      <c r="K3" s="5">
        <v>4000</v>
      </c>
      <c r="L3" s="1"/>
      <c r="M3" s="1"/>
      <c r="N3" s="1"/>
      <c r="O3" s="2"/>
      <c r="P3" s="2"/>
    </row>
    <row r="4" spans="1:16" ht="15" customHeight="1" x14ac:dyDescent="0.25">
      <c r="A4" s="9" t="s">
        <v>14</v>
      </c>
      <c r="B4" s="1"/>
      <c r="C4" s="11"/>
      <c r="D4" s="1"/>
      <c r="F4" s="6" t="s">
        <v>24</v>
      </c>
      <c r="G4" s="6" t="s">
        <v>25</v>
      </c>
      <c r="H4" s="7" t="s">
        <v>12</v>
      </c>
      <c r="I4" s="5">
        <v>3000</v>
      </c>
      <c r="J4" s="5">
        <v>3500</v>
      </c>
      <c r="K4" s="5">
        <v>4000</v>
      </c>
      <c r="L4" s="5">
        <v>3000</v>
      </c>
      <c r="M4" s="5">
        <v>3500</v>
      </c>
      <c r="N4" s="5">
        <v>4000</v>
      </c>
      <c r="O4" s="5" t="s">
        <v>28</v>
      </c>
      <c r="P4" s="2"/>
    </row>
    <row r="5" spans="1:16" x14ac:dyDescent="0.25">
      <c r="A5" s="6" t="s">
        <v>15</v>
      </c>
      <c r="B5" s="1" t="s">
        <v>19</v>
      </c>
      <c r="C5" s="18"/>
      <c r="D5" s="1"/>
      <c r="F5" s="1">
        <v>1.4999999999999999E-2</v>
      </c>
      <c r="G5" s="1"/>
      <c r="H5" s="1"/>
      <c r="I5" s="1"/>
      <c r="J5" s="1"/>
      <c r="K5" s="1"/>
      <c r="L5" s="1"/>
      <c r="M5" s="1"/>
      <c r="N5" s="1"/>
      <c r="O5" s="2"/>
      <c r="P5" s="2"/>
    </row>
    <row r="6" spans="1:16" x14ac:dyDescent="0.25">
      <c r="A6" s="9"/>
      <c r="B6" s="1"/>
      <c r="C6" s="1"/>
      <c r="D6" s="1"/>
      <c r="F6" s="1">
        <v>3.5000000000000003E-2</v>
      </c>
      <c r="G6" s="1"/>
      <c r="H6" s="1"/>
      <c r="I6" s="1"/>
      <c r="J6" s="1"/>
      <c r="K6" s="1"/>
      <c r="L6" s="1"/>
      <c r="M6" s="1"/>
      <c r="N6" s="1"/>
      <c r="O6" s="2"/>
      <c r="P6" s="2"/>
    </row>
    <row r="7" spans="1:16" x14ac:dyDescent="0.25">
      <c r="A7" s="9" t="s">
        <v>16</v>
      </c>
      <c r="B7" s="1" t="s">
        <v>20</v>
      </c>
      <c r="C7" s="11">
        <v>70</v>
      </c>
      <c r="D7" s="1" t="s">
        <v>51</v>
      </c>
      <c r="F7" s="1">
        <v>5.5E-2</v>
      </c>
      <c r="G7" s="1"/>
      <c r="H7" s="1"/>
      <c r="I7" s="1"/>
      <c r="J7" s="1"/>
      <c r="K7" s="1"/>
      <c r="L7" s="1"/>
      <c r="M7" s="1"/>
      <c r="N7" s="1"/>
      <c r="O7" s="2"/>
      <c r="P7" s="2"/>
    </row>
    <row r="8" spans="1:16" x14ac:dyDescent="0.25">
      <c r="A8" s="9" t="s">
        <v>17</v>
      </c>
      <c r="B8" s="1" t="s">
        <v>21</v>
      </c>
      <c r="C8" s="1">
        <v>1600</v>
      </c>
      <c r="D8" s="1"/>
      <c r="F8" s="1">
        <v>7.4999999999999997E-2</v>
      </c>
      <c r="G8" s="1"/>
      <c r="H8" s="1"/>
      <c r="I8" s="1"/>
      <c r="J8" s="1"/>
      <c r="K8" s="1"/>
      <c r="L8" s="1"/>
      <c r="M8" s="1"/>
      <c r="N8" s="1"/>
      <c r="O8" s="2"/>
      <c r="P8" s="2"/>
    </row>
    <row r="9" spans="1:16" x14ac:dyDescent="0.25">
      <c r="A9" s="9"/>
      <c r="B9" s="1"/>
      <c r="C9" s="1"/>
      <c r="D9" s="1"/>
      <c r="F9" s="1">
        <v>9.5000000000000001E-2</v>
      </c>
      <c r="G9" s="1"/>
      <c r="H9" s="1"/>
      <c r="I9" s="1"/>
      <c r="J9" s="1"/>
      <c r="K9" s="1"/>
      <c r="L9" s="1"/>
      <c r="M9" s="1"/>
      <c r="N9" s="1"/>
      <c r="O9" s="2"/>
      <c r="P9" s="2"/>
    </row>
    <row r="10" spans="1:16" ht="16.2" x14ac:dyDescent="0.25">
      <c r="A10" s="9" t="s">
        <v>50</v>
      </c>
      <c r="B10" s="1" t="s">
        <v>5</v>
      </c>
      <c r="C10" s="1">
        <v>5.28</v>
      </c>
      <c r="D10" s="1" t="s">
        <v>58</v>
      </c>
      <c r="F10" s="1">
        <v>0.115</v>
      </c>
      <c r="G10" s="1"/>
      <c r="H10" s="1"/>
      <c r="I10" s="1"/>
      <c r="J10" s="1"/>
      <c r="K10" s="1"/>
      <c r="L10" s="1"/>
      <c r="M10" s="1"/>
      <c r="N10" s="1"/>
      <c r="O10" s="2"/>
      <c r="P10" s="2"/>
    </row>
    <row r="11" spans="1:16" x14ac:dyDescent="0.25">
      <c r="A11" s="9" t="s">
        <v>18</v>
      </c>
      <c r="B11" s="1" t="s">
        <v>22</v>
      </c>
      <c r="C11" s="1">
        <v>1200</v>
      </c>
      <c r="D11" s="1"/>
      <c r="F11" s="1">
        <v>0.13500000000000001</v>
      </c>
      <c r="G11" s="1"/>
      <c r="H11" s="1"/>
      <c r="I11" s="1"/>
      <c r="J11" s="1"/>
      <c r="K11" s="1"/>
      <c r="L11" s="1"/>
      <c r="M11" s="1"/>
      <c r="N11" s="1"/>
      <c r="O11" s="2"/>
      <c r="P11" s="2"/>
    </row>
    <row r="12" spans="1:16" x14ac:dyDescent="0.25">
      <c r="F12" s="1">
        <v>0.155</v>
      </c>
      <c r="G12" s="1"/>
      <c r="H12" s="1"/>
      <c r="I12" s="1"/>
      <c r="J12" s="1"/>
      <c r="K12" s="1"/>
      <c r="L12" s="1"/>
      <c r="M12" s="1"/>
      <c r="N12" s="1"/>
      <c r="O12" s="2"/>
      <c r="P12" s="2"/>
    </row>
    <row r="13" spans="1:16" x14ac:dyDescent="0.25">
      <c r="F13" s="1">
        <v>0.17499999999999999</v>
      </c>
      <c r="G13" s="1"/>
      <c r="H13" s="1"/>
      <c r="I13" s="1"/>
      <c r="J13" s="1"/>
      <c r="K13" s="1"/>
      <c r="L13" s="1"/>
      <c r="M13" s="1"/>
      <c r="N13" s="1"/>
      <c r="O13" s="2"/>
      <c r="P13" s="2"/>
    </row>
    <row r="14" spans="1:16" x14ac:dyDescent="0.25">
      <c r="A14" s="6" t="s">
        <v>53</v>
      </c>
      <c r="B14" s="13" t="s">
        <v>41</v>
      </c>
      <c r="C14" s="13" t="s">
        <v>37</v>
      </c>
      <c r="F14" s="1">
        <v>0.19500000000000001</v>
      </c>
      <c r="G14" s="1"/>
      <c r="H14" s="1"/>
      <c r="I14" s="1"/>
      <c r="J14" s="1"/>
      <c r="K14" s="1"/>
      <c r="L14" s="1"/>
      <c r="M14" s="1"/>
      <c r="N14" s="1"/>
      <c r="O14" s="2"/>
      <c r="P14" s="2"/>
    </row>
    <row r="15" spans="1:16" x14ac:dyDescent="0.25">
      <c r="A15" s="29" t="s">
        <v>54</v>
      </c>
      <c r="B15" s="18">
        <v>45.227499999999999</v>
      </c>
      <c r="C15" s="1" t="s">
        <v>57</v>
      </c>
      <c r="F15" s="1">
        <v>0.215</v>
      </c>
      <c r="G15" s="1"/>
      <c r="H15" s="1"/>
      <c r="I15" s="1"/>
      <c r="J15" s="1"/>
      <c r="K15" s="1"/>
      <c r="L15" s="1"/>
      <c r="M15" s="1"/>
      <c r="N15" s="1"/>
      <c r="O15" s="2"/>
      <c r="P15" s="2"/>
    </row>
    <row r="16" spans="1:16" ht="16.2" x14ac:dyDescent="0.25">
      <c r="A16" s="29" t="s">
        <v>55</v>
      </c>
      <c r="B16" s="11">
        <v>10.09</v>
      </c>
      <c r="C16" s="1" t="s">
        <v>49</v>
      </c>
      <c r="F16" s="1">
        <v>0.23499999999999999</v>
      </c>
      <c r="G16" s="1"/>
      <c r="H16" s="1"/>
      <c r="I16" s="1"/>
      <c r="J16" s="1"/>
      <c r="K16" s="1"/>
      <c r="L16" s="1"/>
      <c r="M16" s="1"/>
      <c r="N16" s="1"/>
      <c r="O16" s="2"/>
      <c r="P16" s="2"/>
    </row>
    <row r="17" spans="1:16" x14ac:dyDescent="0.25">
      <c r="A17" s="29" t="s">
        <v>56</v>
      </c>
      <c r="B17" s="18">
        <f>B15/B16</f>
        <v>4.4824083250743314</v>
      </c>
      <c r="C17" s="1"/>
      <c r="F17" s="1">
        <v>0.255</v>
      </c>
      <c r="G17" s="1"/>
      <c r="H17" s="1"/>
      <c r="I17" s="1"/>
      <c r="J17" s="1"/>
      <c r="K17" s="1"/>
      <c r="L17" s="1"/>
      <c r="M17" s="1"/>
      <c r="N17" s="1"/>
      <c r="O17" s="2"/>
      <c r="P17" s="2"/>
    </row>
    <row r="18" spans="1:16" x14ac:dyDescent="0.25">
      <c r="F18" s="1">
        <v>0.27500000000000002</v>
      </c>
      <c r="G18" s="1"/>
      <c r="H18" s="1"/>
      <c r="I18" s="1"/>
      <c r="J18" s="1"/>
      <c r="K18" s="1"/>
      <c r="L18" s="1"/>
      <c r="M18" s="1"/>
      <c r="N18" s="1"/>
      <c r="O18" s="2"/>
      <c r="P18" s="2"/>
    </row>
    <row r="19" spans="1:16" x14ac:dyDescent="0.25">
      <c r="F19" s="1">
        <v>0.29499999999999998</v>
      </c>
      <c r="G19" s="1"/>
      <c r="H19" s="1"/>
      <c r="I19" s="1"/>
      <c r="J19" s="1"/>
      <c r="K19" s="1"/>
      <c r="L19" s="1"/>
      <c r="M19" s="1"/>
      <c r="N19" s="1"/>
      <c r="O19" s="2"/>
      <c r="P19" s="2"/>
    </row>
    <row r="20" spans="1:16" x14ac:dyDescent="0.25">
      <c r="F20" s="1">
        <v>0.315</v>
      </c>
      <c r="G20" s="1"/>
      <c r="H20" s="1"/>
      <c r="I20" s="1"/>
      <c r="J20" s="1"/>
      <c r="K20" s="1"/>
      <c r="L20" s="1"/>
      <c r="M20" s="1"/>
      <c r="N20" s="1"/>
      <c r="O20" s="2"/>
      <c r="P20" s="2"/>
    </row>
    <row r="21" spans="1:16" x14ac:dyDescent="0.25">
      <c r="F21" s="1">
        <v>0.33500000000000002</v>
      </c>
      <c r="G21" s="1"/>
      <c r="H21" s="1"/>
      <c r="I21" s="1"/>
      <c r="J21" s="1"/>
      <c r="K21" s="1"/>
      <c r="L21" s="1"/>
      <c r="M21" s="1"/>
      <c r="N21" s="1"/>
      <c r="O21" s="2"/>
      <c r="P21" s="2"/>
    </row>
    <row r="22" spans="1:16" x14ac:dyDescent="0.25">
      <c r="F22" s="1">
        <v>0.35499999999999998</v>
      </c>
      <c r="G22" s="1"/>
      <c r="H22" s="1"/>
      <c r="I22" s="1"/>
      <c r="J22" s="1"/>
      <c r="K22" s="1"/>
      <c r="L22" s="1"/>
      <c r="M22" s="1"/>
      <c r="N22" s="1"/>
      <c r="O22" s="2"/>
      <c r="P22" s="2"/>
    </row>
    <row r="23" spans="1:16" x14ac:dyDescent="0.25"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</sheetData>
  <mergeCells count="4">
    <mergeCell ref="I2:K2"/>
    <mergeCell ref="L2:N2"/>
    <mergeCell ref="F1:N1"/>
    <mergeCell ref="A1:C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01技术上</vt:lpstr>
      <vt:lpstr>02经济上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2025-10-20T13:41:40Z</cp:lastPrinted>
  <dcterms:created xsi:type="dcterms:W3CDTF">2015-06-05T18:19:34Z</dcterms:created>
  <dcterms:modified xsi:type="dcterms:W3CDTF">2025-10-20T14:12:45Z</dcterms:modified>
</cp:coreProperties>
</file>