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dc99292729c15619/Documents/GitHub/Project/stat/"/>
    </mc:Choice>
  </mc:AlternateContent>
  <xr:revisionPtr revIDLastSave="0" documentId="8_{63FC3C96-A94C-4B2F-924E-878DE333A1BF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Dataset" sheetId="1" r:id="rId1"/>
    <sheet name="Sort and Find" sheetId="2" r:id="rId2"/>
    <sheet name="Using QUARTILE Function" sheetId="3" r:id="rId3"/>
    <sheet name="Mean And Standard Deviation" sheetId="4" r:id="rId4"/>
    <sheet name="Using Z-Score" sheetId="5" r:id="rId5"/>
    <sheet name="Using Large &amp; Small Function" sheetId="6" r:id="rId6"/>
  </sheets>
  <definedNames>
    <definedName name="_xlnm._FilterDatabase" localSheetId="0" hidden="1">Dataset!$B$4:$C$16</definedName>
    <definedName name="_xlnm._FilterDatabase" localSheetId="2" hidden="1">'Using QUARTILE Function'!$J$4:$L$16</definedName>
  </definedNames>
  <calcPr calcId="191029"/>
</workbook>
</file>

<file path=xl/calcChain.xml><?xml version="1.0" encoding="utf-8"?>
<calcChain xmlns="http://schemas.openxmlformats.org/spreadsheetml/2006/main">
  <c r="L6" i="4" l="1"/>
  <c r="L7" i="4"/>
  <c r="L8" i="4"/>
  <c r="L9" i="4"/>
  <c r="L10" i="4"/>
  <c r="L11" i="4"/>
  <c r="L12" i="4"/>
  <c r="L13" i="4"/>
  <c r="L14" i="4"/>
  <c r="L15" i="4"/>
  <c r="L16" i="4"/>
  <c r="L5" i="4"/>
  <c r="O8" i="4"/>
  <c r="O7" i="4"/>
  <c r="O6" i="4"/>
  <c r="O5" i="4"/>
  <c r="F8" i="1"/>
  <c r="F9" i="1"/>
  <c r="F7" i="1"/>
  <c r="O9" i="6"/>
  <c r="M9" i="6"/>
  <c r="G9" i="6"/>
  <c r="E9" i="6"/>
  <c r="O8" i="6"/>
  <c r="M8" i="6"/>
  <c r="G8" i="6"/>
  <c r="E8" i="6"/>
  <c r="O7" i="6"/>
  <c r="M7" i="6"/>
  <c r="G7" i="6"/>
  <c r="E7" i="6"/>
  <c r="O6" i="6"/>
  <c r="M6" i="6"/>
  <c r="G6" i="6"/>
  <c r="E6" i="6"/>
  <c r="O5" i="6"/>
  <c r="M5" i="6"/>
  <c r="G5" i="6"/>
  <c r="E5" i="6"/>
  <c r="D13" i="5"/>
  <c r="F13" i="5" s="1"/>
  <c r="E10" i="5"/>
  <c r="I6" i="5"/>
  <c r="I5" i="5"/>
  <c r="E15" i="5" s="1"/>
  <c r="H7" i="4"/>
  <c r="G7" i="4"/>
  <c r="H6" i="4"/>
  <c r="G6" i="4"/>
  <c r="H5" i="4"/>
  <c r="H8" i="4" s="1"/>
  <c r="G5" i="4"/>
  <c r="G8" i="4" s="1"/>
  <c r="G16" i="3"/>
  <c r="G17" i="3" s="1"/>
  <c r="G15" i="3"/>
  <c r="G6" i="3"/>
  <c r="G7" i="3" s="1"/>
  <c r="G5" i="3"/>
  <c r="G4" i="3"/>
  <c r="G8" i="3" s="1"/>
  <c r="D11" i="3" l="1"/>
  <c r="D6" i="3"/>
  <c r="D10" i="3"/>
  <c r="D15" i="3"/>
  <c r="D8" i="3"/>
  <c r="D13" i="3"/>
  <c r="D7" i="3"/>
  <c r="D16" i="3"/>
  <c r="D9" i="3"/>
  <c r="D5" i="3"/>
  <c r="D14" i="3"/>
  <c r="D12" i="3"/>
  <c r="G19" i="3"/>
  <c r="G18" i="3"/>
  <c r="D11" i="4"/>
  <c r="D7" i="4"/>
  <c r="D10" i="4"/>
  <c r="D12" i="4"/>
  <c r="D15" i="4"/>
  <c r="D9" i="5"/>
  <c r="F9" i="5" s="1"/>
  <c r="E14" i="5"/>
  <c r="D6" i="4"/>
  <c r="D16" i="4"/>
  <c r="E9" i="5"/>
  <c r="D12" i="5"/>
  <c r="F12" i="5" s="1"/>
  <c r="D8" i="5"/>
  <c r="F8" i="5" s="1"/>
  <c r="E13" i="5"/>
  <c r="D16" i="5"/>
  <c r="F16" i="5" s="1"/>
  <c r="D5" i="4"/>
  <c r="D13" i="4"/>
  <c r="D6" i="5"/>
  <c r="F6" i="5" s="1"/>
  <c r="E8" i="5"/>
  <c r="D11" i="5"/>
  <c r="F11" i="5" s="1"/>
  <c r="E16" i="5"/>
  <c r="D8" i="4"/>
  <c r="D14" i="4"/>
  <c r="E6" i="5"/>
  <c r="E11" i="5"/>
  <c r="D14" i="5"/>
  <c r="F14" i="5" s="1"/>
  <c r="D9" i="4"/>
  <c r="D5" i="5"/>
  <c r="F5" i="5" s="1"/>
  <c r="D7" i="5"/>
  <c r="F7" i="5" s="1"/>
  <c r="E12" i="5"/>
  <c r="D15" i="5"/>
  <c r="F15" i="5" s="1"/>
  <c r="E5" i="5"/>
  <c r="E7" i="5"/>
  <c r="D10" i="5"/>
  <c r="F10" i="5" s="1"/>
</calcChain>
</file>

<file path=xl/sharedStrings.xml><?xml version="1.0" encoding="utf-8"?>
<sst xmlns="http://schemas.openxmlformats.org/spreadsheetml/2006/main" count="223" uniqueCount="43">
  <si>
    <t>Dataset</t>
  </si>
  <si>
    <t>Name</t>
  </si>
  <si>
    <t>Daily Income</t>
  </si>
  <si>
    <t>John</t>
  </si>
  <si>
    <t>Borris</t>
  </si>
  <si>
    <t>Agatha</t>
  </si>
  <si>
    <t>Alain</t>
  </si>
  <si>
    <t>Nathan</t>
  </si>
  <si>
    <t>Susane</t>
  </si>
  <si>
    <t>Robin</t>
  </si>
  <si>
    <t>Chris</t>
  </si>
  <si>
    <t>Emma</t>
  </si>
  <si>
    <t>Ronald</t>
  </si>
  <si>
    <t>Arnold</t>
  </si>
  <si>
    <t>Megan</t>
  </si>
  <si>
    <t>Use Sort &amp; Filter</t>
  </si>
  <si>
    <t>&gt;&gt;&gt; Try Yourself &gt;&gt;&gt;</t>
  </si>
  <si>
    <t>Apply QUARTILE Function</t>
  </si>
  <si>
    <t>Outlier</t>
  </si>
  <si>
    <t>Q1</t>
  </si>
  <si>
    <t>Q3</t>
  </si>
  <si>
    <t>IQR</t>
  </si>
  <si>
    <t>q3-q1</t>
  </si>
  <si>
    <t>Upper Limit</t>
  </si>
  <si>
    <t>Lower Limit</t>
  </si>
  <si>
    <t>q3+(1.5*iqr)</t>
  </si>
  <si>
    <t>q3+1.5*iqr</t>
  </si>
  <si>
    <t>q1-(1.5*iqr)</t>
  </si>
  <si>
    <t>Q1`</t>
  </si>
  <si>
    <t>Q2</t>
  </si>
  <si>
    <t>Q4</t>
  </si>
  <si>
    <t>Use Mean &amp; Standard Deviation</t>
  </si>
  <si>
    <t>Mean</t>
  </si>
  <si>
    <t>Standard Deviation</t>
  </si>
  <si>
    <t>mean-(1.25*std)</t>
  </si>
  <si>
    <t>meaqn+(1.25*std)</t>
  </si>
  <si>
    <t>Calculate Z-Score</t>
  </si>
  <si>
    <t>Z-Score</t>
  </si>
  <si>
    <t>zscore</t>
  </si>
  <si>
    <t>sample-mean/std</t>
  </si>
  <si>
    <t>Apply LARGE &amp; SMALL Functions</t>
  </si>
  <si>
    <t>Largest</t>
  </si>
  <si>
    <t>Smallest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</si>
</sst>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8">
    <font>
      <sz val="11"/>
      <color theme="1"/>
      <name val="Calibri"/>
      <scheme val="minor"/>
    </font>
    <font>
      <sz val="12"/>
      <color theme="1"/>
      <name val="Comic Sans MS"/>
    </font>
    <font>
      <b/>
      <sz val="12"/>
      <color theme="0"/>
      <name val="Comic Sans MS"/>
    </font>
    <font>
      <sz val="11"/>
      <name val="Calibri"/>
    </font>
    <font>
      <sz val="11"/>
      <color theme="1"/>
      <name val="Calibri"/>
    </font>
    <font>
      <b/>
      <sz val="11"/>
      <color theme="0"/>
      <name val="Comic Sans MS"/>
    </font>
    <font>
      <sz val="12"/>
      <color theme="1"/>
      <name val="Calibri"/>
    </font>
    <font>
      <b/>
      <sz val="12"/>
      <color theme="1"/>
      <name val="Comic Sans MS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2F5496"/>
        <bgColor rgb="FF2F5496"/>
      </patternFill>
    </fill>
    <fill>
      <patternFill patternType="solid">
        <fgColor rgb="FFBDD6EE"/>
        <bgColor rgb="FFBDD6EE"/>
      </patternFill>
    </fill>
    <fill>
      <patternFill patternType="solid">
        <fgColor theme="0"/>
        <bgColor theme="0"/>
      </patternFill>
    </fill>
  </fills>
  <borders count="12">
    <border>
      <left/>
      <right/>
      <top/>
      <bottom/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theme="9"/>
      </top>
      <bottom style="thin">
        <color rgb="FF000000"/>
      </bottom>
      <diagonal/>
    </border>
    <border>
      <left style="medium">
        <color theme="9"/>
      </left>
      <right/>
      <top/>
      <bottom/>
      <diagonal/>
    </border>
    <border>
      <left/>
      <right/>
      <top/>
      <bottom/>
      <diagonal/>
    </border>
    <border>
      <left style="medium">
        <color theme="9"/>
      </left>
      <right style="medium">
        <color theme="9"/>
      </right>
      <top style="medium">
        <color theme="9"/>
      </top>
      <bottom style="thin">
        <color theme="9"/>
      </bottom>
      <diagonal/>
    </border>
    <border>
      <left style="medium">
        <color theme="9"/>
      </left>
      <right style="medium">
        <color theme="9"/>
      </right>
      <top style="thin">
        <color theme="9"/>
      </top>
      <bottom style="thin">
        <color theme="9"/>
      </bottom>
      <diagonal/>
    </border>
    <border>
      <left style="medium">
        <color theme="9"/>
      </left>
      <right style="medium">
        <color theme="9"/>
      </right>
      <top style="thin">
        <color theme="9"/>
      </top>
      <bottom style="medium">
        <color theme="9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164" fontId="1" fillId="0" borderId="3" xfId="0" applyNumberFormat="1" applyFont="1" applyBorder="1" applyAlignment="1">
      <alignment vertical="center"/>
    </xf>
    <xf numFmtId="0" fontId="6" fillId="0" borderId="0" xfId="0" applyFont="1"/>
    <xf numFmtId="0" fontId="1" fillId="0" borderId="3" xfId="0" applyFont="1" applyBorder="1"/>
    <xf numFmtId="164" fontId="1" fillId="0" borderId="3" xfId="0" applyNumberFormat="1" applyFont="1" applyBorder="1"/>
    <xf numFmtId="0" fontId="1" fillId="0" borderId="0" xfId="0" applyFont="1"/>
    <xf numFmtId="0" fontId="7" fillId="4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7" fillId="4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7" fillId="4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/>
    </xf>
    <xf numFmtId="164" fontId="1" fillId="0" borderId="0" xfId="0" applyNumberFormat="1" applyFont="1"/>
    <xf numFmtId="165" fontId="1" fillId="0" borderId="3" xfId="0" applyNumberFormat="1" applyFont="1" applyBorder="1" applyAlignment="1">
      <alignment vertical="center"/>
    </xf>
    <xf numFmtId="164" fontId="1" fillId="5" borderId="3" xfId="0" applyNumberFormat="1" applyFont="1" applyFill="1" applyBorder="1" applyAlignment="1">
      <alignment vertical="center"/>
    </xf>
    <xf numFmtId="2" fontId="1" fillId="0" borderId="3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5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0" borderId="7" xfId="0" applyFont="1" applyBorder="1"/>
    <xf numFmtId="0" fontId="2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2" workbookViewId="0">
      <selection activeCell="F5" sqref="F5"/>
    </sheetView>
  </sheetViews>
  <sheetFormatPr defaultColWidth="14.453125" defaultRowHeight="15" customHeight="1"/>
  <cols>
    <col min="1" max="1" width="4.7265625" customWidth="1"/>
    <col min="2" max="2" width="14.26953125" customWidth="1"/>
    <col min="3" max="3" width="15.54296875" customWidth="1"/>
    <col min="4" max="4" width="5" customWidth="1"/>
    <col min="5" max="5" width="9.08984375" customWidth="1"/>
    <col min="6" max="6" width="9.90625" bestFit="1" customWidth="1"/>
    <col min="7" max="23" width="8.726562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24" t="s">
        <v>0</v>
      </c>
      <c r="C2" s="25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2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3" t="s">
        <v>1</v>
      </c>
      <c r="C4" s="4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5" t="s">
        <v>4</v>
      </c>
      <c r="C5" s="6">
        <v>780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5" t="s">
        <v>7</v>
      </c>
      <c r="C6" s="7">
        <v>725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5" t="s">
        <v>14</v>
      </c>
      <c r="C7" s="7">
        <v>365</v>
      </c>
      <c r="D7" s="1"/>
      <c r="E7" s="1"/>
      <c r="F7" s="23">
        <f>MIN(C5:C16)</f>
        <v>110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5" t="s">
        <v>11</v>
      </c>
      <c r="C8" s="7">
        <v>360</v>
      </c>
      <c r="D8" s="1"/>
      <c r="E8" s="1"/>
      <c r="F8" s="23">
        <f>MAX(C5:C16)</f>
        <v>780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5" t="s">
        <v>5</v>
      </c>
      <c r="C9" s="7">
        <v>358</v>
      </c>
      <c r="D9" s="1"/>
      <c r="E9" s="1"/>
      <c r="F9" s="1">
        <f>LARGE(C5:C16,1)</f>
        <v>780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5" t="s">
        <v>9</v>
      </c>
      <c r="C10" s="7">
        <v>355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5" t="s">
        <v>13</v>
      </c>
      <c r="C11" s="7">
        <v>352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5" t="s">
        <v>3</v>
      </c>
      <c r="C12" s="7">
        <v>350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5" t="s">
        <v>8</v>
      </c>
      <c r="C13" s="7">
        <v>348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5" t="s">
        <v>6</v>
      </c>
      <c r="C14" s="7">
        <v>345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5" t="s">
        <v>12</v>
      </c>
      <c r="C15" s="7">
        <v>125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5" t="s">
        <v>10</v>
      </c>
      <c r="C16" s="7">
        <v>110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4:C16" xr:uid="{14973E6D-249E-4A5A-8FF0-8CEAEAC3913D}">
    <sortState xmlns:xlrd2="http://schemas.microsoft.com/office/spreadsheetml/2017/richdata2" ref="B5:C16">
      <sortCondition descending="1" ref="C4:C16"/>
    </sortState>
  </autoFilter>
  <mergeCells count="1">
    <mergeCell ref="B2:C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000"/>
  <sheetViews>
    <sheetView topLeftCell="B2" workbookViewId="0"/>
  </sheetViews>
  <sheetFormatPr defaultColWidth="14.453125" defaultRowHeight="15" customHeight="1"/>
  <cols>
    <col min="1" max="1" width="5.08984375" customWidth="1"/>
    <col min="2" max="2" width="24.08984375" customWidth="1"/>
    <col min="3" max="3" width="21.26953125" customWidth="1"/>
    <col min="4" max="4" width="7.26953125" customWidth="1"/>
    <col min="5" max="6" width="8.7265625" customWidth="1"/>
    <col min="7" max="7" width="16.26953125" customWidth="1"/>
    <col min="8" max="8" width="15.54296875" customWidth="1"/>
  </cols>
  <sheetData>
    <row r="1" spans="2:8" ht="19.5" customHeight="1"/>
    <row r="2" spans="2:8" ht="19.5" customHeight="1">
      <c r="B2" s="26" t="s">
        <v>15</v>
      </c>
      <c r="C2" s="25"/>
      <c r="G2" s="24" t="s">
        <v>16</v>
      </c>
      <c r="H2" s="25"/>
    </row>
    <row r="3" spans="2:8" ht="19.5" customHeight="1">
      <c r="G3" s="8"/>
      <c r="H3" s="8"/>
    </row>
    <row r="4" spans="2:8" ht="19.5" customHeight="1">
      <c r="B4" s="3" t="s">
        <v>1</v>
      </c>
      <c r="C4" s="3" t="s">
        <v>2</v>
      </c>
      <c r="G4" s="3" t="s">
        <v>1</v>
      </c>
      <c r="H4" s="3" t="s">
        <v>2</v>
      </c>
    </row>
    <row r="5" spans="2:8" ht="19.5" customHeight="1">
      <c r="B5" s="5" t="s">
        <v>4</v>
      </c>
      <c r="C5" s="7">
        <v>780</v>
      </c>
      <c r="G5" s="5" t="s">
        <v>4</v>
      </c>
      <c r="H5" s="7"/>
    </row>
    <row r="6" spans="2:8" ht="19.5" customHeight="1">
      <c r="B6" s="5" t="s">
        <v>7</v>
      </c>
      <c r="C6" s="7">
        <v>725</v>
      </c>
      <c r="G6" s="5" t="s">
        <v>7</v>
      </c>
      <c r="H6" s="7"/>
    </row>
    <row r="7" spans="2:8" ht="19.5" customHeight="1">
      <c r="B7" s="9" t="s">
        <v>14</v>
      </c>
      <c r="C7" s="10">
        <v>365</v>
      </c>
      <c r="G7" s="9" t="s">
        <v>14</v>
      </c>
      <c r="H7" s="10"/>
    </row>
    <row r="8" spans="2:8" ht="19.5" customHeight="1">
      <c r="B8" s="5" t="s">
        <v>11</v>
      </c>
      <c r="C8" s="7">
        <v>360</v>
      </c>
      <c r="G8" s="5" t="s">
        <v>11</v>
      </c>
      <c r="H8" s="7"/>
    </row>
    <row r="9" spans="2:8" ht="19.5" customHeight="1">
      <c r="B9" s="5" t="s">
        <v>5</v>
      </c>
      <c r="C9" s="7">
        <v>358</v>
      </c>
      <c r="G9" s="5" t="s">
        <v>5</v>
      </c>
      <c r="H9" s="7"/>
    </row>
    <row r="10" spans="2:8" ht="19.5" customHeight="1">
      <c r="B10" s="5" t="s">
        <v>9</v>
      </c>
      <c r="C10" s="7">
        <v>355</v>
      </c>
      <c r="G10" s="5" t="s">
        <v>9</v>
      </c>
      <c r="H10" s="7"/>
    </row>
    <row r="11" spans="2:8" ht="19.5" customHeight="1">
      <c r="B11" s="5" t="s">
        <v>13</v>
      </c>
      <c r="C11" s="7">
        <v>352</v>
      </c>
      <c r="G11" s="5" t="s">
        <v>13</v>
      </c>
      <c r="H11" s="7"/>
    </row>
    <row r="12" spans="2:8" ht="19.5" customHeight="1">
      <c r="B12" s="5" t="s">
        <v>3</v>
      </c>
      <c r="C12" s="7">
        <v>350</v>
      </c>
      <c r="G12" s="5" t="s">
        <v>3</v>
      </c>
      <c r="H12" s="7"/>
    </row>
    <row r="13" spans="2:8" ht="19.5" customHeight="1">
      <c r="B13" s="5" t="s">
        <v>8</v>
      </c>
      <c r="C13" s="7">
        <v>348</v>
      </c>
      <c r="G13" s="5" t="s">
        <v>8</v>
      </c>
      <c r="H13" s="7"/>
    </row>
    <row r="14" spans="2:8" ht="19.5" customHeight="1">
      <c r="B14" s="5" t="s">
        <v>6</v>
      </c>
      <c r="C14" s="7">
        <v>345</v>
      </c>
      <c r="G14" s="5" t="s">
        <v>6</v>
      </c>
      <c r="H14" s="7"/>
    </row>
    <row r="15" spans="2:8" ht="19.5" customHeight="1">
      <c r="B15" s="5" t="s">
        <v>12</v>
      </c>
      <c r="C15" s="7">
        <v>125</v>
      </c>
      <c r="G15" s="5" t="s">
        <v>12</v>
      </c>
      <c r="H15" s="7"/>
    </row>
    <row r="16" spans="2:8" ht="19.5" customHeight="1">
      <c r="B16" s="5" t="s">
        <v>10</v>
      </c>
      <c r="C16" s="7">
        <v>110</v>
      </c>
      <c r="G16" s="5" t="s">
        <v>10</v>
      </c>
      <c r="H16" s="7"/>
    </row>
    <row r="17" ht="19.5" customHeight="1"/>
    <row r="18" ht="19.5" customHeight="1"/>
    <row r="19" ht="19.5" customHeight="1"/>
    <row r="20" ht="19.5" customHeight="1"/>
    <row r="21" ht="19.5" customHeight="1"/>
    <row r="22" ht="19.5" customHeight="1"/>
    <row r="23" ht="19.5" customHeight="1"/>
    <row r="24" ht="19.5" customHeight="1"/>
    <row r="25" ht="19.5" customHeight="1"/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C2"/>
    <mergeCell ref="G2:H2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53125" defaultRowHeight="15" customHeight="1"/>
  <cols>
    <col min="1" max="1" width="5.08984375" customWidth="1"/>
    <col min="2" max="2" width="9.08984375" customWidth="1"/>
    <col min="3" max="3" width="15.54296875" customWidth="1"/>
    <col min="4" max="5" width="9.08984375" customWidth="1"/>
    <col min="6" max="6" width="14.453125" customWidth="1"/>
    <col min="7" max="7" width="11.08984375" customWidth="1"/>
    <col min="8" max="8" width="11.26953125" customWidth="1"/>
    <col min="9" max="10" width="9.08984375" customWidth="1"/>
    <col min="11" max="11" width="15.54296875" customWidth="1"/>
    <col min="12" max="13" width="9.08984375" customWidth="1"/>
    <col min="14" max="14" width="14.453125" customWidth="1"/>
    <col min="15" max="16" width="9.08984375" customWidth="1"/>
    <col min="17" max="26" width="8.7265625" customWidth="1"/>
  </cols>
  <sheetData>
    <row r="1" spans="1:26" ht="19.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customHeight="1">
      <c r="A2" s="11"/>
      <c r="B2" s="27" t="s">
        <v>17</v>
      </c>
      <c r="C2" s="28"/>
      <c r="D2" s="28"/>
      <c r="E2" s="28"/>
      <c r="F2" s="28"/>
      <c r="G2" s="28"/>
      <c r="H2" s="11"/>
      <c r="I2" s="11"/>
      <c r="J2" s="27" t="s">
        <v>16</v>
      </c>
      <c r="K2" s="28"/>
      <c r="L2" s="28"/>
      <c r="M2" s="28"/>
      <c r="N2" s="28"/>
      <c r="O2" s="28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9.5" customHeight="1">
      <c r="A3" s="11"/>
      <c r="B3" s="1"/>
      <c r="C3" s="1"/>
      <c r="D3" s="1"/>
      <c r="E3" s="11"/>
      <c r="F3" s="11"/>
      <c r="G3" s="11"/>
      <c r="H3" s="11"/>
      <c r="I3" s="11"/>
      <c r="J3" s="1"/>
      <c r="K3" s="1"/>
      <c r="L3" s="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9.5" customHeight="1">
      <c r="A4" s="11"/>
      <c r="B4" s="3" t="s">
        <v>1</v>
      </c>
      <c r="C4" s="3" t="s">
        <v>2</v>
      </c>
      <c r="D4" s="3" t="s">
        <v>18</v>
      </c>
      <c r="E4" s="11"/>
      <c r="F4" s="12" t="s">
        <v>19</v>
      </c>
      <c r="G4" s="13">
        <f>QUARTILE($C$5:$C$16,1)</f>
        <v>347.25</v>
      </c>
      <c r="H4" s="11"/>
      <c r="I4" s="11"/>
      <c r="J4" s="3" t="s">
        <v>1</v>
      </c>
      <c r="K4" s="3" t="s">
        <v>2</v>
      </c>
      <c r="L4" s="3" t="s">
        <v>18</v>
      </c>
      <c r="M4" s="11"/>
      <c r="N4" s="12" t="s">
        <v>19</v>
      </c>
      <c r="O4" s="13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9.5" customHeight="1">
      <c r="A5" s="11"/>
      <c r="B5" s="5" t="s">
        <v>3</v>
      </c>
      <c r="C5" s="7">
        <v>350</v>
      </c>
      <c r="D5" s="5" t="b">
        <f t="shared" ref="D5:D16" si="0">OR(C5&lt;$G$8,C5&gt;$G$7)</f>
        <v>0</v>
      </c>
      <c r="E5" s="11"/>
      <c r="F5" s="14" t="s">
        <v>20</v>
      </c>
      <c r="G5" s="15">
        <f>QUARTILE($C$5:$C$16,3)</f>
        <v>361.25</v>
      </c>
      <c r="H5" s="11"/>
      <c r="I5" s="11"/>
      <c r="J5" s="5" t="s">
        <v>4</v>
      </c>
      <c r="K5" s="7">
        <v>780</v>
      </c>
      <c r="L5" s="5"/>
      <c r="M5" s="11"/>
      <c r="N5" s="14" t="s">
        <v>20</v>
      </c>
      <c r="O5" s="15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9.5" customHeight="1">
      <c r="A6" s="11"/>
      <c r="B6" s="5" t="s">
        <v>4</v>
      </c>
      <c r="C6" s="7">
        <v>780</v>
      </c>
      <c r="D6" s="5" t="b">
        <f t="shared" si="0"/>
        <v>1</v>
      </c>
      <c r="E6" s="11"/>
      <c r="F6" s="14" t="s">
        <v>21</v>
      </c>
      <c r="G6" s="15">
        <f>G5-G4</f>
        <v>14</v>
      </c>
      <c r="H6" s="11"/>
      <c r="I6" s="11"/>
      <c r="J6" s="5" t="s">
        <v>7</v>
      </c>
      <c r="K6" s="7">
        <v>725</v>
      </c>
      <c r="L6" s="5"/>
      <c r="M6" s="11"/>
      <c r="N6" s="14" t="s">
        <v>21</v>
      </c>
      <c r="O6" s="15"/>
      <c r="P6" s="11" t="s">
        <v>22</v>
      </c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9.5" customHeight="1">
      <c r="A7" s="11"/>
      <c r="B7" s="5" t="s">
        <v>5</v>
      </c>
      <c r="C7" s="7">
        <v>358</v>
      </c>
      <c r="D7" s="5" t="b">
        <f t="shared" si="0"/>
        <v>0</v>
      </c>
      <c r="E7" s="11"/>
      <c r="F7" s="14" t="s">
        <v>23</v>
      </c>
      <c r="G7" s="15">
        <f>G5+(1.5*G6)</f>
        <v>382.25</v>
      </c>
      <c r="H7" s="11"/>
      <c r="I7" s="11"/>
      <c r="J7" s="9" t="s">
        <v>14</v>
      </c>
      <c r="K7" s="10">
        <v>365</v>
      </c>
      <c r="L7" s="5"/>
      <c r="M7" s="11"/>
      <c r="N7" s="14" t="s">
        <v>23</v>
      </c>
      <c r="O7" s="15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>
      <c r="A8" s="11"/>
      <c r="B8" s="5" t="s">
        <v>6</v>
      </c>
      <c r="C8" s="7">
        <v>345</v>
      </c>
      <c r="D8" s="5" t="b">
        <f t="shared" si="0"/>
        <v>0</v>
      </c>
      <c r="E8" s="11"/>
      <c r="F8" s="16" t="s">
        <v>24</v>
      </c>
      <c r="G8" s="17">
        <f>G4-(1.5*G6)</f>
        <v>326.25</v>
      </c>
      <c r="H8" s="11"/>
      <c r="I8" s="11"/>
      <c r="J8" s="5" t="s">
        <v>11</v>
      </c>
      <c r="K8" s="7">
        <v>360</v>
      </c>
      <c r="L8" s="5"/>
      <c r="M8" s="11"/>
      <c r="N8" s="16" t="s">
        <v>24</v>
      </c>
      <c r="O8" s="17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9.5" customHeight="1">
      <c r="A9" s="11"/>
      <c r="B9" s="5" t="s">
        <v>7</v>
      </c>
      <c r="C9" s="7">
        <v>725</v>
      </c>
      <c r="D9" s="5" t="b">
        <f t="shared" si="0"/>
        <v>1</v>
      </c>
      <c r="E9" s="11"/>
      <c r="F9" s="11"/>
      <c r="G9" s="11"/>
      <c r="H9" s="11"/>
      <c r="I9" s="11"/>
      <c r="J9" s="5" t="s">
        <v>5</v>
      </c>
      <c r="K9" s="7">
        <v>358</v>
      </c>
      <c r="L9" s="5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>
      <c r="A10" s="11"/>
      <c r="B10" s="5" t="s">
        <v>8</v>
      </c>
      <c r="C10" s="7">
        <v>348</v>
      </c>
      <c r="D10" s="5" t="b">
        <f t="shared" si="0"/>
        <v>0</v>
      </c>
      <c r="E10" s="11"/>
      <c r="F10" s="14" t="s">
        <v>23</v>
      </c>
      <c r="G10" s="11" t="s">
        <v>25</v>
      </c>
      <c r="H10" s="11" t="s">
        <v>26</v>
      </c>
      <c r="I10" s="11"/>
      <c r="J10" s="5" t="s">
        <v>9</v>
      </c>
      <c r="K10" s="7">
        <v>355</v>
      </c>
      <c r="L10" s="5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9.5" customHeight="1">
      <c r="A11" s="11"/>
      <c r="B11" s="5" t="s">
        <v>9</v>
      </c>
      <c r="C11" s="7">
        <v>355</v>
      </c>
      <c r="D11" s="5" t="b">
        <f t="shared" si="0"/>
        <v>0</v>
      </c>
      <c r="E11" s="11"/>
      <c r="F11" s="16" t="s">
        <v>24</v>
      </c>
      <c r="G11" s="11" t="s">
        <v>27</v>
      </c>
      <c r="H11" s="11"/>
      <c r="I11" s="11"/>
      <c r="J11" s="5" t="s">
        <v>13</v>
      </c>
      <c r="K11" s="7">
        <v>352</v>
      </c>
      <c r="L11" s="5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9.5" customHeight="1">
      <c r="A12" s="11"/>
      <c r="B12" s="5" t="s">
        <v>10</v>
      </c>
      <c r="C12" s="7">
        <v>110</v>
      </c>
      <c r="D12" s="5" t="b">
        <f t="shared" si="0"/>
        <v>1</v>
      </c>
      <c r="E12" s="11"/>
      <c r="F12" s="11"/>
      <c r="G12" s="11"/>
      <c r="H12" s="11"/>
      <c r="I12" s="11"/>
      <c r="J12" s="5" t="s">
        <v>3</v>
      </c>
      <c r="K12" s="7">
        <v>350</v>
      </c>
      <c r="L12" s="5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9.5" customHeight="1">
      <c r="A13" s="11"/>
      <c r="B13" s="5" t="s">
        <v>11</v>
      </c>
      <c r="C13" s="7">
        <v>360</v>
      </c>
      <c r="D13" s="5" t="b">
        <f t="shared" si="0"/>
        <v>0</v>
      </c>
      <c r="E13" s="11"/>
      <c r="F13" s="11" t="s">
        <v>21</v>
      </c>
      <c r="G13" s="11" t="s">
        <v>22</v>
      </c>
      <c r="H13" s="11"/>
      <c r="I13" s="11"/>
      <c r="J13" s="5" t="s">
        <v>8</v>
      </c>
      <c r="K13" s="7">
        <v>348</v>
      </c>
      <c r="L13" s="5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9.5" customHeight="1">
      <c r="A14" s="11"/>
      <c r="B14" s="5" t="s">
        <v>12</v>
      </c>
      <c r="C14" s="7">
        <v>125</v>
      </c>
      <c r="D14" s="5" t="b">
        <f t="shared" si="0"/>
        <v>1</v>
      </c>
      <c r="E14" s="11"/>
      <c r="F14" s="11"/>
      <c r="G14" s="11"/>
      <c r="H14" s="11"/>
      <c r="I14" s="11"/>
      <c r="J14" s="5" t="s">
        <v>6</v>
      </c>
      <c r="K14" s="7">
        <v>345</v>
      </c>
      <c r="L14" s="5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9.5" customHeight="1">
      <c r="A15" s="11"/>
      <c r="B15" s="5" t="s">
        <v>13</v>
      </c>
      <c r="C15" s="7">
        <v>352</v>
      </c>
      <c r="D15" s="5" t="b">
        <f t="shared" si="0"/>
        <v>0</v>
      </c>
      <c r="E15" s="11"/>
      <c r="F15" s="12" t="s">
        <v>19</v>
      </c>
      <c r="G15" s="11">
        <f>QUARTILE(C5:C16,1)</f>
        <v>347.25</v>
      </c>
      <c r="H15" s="11"/>
      <c r="I15" s="11"/>
      <c r="J15" s="5" t="s">
        <v>12</v>
      </c>
      <c r="K15" s="7">
        <v>125</v>
      </c>
      <c r="L15" s="5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9.5" customHeight="1">
      <c r="A16" s="11"/>
      <c r="B16" s="9" t="s">
        <v>14</v>
      </c>
      <c r="C16" s="10">
        <v>365</v>
      </c>
      <c r="D16" s="5" t="b">
        <f t="shared" si="0"/>
        <v>0</v>
      </c>
      <c r="E16" s="11"/>
      <c r="F16" s="14" t="s">
        <v>20</v>
      </c>
      <c r="G16" s="11">
        <f>QUARTILE(C5:C16,3)</f>
        <v>361.25</v>
      </c>
      <c r="H16" s="11"/>
      <c r="I16" s="11"/>
      <c r="J16" s="5" t="s">
        <v>10</v>
      </c>
      <c r="K16" s="7">
        <v>110</v>
      </c>
      <c r="L16" s="5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9.5" customHeight="1">
      <c r="A17" s="11"/>
      <c r="B17" s="11"/>
      <c r="C17" s="11"/>
      <c r="D17" s="11"/>
      <c r="E17" s="11"/>
      <c r="F17" s="14" t="s">
        <v>21</v>
      </c>
      <c r="G17" s="11">
        <f>G16-G15</f>
        <v>14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9.5" customHeight="1">
      <c r="A18" s="11"/>
      <c r="B18" s="11"/>
      <c r="C18" s="11"/>
      <c r="D18" s="11"/>
      <c r="E18" s="11"/>
      <c r="F18" s="14" t="s">
        <v>23</v>
      </c>
      <c r="G18" s="11">
        <f>G16+(1.5*G17)</f>
        <v>382.25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9.5" customHeight="1">
      <c r="A19" s="11"/>
      <c r="B19" s="11"/>
      <c r="C19" s="11"/>
      <c r="D19" s="11"/>
      <c r="E19" s="11"/>
      <c r="F19" s="16" t="s">
        <v>24</v>
      </c>
      <c r="G19" s="11">
        <f>G15-(1.5*G17)</f>
        <v>326.25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9.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9.5" customHeight="1">
      <c r="A22" s="11"/>
      <c r="B22" s="11"/>
      <c r="C22" s="11"/>
      <c r="D22" s="11"/>
      <c r="E22" s="11"/>
      <c r="F22" s="11"/>
      <c r="G22" s="11" t="s">
        <v>28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9.5" customHeight="1">
      <c r="A23" s="11"/>
      <c r="B23" s="11"/>
      <c r="C23" s="11"/>
      <c r="D23" s="11"/>
      <c r="E23" s="11"/>
      <c r="F23" s="11"/>
      <c r="G23" s="11" t="s">
        <v>29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9.5" customHeight="1">
      <c r="A24" s="11"/>
      <c r="B24" s="11"/>
      <c r="C24" s="11"/>
      <c r="D24" s="11"/>
      <c r="E24" s="11"/>
      <c r="F24" s="11"/>
      <c r="G24" s="11" t="s">
        <v>20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9.5" customHeight="1">
      <c r="A25" s="11"/>
      <c r="B25" s="11"/>
      <c r="C25" s="11"/>
      <c r="D25" s="11"/>
      <c r="E25" s="11"/>
      <c r="F25" s="11"/>
      <c r="G25" s="11" t="s">
        <v>30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9.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9.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9.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9.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9.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9.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9.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9.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9.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9.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9.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9.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9.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9.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9.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9.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9.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9.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9.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9.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9.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9.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9.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9.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9.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9.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9.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9.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9.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9.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9.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9.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9.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9.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9.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9.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9.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9.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9.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9.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9.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9.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9.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9.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9.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9.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9.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9.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9.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9.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9.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9.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9.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9.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9.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9.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9.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9.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9.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9.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9.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9.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9.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9.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9.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9.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9.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9.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9.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9.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9.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9.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9.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9.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9.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9.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9.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9.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9.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9.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9.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9.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9.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9.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9.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9.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9.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9.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9.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9.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9.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9.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9.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9.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9.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9.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9.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9.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9.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9.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9.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9.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9.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9.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9.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9.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9.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9.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9.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9.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9.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9.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9.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9.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9.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9.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9.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9.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9.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9.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9.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9.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9.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9.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9.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9.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9.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9.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9.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9.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9.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9.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9.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9.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9.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9.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9.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9.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9.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9.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9.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9.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9.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9.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9.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9.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9.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9.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9.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9.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9.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9.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9.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9.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9.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9.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9.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9.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9.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9.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9.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9.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9.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9.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9.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9.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9.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9.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9.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9.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9.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9.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9.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9.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9.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9.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9.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9.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9.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9.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9.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9.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9.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9.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9.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9.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9.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9.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9.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9.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9.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9.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9.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9.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/>
    <row r="227" spans="1:26" ht="15.75" customHeight="1"/>
    <row r="228" spans="1:26" ht="15.75" customHeight="1"/>
    <row r="229" spans="1:26" ht="15.75" customHeight="1"/>
    <row r="230" spans="1:26" ht="15.75" customHeight="1"/>
    <row r="231" spans="1:26" ht="15.75" customHeight="1"/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J4:L16" xr:uid="{00000000-0009-0000-0000-000002000000}">
    <sortState xmlns:xlrd2="http://schemas.microsoft.com/office/spreadsheetml/2017/richdata2" ref="J4:L16">
      <sortCondition descending="1" ref="K4:K16"/>
    </sortState>
  </autoFilter>
  <mergeCells count="2">
    <mergeCell ref="B2:G2"/>
    <mergeCell ref="J2:O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abSelected="1" topLeftCell="A11" workbookViewId="0">
      <selection activeCell="N11" sqref="N11"/>
    </sheetView>
  </sheetViews>
  <sheetFormatPr defaultColWidth="14.453125" defaultRowHeight="15" customHeight="1"/>
  <cols>
    <col min="1" max="1" width="8.08984375" customWidth="1"/>
    <col min="2" max="2" width="12.08984375" customWidth="1"/>
    <col min="3" max="3" width="15.54296875" customWidth="1"/>
    <col min="4" max="4" width="13.7265625" customWidth="1"/>
    <col min="5" max="5" width="7.08984375" customWidth="1"/>
    <col min="6" max="6" width="22" customWidth="1"/>
    <col min="7" max="7" width="11.54296875" customWidth="1"/>
    <col min="8" max="8" width="10.54296875" customWidth="1"/>
    <col min="9" max="10" width="9.08984375" customWidth="1"/>
    <col min="11" max="11" width="15.54296875" customWidth="1"/>
    <col min="12" max="13" width="9.08984375" customWidth="1"/>
    <col min="14" max="14" width="22.81640625" customWidth="1"/>
    <col min="15" max="15" width="17.08984375" customWidth="1"/>
    <col min="16" max="26" width="8.7265625" customWidth="1"/>
  </cols>
  <sheetData>
    <row r="1" spans="1:26" ht="19.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customHeight="1">
      <c r="A2" s="11"/>
      <c r="B2" s="27" t="s">
        <v>31</v>
      </c>
      <c r="C2" s="28"/>
      <c r="D2" s="28"/>
      <c r="E2" s="28"/>
      <c r="F2" s="28"/>
      <c r="G2" s="28"/>
      <c r="H2" s="11"/>
      <c r="I2" s="11"/>
      <c r="J2" s="27" t="s">
        <v>16</v>
      </c>
      <c r="K2" s="28"/>
      <c r="L2" s="28"/>
      <c r="M2" s="28"/>
      <c r="N2" s="28"/>
      <c r="O2" s="28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9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9.5" customHeight="1">
      <c r="A4" s="11"/>
      <c r="B4" s="3" t="s">
        <v>1</v>
      </c>
      <c r="C4" s="3" t="s">
        <v>2</v>
      </c>
      <c r="D4" s="3" t="s">
        <v>18</v>
      </c>
      <c r="E4" s="11"/>
      <c r="F4" s="11"/>
      <c r="G4" s="11"/>
      <c r="H4" s="11"/>
      <c r="I4" s="11"/>
      <c r="J4" s="3" t="s">
        <v>1</v>
      </c>
      <c r="K4" s="3" t="s">
        <v>2</v>
      </c>
      <c r="L4" s="3" t="s">
        <v>18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9.5" customHeight="1">
      <c r="A5" s="11"/>
      <c r="B5" s="5" t="s">
        <v>3</v>
      </c>
      <c r="C5" s="7">
        <v>350</v>
      </c>
      <c r="D5" s="5" t="b">
        <f t="shared" ref="D5:D16" si="0">OR(C5&lt;$G$7,C5&gt;$G$8)</f>
        <v>0</v>
      </c>
      <c r="E5" s="11"/>
      <c r="F5" s="18" t="s">
        <v>32</v>
      </c>
      <c r="G5" s="7">
        <f>AVERAGE(C5:C16)</f>
        <v>381.08333333333331</v>
      </c>
      <c r="H5" s="19">
        <f>AVERAGE(C5:C16)</f>
        <v>381.08333333333331</v>
      </c>
      <c r="I5" s="11"/>
      <c r="J5" s="5" t="s">
        <v>4</v>
      </c>
      <c r="K5" s="7">
        <v>780</v>
      </c>
      <c r="L5" s="5" t="b">
        <f>OR(K5&lt;$O$7,K5&gt;$O$8)</f>
        <v>1</v>
      </c>
      <c r="M5" s="11"/>
      <c r="N5" s="18" t="s">
        <v>32</v>
      </c>
      <c r="O5" s="7">
        <f>AVERAGE(K5:K16)</f>
        <v>381.08333333333331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9.5" customHeight="1">
      <c r="A6" s="11"/>
      <c r="B6" s="5" t="s">
        <v>4</v>
      </c>
      <c r="C6" s="7">
        <v>780</v>
      </c>
      <c r="D6" s="5" t="b">
        <f t="shared" si="0"/>
        <v>1</v>
      </c>
      <c r="E6" s="11"/>
      <c r="F6" s="18" t="s">
        <v>33</v>
      </c>
      <c r="G6" s="5">
        <f>_xlfn.STDEV.P(C5:C16)</f>
        <v>187.66168954323686</v>
      </c>
      <c r="H6" s="11">
        <f>_xlfn.STDEV.P(C5:C16)</f>
        <v>187.66168954323686</v>
      </c>
      <c r="I6" s="11"/>
      <c r="J6" s="5" t="s">
        <v>7</v>
      </c>
      <c r="K6" s="7">
        <v>725</v>
      </c>
      <c r="L6" s="5" t="b">
        <f t="shared" ref="L6:L16" si="1">OR(K6&lt;$O$7,K6&gt;$O$8)</f>
        <v>1</v>
      </c>
      <c r="M6" s="11"/>
      <c r="N6" s="18" t="s">
        <v>33</v>
      </c>
      <c r="O6" s="20">
        <f>_xlfn.STDEV.P(K5:K16)</f>
        <v>187.66168954323686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9.5" customHeight="1">
      <c r="A7" s="11"/>
      <c r="B7" s="5" t="s">
        <v>5</v>
      </c>
      <c r="C7" s="7">
        <v>358</v>
      </c>
      <c r="D7" s="5" t="b">
        <f t="shared" si="0"/>
        <v>0</v>
      </c>
      <c r="E7" s="11"/>
      <c r="F7" s="18" t="s">
        <v>24</v>
      </c>
      <c r="G7" s="21">
        <f>G5-(1.25*G6)</f>
        <v>146.50622140428723</v>
      </c>
      <c r="H7" s="19">
        <f>G5-(1.25*G6)</f>
        <v>146.50622140428723</v>
      </c>
      <c r="I7" s="11"/>
      <c r="J7" s="9" t="s">
        <v>14</v>
      </c>
      <c r="K7" s="10">
        <v>365</v>
      </c>
      <c r="L7" s="5" t="b">
        <f t="shared" si="1"/>
        <v>0</v>
      </c>
      <c r="M7" s="11"/>
      <c r="N7" s="18" t="s">
        <v>24</v>
      </c>
      <c r="O7" s="21">
        <f>O5-1.25*O6</f>
        <v>146.50622140428723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>
      <c r="A8" s="11"/>
      <c r="B8" s="5" t="s">
        <v>6</v>
      </c>
      <c r="C8" s="7">
        <v>345</v>
      </c>
      <c r="D8" s="5" t="b">
        <f t="shared" si="0"/>
        <v>0</v>
      </c>
      <c r="E8" s="11"/>
      <c r="F8" s="18" t="s">
        <v>23</v>
      </c>
      <c r="G8" s="21">
        <f t="shared" ref="G8:H8" si="2">G5+(1.25*G6)</f>
        <v>615.66044526237943</v>
      </c>
      <c r="H8" s="19">
        <f t="shared" si="2"/>
        <v>615.66044526237943</v>
      </c>
      <c r="I8" s="11"/>
      <c r="J8" s="5" t="s">
        <v>11</v>
      </c>
      <c r="K8" s="7">
        <v>360</v>
      </c>
      <c r="L8" s="5" t="b">
        <f t="shared" si="1"/>
        <v>0</v>
      </c>
      <c r="M8" s="11"/>
      <c r="N8" s="18" t="s">
        <v>23</v>
      </c>
      <c r="O8" s="21">
        <f>O5+1.25*O6</f>
        <v>615.66044526237943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9.5" customHeight="1">
      <c r="A9" s="11"/>
      <c r="B9" s="5" t="s">
        <v>7</v>
      </c>
      <c r="C9" s="7">
        <v>725</v>
      </c>
      <c r="D9" s="5" t="b">
        <f t="shared" si="0"/>
        <v>1</v>
      </c>
      <c r="E9" s="11"/>
      <c r="F9" s="11"/>
      <c r="G9" s="11"/>
      <c r="H9" s="11"/>
      <c r="I9" s="11"/>
      <c r="J9" s="5" t="s">
        <v>5</v>
      </c>
      <c r="K9" s="7">
        <v>358</v>
      </c>
      <c r="L9" s="5" t="b">
        <f t="shared" si="1"/>
        <v>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>
      <c r="A10" s="11"/>
      <c r="B10" s="5" t="s">
        <v>8</v>
      </c>
      <c r="C10" s="7">
        <v>348</v>
      </c>
      <c r="D10" s="5" t="b">
        <f t="shared" si="0"/>
        <v>0</v>
      </c>
      <c r="E10" s="11"/>
      <c r="F10" s="11"/>
      <c r="G10" s="11"/>
      <c r="H10" s="11"/>
      <c r="I10" s="11"/>
      <c r="J10" s="5" t="s">
        <v>9</v>
      </c>
      <c r="K10" s="7">
        <v>355</v>
      </c>
      <c r="L10" s="5" t="b">
        <f t="shared" si="1"/>
        <v>0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9.5" customHeight="1">
      <c r="A11" s="11"/>
      <c r="B11" s="5" t="s">
        <v>9</v>
      </c>
      <c r="C11" s="7">
        <v>355</v>
      </c>
      <c r="D11" s="5" t="b">
        <f t="shared" si="0"/>
        <v>0</v>
      </c>
      <c r="E11" s="11"/>
      <c r="F11" s="18" t="s">
        <v>24</v>
      </c>
      <c r="G11" s="11" t="s">
        <v>34</v>
      </c>
      <c r="H11" s="11"/>
      <c r="I11" s="11"/>
      <c r="J11" s="5" t="s">
        <v>13</v>
      </c>
      <c r="K11" s="7">
        <v>352</v>
      </c>
      <c r="L11" s="5" t="b">
        <f t="shared" si="1"/>
        <v>0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9.5" customHeight="1">
      <c r="A12" s="11"/>
      <c r="B12" s="5" t="s">
        <v>10</v>
      </c>
      <c r="C12" s="7">
        <v>110</v>
      </c>
      <c r="D12" s="5" t="b">
        <f t="shared" si="0"/>
        <v>1</v>
      </c>
      <c r="E12" s="11"/>
      <c r="F12" s="18" t="s">
        <v>23</v>
      </c>
      <c r="G12" s="11" t="s">
        <v>35</v>
      </c>
      <c r="H12" s="11"/>
      <c r="I12" s="11"/>
      <c r="J12" s="5" t="s">
        <v>3</v>
      </c>
      <c r="K12" s="7">
        <v>350</v>
      </c>
      <c r="L12" s="5" t="b">
        <f t="shared" si="1"/>
        <v>0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9.5" customHeight="1">
      <c r="A13" s="11"/>
      <c r="B13" s="5" t="s">
        <v>11</v>
      </c>
      <c r="C13" s="7">
        <v>360</v>
      </c>
      <c r="D13" s="5" t="b">
        <f t="shared" si="0"/>
        <v>0</v>
      </c>
      <c r="E13" s="11"/>
      <c r="F13" s="11"/>
      <c r="G13" s="11"/>
      <c r="H13" s="11"/>
      <c r="I13" s="11"/>
      <c r="J13" s="5" t="s">
        <v>8</v>
      </c>
      <c r="K13" s="7">
        <v>348</v>
      </c>
      <c r="L13" s="5" t="b">
        <f t="shared" si="1"/>
        <v>0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9.5" customHeight="1">
      <c r="A14" s="11"/>
      <c r="B14" s="5" t="s">
        <v>12</v>
      </c>
      <c r="C14" s="7">
        <v>125</v>
      </c>
      <c r="D14" s="5" t="b">
        <f t="shared" si="0"/>
        <v>1</v>
      </c>
      <c r="E14" s="11"/>
      <c r="F14" s="11"/>
      <c r="G14" s="11"/>
      <c r="H14" s="11"/>
      <c r="I14" s="11"/>
      <c r="J14" s="5" t="s">
        <v>6</v>
      </c>
      <c r="K14" s="7">
        <v>345</v>
      </c>
      <c r="L14" s="5" t="b">
        <f t="shared" si="1"/>
        <v>0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9.5" customHeight="1">
      <c r="A15" s="11"/>
      <c r="B15" s="5" t="s">
        <v>13</v>
      </c>
      <c r="C15" s="7">
        <v>352</v>
      </c>
      <c r="D15" s="5" t="b">
        <f t="shared" si="0"/>
        <v>0</v>
      </c>
      <c r="E15" s="11"/>
      <c r="F15" s="11"/>
      <c r="G15" s="11"/>
      <c r="H15" s="11"/>
      <c r="I15" s="11"/>
      <c r="J15" s="5" t="s">
        <v>12</v>
      </c>
      <c r="K15" s="7">
        <v>125</v>
      </c>
      <c r="L15" s="5" t="b">
        <f t="shared" si="1"/>
        <v>1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9.5" customHeight="1">
      <c r="A16" s="11"/>
      <c r="B16" s="9" t="s">
        <v>14</v>
      </c>
      <c r="C16" s="10">
        <v>365</v>
      </c>
      <c r="D16" s="5" t="b">
        <f t="shared" si="0"/>
        <v>0</v>
      </c>
      <c r="E16" s="11"/>
      <c r="F16" s="11"/>
      <c r="G16" s="11"/>
      <c r="H16" s="11"/>
      <c r="I16" s="11"/>
      <c r="J16" s="5" t="s">
        <v>10</v>
      </c>
      <c r="K16" s="7">
        <v>110</v>
      </c>
      <c r="L16" s="5" t="b">
        <f t="shared" si="1"/>
        <v>1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9.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9.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9.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9.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9.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9.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9.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9.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9.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9.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9.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9.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9.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9.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9.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9.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9.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9.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9.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9.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9.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9.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9.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9.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9.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9.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9.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9.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9.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9.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9.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9.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9.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9.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9.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9.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9.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9.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9.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9.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9.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9.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9.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9.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9.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9.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9.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9.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9.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9.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9.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9.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9.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9.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9.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9.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9.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9.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9.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9.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9.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9.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9.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9.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9.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9.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9.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9.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9.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9.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9.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9.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9.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9.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9.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9.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9.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9.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9.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9.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9.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9.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9.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9.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9.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9.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9.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9.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9.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9.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9.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9.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9.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9.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9.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9.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9.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9.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9.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9.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9.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9.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9.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9.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9.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9.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9.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9.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9.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9.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9.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9.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9.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9.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9.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9.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9.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9.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9.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9.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9.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9.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9.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9.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9.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9.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9.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9.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9.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9.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9.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9.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9.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9.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9.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9.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9.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9.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9.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9.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9.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9.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9.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9.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9.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9.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9.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9.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9.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9.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9.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9.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9.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9.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9.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9.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9.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9.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9.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9.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9.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9.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9.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9.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9.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9.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9.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9.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9.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9.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9.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9.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9.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9.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9.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9.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9.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9.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9.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9.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9.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9.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9.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9.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9.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9.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9.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9.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9.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9.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9.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9.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9.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9.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9.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9.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9.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G2"/>
    <mergeCell ref="J2:O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53125" defaultRowHeight="15" customHeight="1"/>
  <cols>
    <col min="1" max="1" width="5.08984375" customWidth="1"/>
    <col min="2" max="2" width="10" customWidth="1"/>
    <col min="3" max="3" width="18.08984375" customWidth="1"/>
    <col min="4" max="5" width="10.54296875" customWidth="1"/>
    <col min="6" max="6" width="9.08984375" customWidth="1"/>
    <col min="7" max="7" width="8.08984375" customWidth="1"/>
    <col min="8" max="8" width="22" customWidth="1"/>
    <col min="9" max="9" width="10.453125" customWidth="1"/>
    <col min="10" max="10" width="10.7265625" customWidth="1"/>
    <col min="11" max="12" width="9.08984375" customWidth="1"/>
    <col min="13" max="13" width="15.54296875" customWidth="1"/>
    <col min="14" max="14" width="10.54296875" customWidth="1"/>
    <col min="15" max="16" width="9.08984375" customWidth="1"/>
    <col min="17" max="17" width="22.81640625" customWidth="1"/>
    <col min="18" max="18" width="17.08984375" customWidth="1"/>
    <col min="19" max="26" width="8.7265625" customWidth="1"/>
  </cols>
  <sheetData>
    <row r="1" spans="1:26" ht="19.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customHeight="1">
      <c r="A2" s="11"/>
      <c r="B2" s="27" t="s">
        <v>36</v>
      </c>
      <c r="C2" s="28"/>
      <c r="D2" s="28"/>
      <c r="E2" s="28"/>
      <c r="F2" s="28"/>
      <c r="G2" s="28"/>
      <c r="H2" s="28"/>
      <c r="I2" s="28"/>
      <c r="J2" s="11"/>
      <c r="K2" s="11"/>
      <c r="L2" s="27" t="s">
        <v>16</v>
      </c>
      <c r="M2" s="28"/>
      <c r="N2" s="28"/>
      <c r="O2" s="28"/>
      <c r="P2" s="28"/>
      <c r="Q2" s="28"/>
      <c r="R2" s="28"/>
      <c r="S2" s="11"/>
      <c r="T2" s="11"/>
      <c r="U2" s="11"/>
      <c r="V2" s="11"/>
      <c r="W2" s="11"/>
      <c r="X2" s="11"/>
      <c r="Y2" s="11"/>
      <c r="Z2" s="11"/>
    </row>
    <row r="3" spans="1:26" ht="19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9.5" customHeight="1">
      <c r="A4" s="11"/>
      <c r="B4" s="3" t="s">
        <v>1</v>
      </c>
      <c r="C4" s="3" t="s">
        <v>2</v>
      </c>
      <c r="D4" s="3" t="s">
        <v>37</v>
      </c>
      <c r="E4" s="3" t="s">
        <v>37</v>
      </c>
      <c r="F4" s="3" t="s">
        <v>18</v>
      </c>
      <c r="G4" s="11"/>
      <c r="H4" s="11"/>
      <c r="I4" s="11"/>
      <c r="J4" s="11"/>
      <c r="K4" s="11"/>
      <c r="L4" s="3" t="s">
        <v>1</v>
      </c>
      <c r="M4" s="3" t="s">
        <v>2</v>
      </c>
      <c r="N4" s="3" t="s">
        <v>37</v>
      </c>
      <c r="O4" s="3" t="s">
        <v>18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9.5" customHeight="1">
      <c r="A5" s="11"/>
      <c r="B5" s="5" t="s">
        <v>3</v>
      </c>
      <c r="C5" s="7">
        <v>350</v>
      </c>
      <c r="D5" s="7">
        <f t="shared" ref="D5:D16" si="0">(C5-$I$5)/$I$6</f>
        <v>-0.16563494343991708</v>
      </c>
      <c r="E5" s="7">
        <f t="shared" ref="E5:E16" si="1">(C5-$I$5)/$I$6</f>
        <v>-0.16563494343991708</v>
      </c>
      <c r="F5" s="5" t="b">
        <f t="shared" ref="F5:F16" si="2">OR((D5&lt;-1.2),(D5&gt;1.8))</f>
        <v>0</v>
      </c>
      <c r="G5" s="11"/>
      <c r="H5" s="18" t="s">
        <v>32</v>
      </c>
      <c r="I5" s="7">
        <f>AVERAGE(C5:C16)</f>
        <v>381.08333333333331</v>
      </c>
      <c r="J5" s="11"/>
      <c r="K5" s="11"/>
      <c r="L5" s="5" t="s">
        <v>3</v>
      </c>
      <c r="M5" s="7">
        <v>350</v>
      </c>
      <c r="N5" s="7"/>
      <c r="O5" s="5"/>
      <c r="P5" s="11"/>
      <c r="Q5" s="18" t="s">
        <v>32</v>
      </c>
      <c r="R5" s="7"/>
      <c r="S5" s="11"/>
      <c r="T5" s="11"/>
      <c r="U5" s="11"/>
      <c r="V5" s="11"/>
      <c r="W5" s="11"/>
      <c r="X5" s="11"/>
      <c r="Y5" s="11"/>
      <c r="Z5" s="11"/>
    </row>
    <row r="6" spans="1:26" ht="19.5" customHeight="1">
      <c r="A6" s="11"/>
      <c r="B6" s="5" t="s">
        <v>4</v>
      </c>
      <c r="C6" s="7">
        <v>780</v>
      </c>
      <c r="D6" s="7">
        <f t="shared" si="0"/>
        <v>2.1257224510640311</v>
      </c>
      <c r="E6" s="7">
        <f t="shared" si="1"/>
        <v>2.1257224510640311</v>
      </c>
      <c r="F6" s="5" t="b">
        <f t="shared" si="2"/>
        <v>1</v>
      </c>
      <c r="G6" s="11"/>
      <c r="H6" s="18" t="s">
        <v>33</v>
      </c>
      <c r="I6" s="5">
        <f>_xlfn.STDEV.P(C5:C16)</f>
        <v>187.66168954323686</v>
      </c>
      <c r="J6" s="11"/>
      <c r="K6" s="11"/>
      <c r="L6" s="5" t="s">
        <v>4</v>
      </c>
      <c r="M6" s="7">
        <v>780</v>
      </c>
      <c r="N6" s="7"/>
      <c r="O6" s="5"/>
      <c r="P6" s="11"/>
      <c r="Q6" s="18" t="s">
        <v>33</v>
      </c>
      <c r="R6" s="22"/>
      <c r="S6" s="11"/>
      <c r="T6" s="11"/>
      <c r="U6" s="11"/>
      <c r="V6" s="11"/>
      <c r="W6" s="11"/>
      <c r="X6" s="11"/>
      <c r="Y6" s="11"/>
      <c r="Z6" s="11"/>
    </row>
    <row r="7" spans="1:26" ht="19.5" customHeight="1">
      <c r="A7" s="11"/>
      <c r="B7" s="5" t="s">
        <v>5</v>
      </c>
      <c r="C7" s="7">
        <v>358</v>
      </c>
      <c r="D7" s="7">
        <f t="shared" si="0"/>
        <v>-0.12300503842589013</v>
      </c>
      <c r="E7" s="7">
        <f t="shared" si="1"/>
        <v>-0.12300503842589013</v>
      </c>
      <c r="F7" s="5" t="b">
        <f t="shared" si="2"/>
        <v>0</v>
      </c>
      <c r="G7" s="11"/>
      <c r="H7" s="11"/>
      <c r="I7" s="11"/>
      <c r="J7" s="11"/>
      <c r="K7" s="11"/>
      <c r="L7" s="5" t="s">
        <v>5</v>
      </c>
      <c r="M7" s="7">
        <v>358</v>
      </c>
      <c r="N7" s="7"/>
      <c r="O7" s="5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>
      <c r="A8" s="11"/>
      <c r="B8" s="5" t="s">
        <v>6</v>
      </c>
      <c r="C8" s="7">
        <v>345</v>
      </c>
      <c r="D8" s="7">
        <f t="shared" si="0"/>
        <v>-0.1922786340736839</v>
      </c>
      <c r="E8" s="7">
        <f t="shared" si="1"/>
        <v>-0.1922786340736839</v>
      </c>
      <c r="F8" s="5" t="b">
        <f t="shared" si="2"/>
        <v>0</v>
      </c>
      <c r="G8" s="11"/>
      <c r="H8" s="11"/>
      <c r="I8" s="11"/>
      <c r="J8" s="11"/>
      <c r="K8" s="11"/>
      <c r="L8" s="5" t="s">
        <v>6</v>
      </c>
      <c r="M8" s="7">
        <v>345</v>
      </c>
      <c r="N8" s="7"/>
      <c r="O8" s="5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9.5" customHeight="1">
      <c r="A9" s="11"/>
      <c r="B9" s="5" t="s">
        <v>7</v>
      </c>
      <c r="C9" s="7">
        <v>725</v>
      </c>
      <c r="D9" s="7">
        <f t="shared" si="0"/>
        <v>1.8326418540925957</v>
      </c>
      <c r="E9" s="7">
        <f t="shared" si="1"/>
        <v>1.8326418540925957</v>
      </c>
      <c r="F9" s="5" t="b">
        <f t="shared" si="2"/>
        <v>1</v>
      </c>
      <c r="G9" s="11"/>
      <c r="H9" s="11" t="s">
        <v>38</v>
      </c>
      <c r="I9" s="11" t="s">
        <v>39</v>
      </c>
      <c r="J9" s="11"/>
      <c r="K9" s="11"/>
      <c r="L9" s="5" t="s">
        <v>7</v>
      </c>
      <c r="M9" s="7">
        <v>725</v>
      </c>
      <c r="N9" s="7"/>
      <c r="O9" s="5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>
      <c r="A10" s="11"/>
      <c r="B10" s="5" t="s">
        <v>8</v>
      </c>
      <c r="C10" s="7">
        <v>348</v>
      </c>
      <c r="D10" s="7">
        <f t="shared" si="0"/>
        <v>-0.1762924196934238</v>
      </c>
      <c r="E10" s="7">
        <f t="shared" si="1"/>
        <v>-0.1762924196934238</v>
      </c>
      <c r="F10" s="5" t="b">
        <f t="shared" si="2"/>
        <v>0</v>
      </c>
      <c r="G10" s="11"/>
      <c r="H10" s="11"/>
      <c r="I10" s="11"/>
      <c r="J10" s="11"/>
      <c r="K10" s="11"/>
      <c r="L10" s="5" t="s">
        <v>8</v>
      </c>
      <c r="M10" s="7">
        <v>348</v>
      </c>
      <c r="N10" s="7"/>
      <c r="O10" s="5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9.5" customHeight="1">
      <c r="A11" s="11"/>
      <c r="B11" s="5" t="s">
        <v>9</v>
      </c>
      <c r="C11" s="7">
        <v>355</v>
      </c>
      <c r="D11" s="7">
        <f t="shared" si="0"/>
        <v>-0.13899125280615024</v>
      </c>
      <c r="E11" s="7">
        <f t="shared" si="1"/>
        <v>-0.13899125280615024</v>
      </c>
      <c r="F11" s="5" t="b">
        <f t="shared" si="2"/>
        <v>0</v>
      </c>
      <c r="G11" s="11"/>
      <c r="H11" s="11"/>
      <c r="I11" s="11"/>
      <c r="J11" s="11"/>
      <c r="K11" s="11"/>
      <c r="L11" s="5" t="s">
        <v>9</v>
      </c>
      <c r="M11" s="7">
        <v>355</v>
      </c>
      <c r="N11" s="7"/>
      <c r="O11" s="5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9.5" customHeight="1">
      <c r="A12" s="11"/>
      <c r="B12" s="5" t="s">
        <v>10</v>
      </c>
      <c r="C12" s="7">
        <v>110</v>
      </c>
      <c r="D12" s="7">
        <f t="shared" si="0"/>
        <v>-1.4445320938607253</v>
      </c>
      <c r="E12" s="7">
        <f t="shared" si="1"/>
        <v>-1.4445320938607253</v>
      </c>
      <c r="F12" s="5" t="b">
        <f t="shared" si="2"/>
        <v>1</v>
      </c>
      <c r="G12" s="11"/>
      <c r="H12" s="11"/>
      <c r="I12" s="11"/>
      <c r="J12" s="11"/>
      <c r="K12" s="11"/>
      <c r="L12" s="5" t="s">
        <v>10</v>
      </c>
      <c r="M12" s="7">
        <v>110</v>
      </c>
      <c r="N12" s="7"/>
      <c r="O12" s="5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9.5" customHeight="1">
      <c r="A13" s="11"/>
      <c r="B13" s="5" t="s">
        <v>11</v>
      </c>
      <c r="C13" s="7">
        <v>360</v>
      </c>
      <c r="D13" s="7">
        <f t="shared" si="0"/>
        <v>-0.1123475621723834</v>
      </c>
      <c r="E13" s="7">
        <f t="shared" si="1"/>
        <v>-0.1123475621723834</v>
      </c>
      <c r="F13" s="5" t="b">
        <f t="shared" si="2"/>
        <v>0</v>
      </c>
      <c r="G13" s="11"/>
      <c r="H13" s="11"/>
      <c r="I13" s="11"/>
      <c r="J13" s="11"/>
      <c r="K13" s="11"/>
      <c r="L13" s="5" t="s">
        <v>11</v>
      </c>
      <c r="M13" s="7">
        <v>360</v>
      </c>
      <c r="N13" s="7"/>
      <c r="O13" s="5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9.5" customHeight="1">
      <c r="A14" s="11"/>
      <c r="B14" s="5" t="s">
        <v>12</v>
      </c>
      <c r="C14" s="7">
        <v>125</v>
      </c>
      <c r="D14" s="7">
        <f t="shared" si="0"/>
        <v>-1.3646010219594247</v>
      </c>
      <c r="E14" s="7">
        <f t="shared" si="1"/>
        <v>-1.3646010219594247</v>
      </c>
      <c r="F14" s="5" t="b">
        <f t="shared" si="2"/>
        <v>1</v>
      </c>
      <c r="G14" s="11"/>
      <c r="H14" s="11"/>
      <c r="I14" s="11"/>
      <c r="J14" s="11"/>
      <c r="K14" s="11"/>
      <c r="L14" s="5" t="s">
        <v>12</v>
      </c>
      <c r="M14" s="7">
        <v>125</v>
      </c>
      <c r="N14" s="7"/>
      <c r="O14" s="5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9.5" customHeight="1">
      <c r="A15" s="11"/>
      <c r="B15" s="5" t="s">
        <v>13</v>
      </c>
      <c r="C15" s="7">
        <v>352</v>
      </c>
      <c r="D15" s="7">
        <f t="shared" si="0"/>
        <v>-0.15497746718641034</v>
      </c>
      <c r="E15" s="7">
        <f t="shared" si="1"/>
        <v>-0.15497746718641034</v>
      </c>
      <c r="F15" s="5" t="b">
        <f t="shared" si="2"/>
        <v>0</v>
      </c>
      <c r="G15" s="11"/>
      <c r="H15" s="11"/>
      <c r="I15" s="11"/>
      <c r="J15" s="11"/>
      <c r="K15" s="11"/>
      <c r="L15" s="5" t="s">
        <v>13</v>
      </c>
      <c r="M15" s="7">
        <v>352</v>
      </c>
      <c r="N15" s="7"/>
      <c r="O15" s="5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9.5" customHeight="1">
      <c r="A16" s="11"/>
      <c r="B16" s="9" t="s">
        <v>14</v>
      </c>
      <c r="C16" s="10">
        <v>365</v>
      </c>
      <c r="D16" s="7">
        <f t="shared" si="0"/>
        <v>-8.5703871538616555E-2</v>
      </c>
      <c r="E16" s="7">
        <f t="shared" si="1"/>
        <v>-8.5703871538616555E-2</v>
      </c>
      <c r="F16" s="5" t="b">
        <f t="shared" si="2"/>
        <v>0</v>
      </c>
      <c r="G16" s="11"/>
      <c r="H16" s="11"/>
      <c r="I16" s="11"/>
      <c r="J16" s="11"/>
      <c r="K16" s="11"/>
      <c r="L16" s="9" t="s">
        <v>14</v>
      </c>
      <c r="M16" s="10">
        <v>365</v>
      </c>
      <c r="N16" s="7"/>
      <c r="O16" s="5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9.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9.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9.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9.5" customHeight="1">
      <c r="A21" s="11"/>
      <c r="B21" s="11"/>
      <c r="C21" s="11"/>
      <c r="D21" s="11"/>
      <c r="E21" s="11"/>
      <c r="F21" s="11"/>
      <c r="G21" s="11"/>
      <c r="H21" s="11"/>
      <c r="I21" s="11">
        <v>-1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9.5" customHeight="1">
      <c r="A22" s="11"/>
      <c r="B22" s="11"/>
      <c r="C22" s="11"/>
      <c r="D22" s="11"/>
      <c r="E22" s="11"/>
      <c r="F22" s="11"/>
      <c r="G22" s="11"/>
      <c r="H22" s="11"/>
      <c r="I22" s="11">
        <v>0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9.5" customHeight="1">
      <c r="A23" s="11"/>
      <c r="B23" s="11"/>
      <c r="C23" s="11"/>
      <c r="D23" s="11"/>
      <c r="E23" s="11"/>
      <c r="F23" s="11"/>
      <c r="G23" s="11"/>
      <c r="H23" s="11"/>
      <c r="I23" s="11">
        <v>1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9.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9.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9.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9.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9.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9.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9.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9.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9.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9.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9.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9.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9.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9.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9.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9.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9.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9.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9.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9.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9.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9.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9.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9.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9.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9.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9.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9.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9.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9.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9.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9.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9.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9.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9.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9.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9.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9.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9.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9.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9.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9.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9.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9.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9.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9.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9.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9.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9.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9.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9.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9.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9.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9.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9.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9.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9.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9.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9.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9.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9.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9.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9.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9.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9.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9.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9.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9.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9.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9.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9.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9.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9.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9.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9.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9.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9.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9.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9.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9.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9.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9.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9.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9.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9.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9.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9.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9.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9.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9.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9.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9.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9.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9.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9.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9.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9.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9.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9.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9.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9.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9.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9.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9.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9.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9.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9.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9.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9.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9.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9.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9.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9.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9.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9.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9.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9.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9.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9.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9.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9.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9.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9.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9.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9.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9.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9.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9.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9.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9.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9.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9.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9.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9.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9.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9.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9.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9.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9.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9.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9.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9.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9.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9.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9.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9.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9.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9.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9.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9.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9.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9.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9.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9.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9.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9.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9.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9.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9.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9.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9.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9.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9.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9.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9.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9.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9.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9.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9.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9.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9.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9.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9.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9.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9.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9.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9.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9.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9.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9.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9.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9.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9.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9.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9.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9.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9.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9.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9.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9.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9.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9.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9.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9.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I2"/>
    <mergeCell ref="L2:R2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showGridLines="0" workbookViewId="0"/>
  </sheetViews>
  <sheetFormatPr defaultColWidth="14.453125" defaultRowHeight="15" customHeight="1"/>
  <cols>
    <col min="1" max="1" width="5.453125" customWidth="1"/>
    <col min="2" max="2" width="23.08984375" customWidth="1"/>
    <col min="3" max="3" width="19.26953125" customWidth="1"/>
    <col min="4" max="4" width="9.26953125" customWidth="1"/>
    <col min="5" max="5" width="11.08984375" customWidth="1"/>
    <col min="6" max="6" width="9.08984375" customWidth="1"/>
    <col min="7" max="7" width="9.54296875" customWidth="1"/>
    <col min="8" max="8" width="136.453125" customWidth="1"/>
    <col min="9" max="9" width="143.26953125" customWidth="1"/>
    <col min="10" max="10" width="14.81640625" customWidth="1"/>
    <col min="11" max="11" width="15.54296875" customWidth="1"/>
    <col min="12" max="12" width="9.08984375" customWidth="1"/>
    <col min="13" max="13" width="10.453125" customWidth="1"/>
    <col min="14" max="14" width="9.08984375" customWidth="1"/>
    <col min="15" max="15" width="11.453125" customWidth="1"/>
    <col min="16" max="26" width="8.7265625" customWidth="1"/>
  </cols>
  <sheetData>
    <row r="1" spans="1:26" ht="19.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customHeight="1">
      <c r="A2" s="11"/>
      <c r="B2" s="29" t="s">
        <v>40</v>
      </c>
      <c r="C2" s="28"/>
      <c r="D2" s="28"/>
      <c r="E2" s="28"/>
      <c r="F2" s="28"/>
      <c r="G2" s="28"/>
      <c r="H2" s="11"/>
      <c r="I2" s="11"/>
      <c r="J2" s="29" t="s">
        <v>16</v>
      </c>
      <c r="K2" s="28"/>
      <c r="L2" s="28"/>
      <c r="M2" s="28"/>
      <c r="N2" s="28"/>
      <c r="O2" s="28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9.5" customHeight="1">
      <c r="A3" s="11"/>
      <c r="B3" s="8"/>
      <c r="C3" s="8"/>
      <c r="D3" s="11"/>
      <c r="E3" s="11"/>
      <c r="F3" s="11"/>
      <c r="G3" s="11"/>
      <c r="H3" s="11"/>
      <c r="I3" s="11"/>
      <c r="J3" s="8"/>
      <c r="K3" s="8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9.5" customHeight="1">
      <c r="A4" s="11"/>
      <c r="B4" s="3" t="s">
        <v>1</v>
      </c>
      <c r="C4" s="3" t="s">
        <v>2</v>
      </c>
      <c r="D4" s="11"/>
      <c r="E4" s="18" t="s">
        <v>41</v>
      </c>
      <c r="F4" s="11"/>
      <c r="G4" s="18" t="s">
        <v>42</v>
      </c>
      <c r="H4" s="11"/>
      <c r="I4" s="11"/>
      <c r="J4" s="3" t="s">
        <v>1</v>
      </c>
      <c r="K4" s="3" t="s">
        <v>2</v>
      </c>
      <c r="L4" s="11"/>
      <c r="M4" s="18" t="s">
        <v>41</v>
      </c>
      <c r="N4" s="11"/>
      <c r="O4" s="18" t="s">
        <v>42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9.5" customHeight="1">
      <c r="A5" s="11"/>
      <c r="B5" s="5" t="s">
        <v>3</v>
      </c>
      <c r="C5" s="7">
        <v>350</v>
      </c>
      <c r="D5" s="11"/>
      <c r="E5" s="9">
        <f>LARGE($C$5:$C$16,1)</f>
        <v>780</v>
      </c>
      <c r="F5" s="11"/>
      <c r="G5" s="9">
        <f>SMALL($C$5:$C$16,1)</f>
        <v>110</v>
      </c>
      <c r="H5" s="11"/>
      <c r="I5" s="11"/>
      <c r="J5" s="5" t="s">
        <v>3</v>
      </c>
      <c r="K5" s="7">
        <v>350</v>
      </c>
      <c r="L5" s="11"/>
      <c r="M5" s="9">
        <f t="shared" ref="M5:M6" si="0">LARGE($C$5:$C$16,2)</f>
        <v>725</v>
      </c>
      <c r="N5" s="11"/>
      <c r="O5" s="9">
        <f>SMALL($C$5:$C$16,1)</f>
        <v>110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9.5" customHeight="1">
      <c r="A6" s="11"/>
      <c r="B6" s="5" t="s">
        <v>4</v>
      </c>
      <c r="C6" s="7">
        <v>780</v>
      </c>
      <c r="D6" s="11"/>
      <c r="E6" s="9">
        <f>LARGE($C$5:$C$16,2)</f>
        <v>725</v>
      </c>
      <c r="F6" s="11"/>
      <c r="G6" s="9">
        <f>SMALL($C$5:$C$16,2)</f>
        <v>125</v>
      </c>
      <c r="H6" s="11"/>
      <c r="I6" s="11"/>
      <c r="J6" s="5" t="s">
        <v>4</v>
      </c>
      <c r="K6" s="7">
        <v>780</v>
      </c>
      <c r="L6" s="11"/>
      <c r="M6" s="9">
        <f t="shared" si="0"/>
        <v>725</v>
      </c>
      <c r="N6" s="11"/>
      <c r="O6" s="9">
        <f>SMALL($C$5:$C$16,2)</f>
        <v>125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9.5" customHeight="1">
      <c r="A7" s="11"/>
      <c r="B7" s="5" t="s">
        <v>5</v>
      </c>
      <c r="C7" s="7">
        <v>358</v>
      </c>
      <c r="D7" s="11"/>
      <c r="E7" s="9">
        <f>LARGE($C$5:$C$16,3)</f>
        <v>365</v>
      </c>
      <c r="F7" s="11"/>
      <c r="G7" s="9">
        <f>SMALL($C$5:$C$16,3)</f>
        <v>345</v>
      </c>
      <c r="H7" s="11"/>
      <c r="I7" s="11"/>
      <c r="J7" s="5" t="s">
        <v>5</v>
      </c>
      <c r="K7" s="7">
        <v>358</v>
      </c>
      <c r="L7" s="11"/>
      <c r="M7" s="9">
        <f>LARGE($C$5:$C$16,3)</f>
        <v>365</v>
      </c>
      <c r="N7" s="11"/>
      <c r="O7" s="9">
        <f>SMALL($C$5:$C$16,3)</f>
        <v>345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>
      <c r="A8" s="11"/>
      <c r="B8" s="5" t="s">
        <v>6</v>
      </c>
      <c r="C8" s="7">
        <v>345</v>
      </c>
      <c r="D8" s="11"/>
      <c r="E8" s="9">
        <f>LARGE($C$5:$C$16,4)</f>
        <v>360</v>
      </c>
      <c r="F8" s="11"/>
      <c r="G8" s="9">
        <f>SMALL($C$5:$C$16,4)</f>
        <v>348</v>
      </c>
      <c r="H8" s="11"/>
      <c r="I8" s="11"/>
      <c r="J8" s="5" t="s">
        <v>6</v>
      </c>
      <c r="K8" s="7">
        <v>345</v>
      </c>
      <c r="L8" s="11"/>
      <c r="M8" s="9">
        <f>LARGE($C$5:$C$16,4)</f>
        <v>360</v>
      </c>
      <c r="N8" s="11"/>
      <c r="O8" s="9">
        <f>SMALL($C$5:$C$16,4)</f>
        <v>348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9.5" customHeight="1">
      <c r="A9" s="11"/>
      <c r="B9" s="5" t="s">
        <v>7</v>
      </c>
      <c r="C9" s="7">
        <v>725</v>
      </c>
      <c r="D9" s="11"/>
      <c r="E9" s="9">
        <f>LARGE($C$5:$C$16,5)</f>
        <v>358</v>
      </c>
      <c r="F9" s="11"/>
      <c r="G9" s="9">
        <f>SMALL($C$5:$C$16,5)</f>
        <v>350</v>
      </c>
      <c r="H9" s="11"/>
      <c r="I9" s="11"/>
      <c r="J9" s="5" t="s">
        <v>7</v>
      </c>
      <c r="K9" s="7">
        <v>725</v>
      </c>
      <c r="L9" s="11"/>
      <c r="M9" s="9">
        <f>LARGE($C$5:$C$16,5)</f>
        <v>358</v>
      </c>
      <c r="N9" s="11"/>
      <c r="O9" s="9">
        <f>SMALL($C$5:$C$16,5)</f>
        <v>350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>
      <c r="A10" s="11"/>
      <c r="B10" s="5" t="s">
        <v>8</v>
      </c>
      <c r="C10" s="7">
        <v>348</v>
      </c>
      <c r="D10" s="11"/>
      <c r="E10" s="11"/>
      <c r="F10" s="11"/>
      <c r="G10" s="11"/>
      <c r="H10" s="11"/>
      <c r="I10" s="11"/>
      <c r="J10" s="5" t="s">
        <v>8</v>
      </c>
      <c r="K10" s="7">
        <v>348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9.5" customHeight="1">
      <c r="A11" s="11"/>
      <c r="B11" s="5" t="s">
        <v>9</v>
      </c>
      <c r="C11" s="7">
        <v>355</v>
      </c>
      <c r="D11" s="11"/>
      <c r="E11" s="11"/>
      <c r="F11" s="11"/>
      <c r="G11" s="11"/>
      <c r="H11" s="11"/>
      <c r="I11" s="11"/>
      <c r="J11" s="5" t="s">
        <v>9</v>
      </c>
      <c r="K11" s="7">
        <v>355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9.5" customHeight="1">
      <c r="A12" s="11"/>
      <c r="B12" s="5" t="s">
        <v>10</v>
      </c>
      <c r="C12" s="7">
        <v>110</v>
      </c>
      <c r="D12" s="11"/>
      <c r="E12" s="11"/>
      <c r="F12" s="11"/>
      <c r="G12" s="11"/>
      <c r="H12" s="11"/>
      <c r="I12" s="11"/>
      <c r="J12" s="5" t="s">
        <v>10</v>
      </c>
      <c r="K12" s="7">
        <v>110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9.5" customHeight="1">
      <c r="A13" s="11"/>
      <c r="B13" s="5" t="s">
        <v>11</v>
      </c>
      <c r="C13" s="7">
        <v>360</v>
      </c>
      <c r="D13" s="11"/>
      <c r="E13" s="11"/>
      <c r="F13" s="11"/>
      <c r="G13" s="11"/>
      <c r="H13" s="11"/>
      <c r="I13" s="11"/>
      <c r="J13" s="5" t="s">
        <v>11</v>
      </c>
      <c r="K13" s="7">
        <v>360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9.5" customHeight="1">
      <c r="A14" s="11"/>
      <c r="B14" s="5" t="s">
        <v>12</v>
      </c>
      <c r="C14" s="7">
        <v>125</v>
      </c>
      <c r="D14" s="11"/>
      <c r="E14" s="11"/>
      <c r="F14" s="11"/>
      <c r="G14" s="11"/>
      <c r="H14" s="11"/>
      <c r="I14" s="11"/>
      <c r="J14" s="5" t="s">
        <v>12</v>
      </c>
      <c r="K14" s="7">
        <v>125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9.5" customHeight="1">
      <c r="A15" s="11"/>
      <c r="B15" s="5" t="s">
        <v>13</v>
      </c>
      <c r="C15" s="7">
        <v>352</v>
      </c>
      <c r="D15" s="11"/>
      <c r="E15" s="11"/>
      <c r="F15" s="11"/>
      <c r="G15" s="11"/>
      <c r="H15" s="11"/>
      <c r="I15" s="11"/>
      <c r="J15" s="5" t="s">
        <v>13</v>
      </c>
      <c r="K15" s="7">
        <v>352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9.5" customHeight="1">
      <c r="A16" s="11"/>
      <c r="B16" s="9" t="s">
        <v>14</v>
      </c>
      <c r="C16" s="10">
        <v>365</v>
      </c>
      <c r="D16" s="11"/>
      <c r="E16" s="11"/>
      <c r="F16" s="11"/>
      <c r="G16" s="11"/>
      <c r="H16" s="11"/>
      <c r="I16" s="11"/>
      <c r="J16" s="9" t="s">
        <v>14</v>
      </c>
      <c r="K16" s="10">
        <v>365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9.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9.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9.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9.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9.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9.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9.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9.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9.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9.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9.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9.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9.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9.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9.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9.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9.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9.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9.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9.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9.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9.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9.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9.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9.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9.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9.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9.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9.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9.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9.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9.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9.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9.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9.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9.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9.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9.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9.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9.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9.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9.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9.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9.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9.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9.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9.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9.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9.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9.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9.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9.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9.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9.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9.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9.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9.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9.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9.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9.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9.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9.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9.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9.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9.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9.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9.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9.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9.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9.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9.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9.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9.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9.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9.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9.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9.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9.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9.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9.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9.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9.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9.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9.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9.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9.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9.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9.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9.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9.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9.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9.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9.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9.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9.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9.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9.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9.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9.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9.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9.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9.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9.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9.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9.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9.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9.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9.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9.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9.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9.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9.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9.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9.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9.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9.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9.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9.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9.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9.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9.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9.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9.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9.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9.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9.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9.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9.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9.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9.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9.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9.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9.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9.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9.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9.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9.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9.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9.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9.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9.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9.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9.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9.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9.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9.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9.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9.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9.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9.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9.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9.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9.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9.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9.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9.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9.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9.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9.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9.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9.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9.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9.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9.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9.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9.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9.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9.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9.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9.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9.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9.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9.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9.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9.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9.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9.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9.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9.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9.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9.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9.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9.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9.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9.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9.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9.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9.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9.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9.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9.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9.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9.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9.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9.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9.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9.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G2"/>
    <mergeCell ref="J2:O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Sort and Find</vt:lpstr>
      <vt:lpstr>Using QUARTILE Function</vt:lpstr>
      <vt:lpstr>Mean And Standard Deviation</vt:lpstr>
      <vt:lpstr>Using Z-Score</vt:lpstr>
      <vt:lpstr>Using Large &amp; Small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janvi ambaliya</dc:creator>
  <cp:lastModifiedBy>janvi ambaliya</cp:lastModifiedBy>
  <dcterms:created xsi:type="dcterms:W3CDTF">2024-04-24T15:39:29Z</dcterms:created>
  <dcterms:modified xsi:type="dcterms:W3CDTF">2024-04-24T15:39:29Z</dcterms:modified>
</cp:coreProperties>
</file>