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60B15569-E276-4B6B-B45F-2ED32575C3A7}" xr6:coauthVersionLast="47" xr6:coauthVersionMax="47" xr10:uidLastSave="{00000000-0000-0000-0000-000000000000}"/>
  <bookViews>
    <workbookView xWindow="-108" yWindow="-108" windowWidth="23256" windowHeight="12456" firstSheet="1" activeTab="1" xr2:uid="{842022F6-FFF1-4782-AD7E-6F35013DDCF6}"/>
  </bookViews>
  <sheets>
    <sheet name="MCTQ-1" sheetId="1" r:id="rId1"/>
    <sheet name="MCTQ-2" sheetId="2" r:id="rId2"/>
    <sheet name="MCTQ-3" sheetId="3" r:id="rId3"/>
    <sheet name="MTQ-1" sheetId="4" r:id="rId4"/>
    <sheet name="MTQ-2" sheetId="5" r:id="rId5"/>
    <sheet name="MTQ-3" sheetId="6" r:id="rId6"/>
    <sheet name="MTQ-4" sheetId="7" r:id="rId7"/>
    <sheet name="MTQ-5" sheetId="8" r:id="rId8"/>
    <sheet name="MTQ-6" sheetId="9" r:id="rId9"/>
    <sheet name="MTQ-7" sheetId="10" r:id="rId10"/>
    <sheet name="MTQ-8" sheetId="11" r:id="rId11"/>
    <sheet name="MTQ-9" sheetId="12" r:id="rId12"/>
    <sheet name="MTQ-10" sheetId="13" r:id="rId13"/>
    <sheet name="MTQ-11" sheetId="14" r:id="rId14"/>
    <sheet name="MTQ-12" sheetId="15" r:id="rId15"/>
    <sheet name="MTQ-13" sheetId="16" r:id="rId16"/>
    <sheet name="MTQ-14" sheetId="17" r:id="rId17"/>
    <sheet name="MSKQ-1" sheetId="19" r:id="rId18"/>
    <sheet name="MSKQ-2" sheetId="18" r:id="rId19"/>
    <sheet name="MSKQ-3" sheetId="20" r:id="rId20"/>
    <sheet name="MSKQ-4" sheetId="21" r:id="rId21"/>
    <sheet name="MSKQ-5" sheetId="22" r:id="rId22"/>
    <sheet name="PQQ-1" sheetId="23" r:id="rId23"/>
    <sheet name="PQQ-2" sheetId="24" r:id="rId24"/>
    <sheet name="PQQ-3" sheetId="25" r:id="rId25"/>
    <sheet name="PQQ-4" sheetId="26" r:id="rId26"/>
    <sheet name="PQQ-5" sheetId="27" r:id="rId27"/>
    <sheet name="CCQ-1" sheetId="28" r:id="rId28"/>
    <sheet name="CCQ-2" sheetId="29" r:id="rId29"/>
    <sheet name="CCQ-3" sheetId="30" r:id="rId30"/>
    <sheet name="DRVQ-1 to 5" sheetId="31" r:id="rId31"/>
    <sheet name="CRVQ-1 to 5" sheetId="32" r:id="rId32"/>
    <sheet name="DDCD Ques" sheetId="33" r:id="rId33"/>
  </sheets>
  <definedNames>
    <definedName name="_xlnm._FilterDatabase" localSheetId="1" hidden="1">'MCTQ-2'!$A$1:$B$23</definedName>
    <definedName name="_xlnm._FilterDatabase" localSheetId="10" hidden="1">'MTQ-8'!$A$1:$B$101</definedName>
    <definedName name="_xlnm._FilterDatabase" localSheetId="11" hidden="1">'MTQ-9'!$A$1:$B$51</definedName>
    <definedName name="_xlchart.v1.0" hidden="1">'MTQ-10'!$A$2:$A$8</definedName>
    <definedName name="_xlchart.v1.1" hidden="1">'MTQ-10'!$B$1</definedName>
    <definedName name="_xlchart.v1.2" hidden="1">'MTQ-10'!$B$2:$B$8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3" l="1"/>
  <c r="E4" i="33"/>
  <c r="E3" i="33"/>
  <c r="E2" i="33"/>
  <c r="B10" i="33"/>
  <c r="B7" i="33"/>
  <c r="B2" i="33"/>
  <c r="B12" i="32"/>
  <c r="B10" i="32"/>
  <c r="B8" i="32"/>
  <c r="B7" i="32"/>
  <c r="B6" i="32"/>
  <c r="B4" i="32"/>
  <c r="B2" i="32"/>
  <c r="B16" i="31"/>
  <c r="B11" i="31"/>
  <c r="B9" i="31"/>
  <c r="B5" i="31"/>
  <c r="B3" i="31"/>
  <c r="E2" i="30"/>
  <c r="E2" i="29"/>
  <c r="E3" i="28"/>
  <c r="E8" i="27"/>
  <c r="E7" i="27"/>
  <c r="E6" i="27"/>
  <c r="E4" i="27"/>
  <c r="E3" i="27"/>
  <c r="E2" i="27"/>
  <c r="E8" i="26"/>
  <c r="E7" i="26"/>
  <c r="E6" i="26"/>
  <c r="E4" i="26"/>
  <c r="E3" i="26"/>
  <c r="E2" i="26"/>
  <c r="E8" i="25"/>
  <c r="E7" i="25"/>
  <c r="E6" i="25"/>
  <c r="E4" i="25"/>
  <c r="E3" i="25"/>
  <c r="E2" i="25"/>
  <c r="E8" i="24"/>
  <c r="E7" i="24"/>
  <c r="E6" i="24"/>
  <c r="E4" i="24"/>
  <c r="E3" i="24"/>
  <c r="E2" i="24"/>
  <c r="E9" i="23"/>
  <c r="E8" i="23"/>
  <c r="E7" i="23"/>
  <c r="E6" i="23"/>
  <c r="E4" i="23"/>
  <c r="E3" i="23"/>
  <c r="E2" i="23"/>
  <c r="E3" i="22"/>
  <c r="E2" i="22"/>
  <c r="E3" i="21"/>
  <c r="E2" i="21"/>
  <c r="E3" i="20"/>
  <c r="E2" i="20"/>
  <c r="E4" i="18"/>
  <c r="E3" i="18"/>
  <c r="E3" i="19"/>
  <c r="E2" i="19"/>
  <c r="C36" i="17"/>
  <c r="C35" i="17"/>
  <c r="C34" i="17"/>
  <c r="C32" i="17"/>
  <c r="C31" i="17"/>
  <c r="C30" i="17"/>
  <c r="H18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" i="16"/>
  <c r="C6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" i="15"/>
  <c r="C119" i="14"/>
  <c r="E3" i="14"/>
  <c r="E4" i="14"/>
  <c r="E5" i="14"/>
  <c r="E2" i="14"/>
  <c r="B26" i="13" l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2" i="12"/>
  <c r="E5" i="12"/>
  <c r="E9" i="12"/>
  <c r="E8" i="12"/>
  <c r="E6" i="12"/>
  <c r="E7" i="12"/>
  <c r="E4" i="12"/>
  <c r="E3" i="12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E6" i="11"/>
  <c r="E5" i="11"/>
  <c r="E4" i="11"/>
  <c r="N16" i="10"/>
  <c r="N15" i="10"/>
  <c r="N14" i="10"/>
  <c r="K16" i="10"/>
  <c r="K15" i="10"/>
  <c r="K14" i="10"/>
  <c r="H16" i="10"/>
  <c r="H15" i="10"/>
  <c r="H14" i="10"/>
  <c r="E16" i="10"/>
  <c r="E15" i="10"/>
  <c r="E14" i="10"/>
  <c r="B16" i="10"/>
  <c r="B15" i="10"/>
  <c r="B14" i="10"/>
  <c r="E5" i="9"/>
  <c r="E4" i="9"/>
  <c r="E3" i="9"/>
  <c r="E2" i="9"/>
  <c r="E5" i="8"/>
  <c r="E4" i="8"/>
  <c r="E3" i="8"/>
  <c r="B16" i="7"/>
  <c r="B15" i="7"/>
  <c r="E5" i="6"/>
  <c r="E4" i="6"/>
  <c r="E3" i="6"/>
  <c r="F5" i="5"/>
  <c r="F4" i="5"/>
  <c r="F3" i="5"/>
  <c r="B15" i="4"/>
  <c r="B14" i="4"/>
  <c r="B13" i="4"/>
  <c r="E5" i="3"/>
  <c r="E4" i="3"/>
  <c r="E3" i="3"/>
  <c r="B27" i="2"/>
  <c r="B26" i="2"/>
  <c r="B25" i="2"/>
  <c r="B9" i="1"/>
  <c r="B8" i="1"/>
</calcChain>
</file>

<file path=xl/sharedStrings.xml><?xml version="1.0" encoding="utf-8"?>
<sst xmlns="http://schemas.openxmlformats.org/spreadsheetml/2006/main" count="391" uniqueCount="157">
  <si>
    <t>Q-1</t>
  </si>
  <si>
    <t>DATA</t>
  </si>
  <si>
    <t>Week-1</t>
  </si>
  <si>
    <t>Week-2</t>
  </si>
  <si>
    <t>Week-3</t>
  </si>
  <si>
    <t>Week-4</t>
  </si>
  <si>
    <t>Mean</t>
  </si>
  <si>
    <t>units</t>
  </si>
  <si>
    <t>Units</t>
  </si>
  <si>
    <t>Ans: The average weekly sales of the product category is 58.75 units.</t>
  </si>
  <si>
    <t>Median</t>
  </si>
  <si>
    <t>Ans: The typical or central sales value for the product category is 57.5 units.</t>
  </si>
  <si>
    <t>Mode</t>
  </si>
  <si>
    <t>No units cause there is non of units who repeat in week.</t>
  </si>
  <si>
    <t>Q-2</t>
  </si>
  <si>
    <t>Data</t>
  </si>
  <si>
    <t>Customer No.</t>
  </si>
  <si>
    <t>Time they waited</t>
  </si>
  <si>
    <t>Ans: The average waiting time for customers at the restaurant is 17 minutes.</t>
  </si>
  <si>
    <t>Ans: The typical or central waiting time experienced by customers is 15 minutes.</t>
  </si>
  <si>
    <t>Ans: Yes, There are most awaites time is 10 Minutes.</t>
  </si>
  <si>
    <t>Q-3</t>
  </si>
  <si>
    <t>Customer</t>
  </si>
  <si>
    <t>Rental Durations</t>
  </si>
  <si>
    <t>Ans: The average rental duration for customers at the car rental company is 3.44 days</t>
  </si>
  <si>
    <t>Ans: The typical or central rental duration experienced by customers is 3 days.</t>
  </si>
  <si>
    <t>Ans: Yes,Most frequently occurring rental durations for is 2 days.
customers is 2 days.</t>
  </si>
  <si>
    <t>Days</t>
  </si>
  <si>
    <t>Range</t>
  </si>
  <si>
    <t>Variance</t>
  </si>
  <si>
    <t>Stand. Devi.</t>
  </si>
  <si>
    <t>Daily Sales in Dollar</t>
  </si>
  <si>
    <t>Dollars</t>
  </si>
  <si>
    <t>Standard Deviance</t>
  </si>
  <si>
    <t>Shipments</t>
  </si>
  <si>
    <t>Delivery Times in days</t>
  </si>
  <si>
    <t>S.D</t>
  </si>
  <si>
    <t>Months</t>
  </si>
  <si>
    <t>Monthly Revenue( in Thousand of Dollars)</t>
  </si>
  <si>
    <t>Customers</t>
  </si>
  <si>
    <t>Their Rating</t>
  </si>
  <si>
    <t>Wait Times( In Minutes)</t>
  </si>
  <si>
    <t>Minutes</t>
  </si>
  <si>
    <t>Model-A</t>
  </si>
  <si>
    <t>Sr. No</t>
  </si>
  <si>
    <t>Fuel Efficiency</t>
  </si>
  <si>
    <t>Model-B</t>
  </si>
  <si>
    <t>Model-C</t>
  </si>
  <si>
    <t>Model-D</t>
  </si>
  <si>
    <t>Model-E</t>
  </si>
  <si>
    <t>mpg</t>
  </si>
  <si>
    <t>Employees</t>
  </si>
  <si>
    <t>Ages</t>
  </si>
  <si>
    <t xml:space="preserve">Age </t>
  </si>
  <si>
    <t>Count of that age</t>
  </si>
  <si>
    <t>Possiblity</t>
  </si>
  <si>
    <t>Frequency Table</t>
  </si>
  <si>
    <t>Amount</t>
  </si>
  <si>
    <t>IQR</t>
  </si>
  <si>
    <t>Minimum</t>
  </si>
  <si>
    <t>First Q</t>
  </si>
  <si>
    <t>Second Q</t>
  </si>
  <si>
    <t>Third Q</t>
  </si>
  <si>
    <t xml:space="preserve">Maximum </t>
  </si>
  <si>
    <t>Purchase Amount</t>
  </si>
  <si>
    <t>Number of times</t>
  </si>
  <si>
    <t>Possibility</t>
  </si>
  <si>
    <t>Defect Type</t>
  </si>
  <si>
    <t>Frequency</t>
  </si>
  <si>
    <t>A</t>
  </si>
  <si>
    <t>B</t>
  </si>
  <si>
    <t>C</t>
  </si>
  <si>
    <t>D</t>
  </si>
  <si>
    <t>E</t>
  </si>
  <si>
    <t>F</t>
  </si>
  <si>
    <t>G</t>
  </si>
  <si>
    <t>Ans-1</t>
  </si>
  <si>
    <t>Ans-2</t>
  </si>
  <si>
    <t>Ans-3</t>
  </si>
  <si>
    <t>Specific Service</t>
  </si>
  <si>
    <t>Monthly Sales( In thousand of dollars)</t>
  </si>
  <si>
    <t>Time ( In Milliseconds)</t>
  </si>
  <si>
    <t>Milliseconds</t>
  </si>
  <si>
    <t>Sales Figure( Thousands of Dollars)</t>
  </si>
  <si>
    <t>Region 3</t>
  </si>
  <si>
    <t>Region 2</t>
  </si>
  <si>
    <t>Region 1</t>
  </si>
  <si>
    <t>Mean of Region1</t>
  </si>
  <si>
    <t>Mean of Region2</t>
  </si>
  <si>
    <t>Mean of Region3</t>
  </si>
  <si>
    <t>Range of Region1</t>
  </si>
  <si>
    <t>Range of Region2</t>
  </si>
  <si>
    <t>Range of Region3</t>
  </si>
  <si>
    <t>Monthly Returns (%)</t>
  </si>
  <si>
    <t>Monthly Income (Thousand of Dollars)</t>
  </si>
  <si>
    <t>Satisfaction Rating</t>
  </si>
  <si>
    <t>House Prices in Thousand of dollars</t>
  </si>
  <si>
    <t>Waiting time in Minutes</t>
  </si>
  <si>
    <t>Skewness</t>
  </si>
  <si>
    <t>Kurtosis</t>
  </si>
  <si>
    <t>Interpretation</t>
  </si>
  <si>
    <t>The Distribution of returns is not good as kurtosis is in negavtive which indicate variance is high and skewness is also not near to zero.</t>
  </si>
  <si>
    <t>The income inquality is  not good as kurtosis is in negavtive which indicate variance is high and skewness is also not near to zero.</t>
  </si>
  <si>
    <t>The satisfaction rating distribution is not good as kurtosis is in negavtive which indicate variance is high and skewness is also not near to zero.</t>
  </si>
  <si>
    <t>The distribution of house prices is   not good as kurtosis is in negavtive which indicate variance is high and skewness is also not near to zero.</t>
  </si>
  <si>
    <t>The waiting time distribution is  not good as kurtosis is in negavtive which indicate variance is high and skewness is also not near to zero.</t>
  </si>
  <si>
    <t>Monthly Salaries in Thousand of Dollars</t>
  </si>
  <si>
    <t>Weights in Kilograms</t>
  </si>
  <si>
    <t>Purchase amonut in dollars</t>
  </si>
  <si>
    <t>Commut Times in minutes</t>
  </si>
  <si>
    <t>Defect Rates in Percentages</t>
  </si>
  <si>
    <t>Quartiles-Q1</t>
  </si>
  <si>
    <t>Quartiles-Q2</t>
  </si>
  <si>
    <t>Quartiles-Q3</t>
  </si>
  <si>
    <t>10th Percentile</t>
  </si>
  <si>
    <t>25th Percentile</t>
  </si>
  <si>
    <t>75th Percentile</t>
  </si>
  <si>
    <t>90th Percentile</t>
  </si>
  <si>
    <t>15th Percentile</t>
  </si>
  <si>
    <t>50th Percentile</t>
  </si>
  <si>
    <t>85th Percentile</t>
  </si>
  <si>
    <t>kgs</t>
  </si>
  <si>
    <t>20th Percentile</t>
  </si>
  <si>
    <t>40th Percentile</t>
  </si>
  <si>
    <t>80th Percentile</t>
  </si>
  <si>
    <t>30th Percentile</t>
  </si>
  <si>
    <t>70th Percentile</t>
  </si>
  <si>
    <t>percentage</t>
  </si>
  <si>
    <t>Percentage</t>
  </si>
  <si>
    <t>Advertising Expenditure</t>
  </si>
  <si>
    <t>Sales Revenue</t>
  </si>
  <si>
    <t>Company A</t>
  </si>
  <si>
    <t>Company B</t>
  </si>
  <si>
    <t>Hours spent studying</t>
  </si>
  <si>
    <t>Exam Scores</t>
  </si>
  <si>
    <t>Correlation Coefficient</t>
  </si>
  <si>
    <t>From the value of Correlation coefficient value we can say that as advertising expenditure is increase/decrease sales revenue is also increase/Decrease.</t>
  </si>
  <si>
    <t>Covariance</t>
  </si>
  <si>
    <t>As covariance value is positive so , conclude nature of both stock that Company A price increase/decrease then company B stock value is also increas/decrease.</t>
  </si>
  <si>
    <t>As per correlation coefficient value this is value is near to 1, so conclude of relation between studing hour and exam score that is as studing hours increase/drecrease based on that exam score is increase/decrease.</t>
  </si>
  <si>
    <t>n=100</t>
  </si>
  <si>
    <t>n=10</t>
  </si>
  <si>
    <t>k=4</t>
  </si>
  <si>
    <t>Ans-4</t>
  </si>
  <si>
    <t>Ans-5</t>
  </si>
  <si>
    <t>p=0.3</t>
  </si>
  <si>
    <t>Binomial Dist.</t>
  </si>
  <si>
    <t>Hyper.Geo.Dist</t>
  </si>
  <si>
    <t>bionomial Dist.</t>
  </si>
  <si>
    <t>Hyper geo.dist.</t>
  </si>
  <si>
    <t>q=0.7</t>
  </si>
  <si>
    <t>binomial.Dist</t>
  </si>
  <si>
    <t>Final Answer</t>
  </si>
  <si>
    <t>Discrete Distrubution</t>
  </si>
  <si>
    <t>Continuous Distribution</t>
  </si>
  <si>
    <t>Bin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</si>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</sst>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2" xfId="0" applyNumberFormat="1" applyFill="1" applyBorder="1" applyAlignme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according</a:t>
            </a:r>
            <a:r>
              <a:rPr lang="en-IN" baseline="0"/>
              <a:t> to Defect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'MTQ-10'!$A$2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C4A-A06F-189A510A11C2}"/>
            </c:ext>
          </c:extLst>
        </c:ser>
        <c:ser>
          <c:idx val="1"/>
          <c:order val="1"/>
          <c:tx>
            <c:strRef>
              <c:f>'MTQ-10'!$A$3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4-4C4A-A06F-189A510A11C2}"/>
            </c:ext>
          </c:extLst>
        </c:ser>
        <c:ser>
          <c:idx val="2"/>
          <c:order val="2"/>
          <c:tx>
            <c:strRef>
              <c:f>'MTQ-10'!$A$4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4-4C4A-A06F-189A510A11C2}"/>
            </c:ext>
          </c:extLst>
        </c:ser>
        <c:ser>
          <c:idx val="3"/>
          <c:order val="3"/>
          <c:tx>
            <c:strRef>
              <c:f>'MTQ-10'!$A$5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4-4C4A-A06F-189A510A11C2}"/>
            </c:ext>
          </c:extLst>
        </c:ser>
        <c:ser>
          <c:idx val="4"/>
          <c:order val="4"/>
          <c:tx>
            <c:strRef>
              <c:f>'MTQ-10'!$A$6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4-4C4A-A06F-189A510A11C2}"/>
            </c:ext>
          </c:extLst>
        </c:ser>
        <c:ser>
          <c:idx val="5"/>
          <c:order val="5"/>
          <c:tx>
            <c:strRef>
              <c:f>'MTQ-10'!$A$7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4-4C4A-A06F-189A510A11C2}"/>
            </c:ext>
          </c:extLst>
        </c:ser>
        <c:ser>
          <c:idx val="6"/>
          <c:order val="6"/>
          <c:tx>
            <c:strRef>
              <c:f>'MTQ-10'!$A$8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'MTQ-10'!$B$1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'MTQ-10'!$B$8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A4-4C4A-A06F-189A510A1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8336367"/>
        <c:axId val="1928351727"/>
        <c:axId val="0"/>
      </c:bar3DChart>
      <c:catAx>
        <c:axId val="192833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51727"/>
        <c:crosses val="autoZero"/>
        <c:auto val="1"/>
        <c:lblAlgn val="ctr"/>
        <c:lblOffset val="100"/>
        <c:noMultiLvlLbl val="0"/>
      </c:catAx>
      <c:valAx>
        <c:axId val="192835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Frequency</a:t>
            </a:r>
            <a:r>
              <a:rPr lang="en-IN" b="1" baseline="0"/>
              <a:t>wise Satisfaction Bar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'MTQ-11'!$D$1:$E$1</c:f>
              <c:strCache>
                <c:ptCount val="2"/>
                <c:pt idx="0">
                  <c:v>Specific Service</c:v>
                </c:pt>
                <c:pt idx="1">
                  <c:v>Frequency</c:v>
                </c:pt>
              </c:strCache>
            </c:strRef>
          </c:cat>
          <c:val>
            <c:numRef>
              <c:f>'MTQ-11'!$D$2:$E$2</c:f>
              <c:numCache>
                <c:formatCode>General</c:formatCode>
                <c:ptCount val="2"/>
                <c:pt idx="0">
                  <c:v>4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4379-A075-FAA25E42CB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'MTQ-11'!$D$1:$E$1</c:f>
              <c:strCache>
                <c:ptCount val="2"/>
                <c:pt idx="0">
                  <c:v>Specific Service</c:v>
                </c:pt>
                <c:pt idx="1">
                  <c:v>Frequency</c:v>
                </c:pt>
              </c:strCache>
            </c:strRef>
          </c:cat>
          <c:val>
            <c:numRef>
              <c:f>'MTQ-11'!$D$3:$E$3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D-4379-A075-FAA25E42CB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'MTQ-11'!$D$1:$E$1</c:f>
              <c:strCache>
                <c:ptCount val="2"/>
                <c:pt idx="0">
                  <c:v>Specific Service</c:v>
                </c:pt>
                <c:pt idx="1">
                  <c:v>Frequency</c:v>
                </c:pt>
              </c:strCache>
            </c:strRef>
          </c:cat>
          <c:val>
            <c:numRef>
              <c:f>'MTQ-11'!$D$4:$E$4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D-4379-A075-FAA25E42CB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'MTQ-11'!$D$1:$E$1</c:f>
              <c:strCache>
                <c:ptCount val="2"/>
                <c:pt idx="0">
                  <c:v>Specific Service</c:v>
                </c:pt>
                <c:pt idx="1">
                  <c:v>Frequency</c:v>
                </c:pt>
              </c:strCache>
            </c:strRef>
          </c:cat>
          <c:val>
            <c:numRef>
              <c:f>'MTQ-11'!$D$5:$E$5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D-4379-A075-FAA25E42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7388591"/>
        <c:axId val="1247387631"/>
        <c:axId val="0"/>
      </c:bar3DChart>
      <c:catAx>
        <c:axId val="12473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87631"/>
        <c:crosses val="autoZero"/>
        <c:auto val="1"/>
        <c:lblAlgn val="ctr"/>
        <c:lblOffset val="100"/>
        <c:noMultiLvlLbl val="0"/>
      </c:catAx>
      <c:valAx>
        <c:axId val="12473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'MTQ-11'!$I$4:$I$8</c:f>
              <c:strCach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More</c:v>
                </c:pt>
              </c:strCache>
            </c:strRef>
          </c:cat>
          <c:val>
            <c:numRef>
              <c:f>'MTQ-11'!$J$4:$J$8</c:f>
              <c:numCache>
                <c:formatCode>General</c:formatCode>
                <c:ptCount val="5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4-4AC1-A171-8D64C3EE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233359"/>
        <c:axId val="290226159"/>
      </c:barChart>
      <c:catAx>
        <c:axId val="29023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226159"/>
        <c:crosses val="autoZero"/>
        <c:auto val="1"/>
        <c:lblAlgn val="ctr"/>
        <c:lblOffset val="100"/>
        <c:noMultiLvlLbl val="0"/>
      </c:catAx>
      <c:valAx>
        <c:axId val="29022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233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sales in Different price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16907261592299"/>
          <c:y val="0.27342592592592591"/>
          <c:w val="0.52794203849518806"/>
          <c:h val="0.67564814814814811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'MTQ-12'!$D$2:$E$2</c:f>
              <c:numCache>
                <c:formatCode>General</c:formatCode>
                <c:ptCount val="2"/>
                <c:pt idx="0">
                  <c:v>35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B8A-B24C-40E8D330B7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'MTQ-12'!$D$3:$E$3</c:f>
              <c:numCache>
                <c:formatCode>General</c:formatCode>
                <c:ptCount val="2"/>
                <c:pt idx="0">
                  <c:v>28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B8A-B24C-40E8D330B7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'MTQ-12'!$D$4:$E$4</c:f>
              <c:numCache>
                <c:formatCode>General</c:formatCode>
                <c:ptCount val="2"/>
                <c:pt idx="0">
                  <c:v>32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8-4B8A-B24C-40E8D330B7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'MTQ-12'!$D$5:$E$5</c:f>
              <c:numCache>
                <c:formatCode>General</c:formatCode>
                <c:ptCount val="2"/>
                <c:pt idx="0">
                  <c:v>45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8-4B8A-B24C-40E8D330B79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'MTQ-12'!$D$6:$E$6</c:f>
              <c:numCache>
                <c:formatCode>General</c:formatCode>
                <c:ptCount val="2"/>
                <c:pt idx="0">
                  <c:v>38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8-4B8A-B24C-40E8D330B79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'MTQ-12'!$D$7:$E$7</c:f>
              <c:numCache>
                <c:formatCode>General</c:formatCode>
                <c:ptCount val="2"/>
                <c:pt idx="0">
                  <c:v>29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8-4B8A-B24C-40E8D330B79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'MTQ-12'!$D$8:$E$8</c:f>
              <c:numCache>
                <c:formatCode>General</c:formatCode>
                <c:ptCount val="2"/>
                <c:pt idx="0">
                  <c:v>42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98-4B8A-B24C-40E8D330B79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'MTQ-12'!$D$9:$E$9</c:f>
              <c:numCache>
                <c:formatCode>General</c:formatCode>
                <c:ptCount val="2"/>
                <c:pt idx="0">
                  <c:v>30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98-4B8A-B24C-40E8D330B79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'MTQ-12'!$D$10:$E$10</c:f>
              <c:numCache>
                <c:formatCode>General</c:formatCode>
                <c:ptCount val="2"/>
                <c:pt idx="0">
                  <c:v>36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98-4B8A-B24C-40E8D330B79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'MTQ-12'!$D$11:$E$11</c:f>
              <c:numCache>
                <c:formatCode>General</c:formatCode>
                <c:ptCount val="2"/>
                <c:pt idx="0">
                  <c:v>41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98-4B8A-B24C-40E8D330B79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'MTQ-12'!$D$12:$E$12</c:f>
              <c:numCache>
                <c:formatCode>General</c:formatCode>
                <c:ptCount val="2"/>
                <c:pt idx="0">
                  <c:v>47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98-4B8A-B24C-40E8D330B79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'MTQ-12'!$D$13:$E$13</c:f>
              <c:numCache>
                <c:formatCode>General</c:formatCode>
                <c:ptCount val="2"/>
                <c:pt idx="0">
                  <c:v>31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8-4B8A-B24C-40E8D330B79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'MTQ-12'!$D$14:$E$14</c:f>
              <c:numCache>
                <c:formatCode>General</c:formatCode>
                <c:ptCount val="2"/>
                <c:pt idx="0">
                  <c:v>39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98-4B8A-B24C-40E8D330B79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'MTQ-12'!$D$15:$E$15</c:f>
              <c:numCache>
                <c:formatCode>General</c:formatCode>
                <c:ptCount val="2"/>
                <c:pt idx="0">
                  <c:v>43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98-4B8A-B24C-40E8D330B79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'MTQ-12'!$D$16:$E$16</c:f>
              <c:numCache>
                <c:formatCode>General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98-4B8A-B24C-40E8D330B79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'MTQ-12'!$D$17:$E$17</c:f>
              <c:numCache>
                <c:formatCode>General</c:formatCode>
                <c:ptCount val="2"/>
                <c:pt idx="0">
                  <c:v>34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98-4B8A-B24C-40E8D330B79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'MTQ-12'!$D$18:$E$18</c:f>
              <c:numCache>
                <c:formatCode>General</c:formatCode>
                <c:ptCount val="2"/>
                <c:pt idx="0">
                  <c:v>33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98-4B8A-B24C-40E8D330B79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'MTQ-12'!$D$19:$E$19</c:f>
              <c:numCache>
                <c:formatCode>General</c:formatCode>
                <c:ptCount val="2"/>
                <c:pt idx="0">
                  <c:v>40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98-4B8A-B24C-40E8D330B79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'MTQ-12'!$D$1:$E$1</c:f>
              <c:strCache>
                <c:ptCount val="2"/>
                <c:pt idx="0">
                  <c:v>Monthly Sales( In thousand of dollars)</c:v>
                </c:pt>
                <c:pt idx="1">
                  <c:v>Frequency</c:v>
                </c:pt>
              </c:strCache>
            </c:strRef>
          </c:cat>
          <c:val>
            <c:numRef>
              <c:f>'MTQ-12'!$D$20:$E$20</c:f>
              <c:numCache>
                <c:formatCode>General</c:formatCode>
                <c:ptCount val="2"/>
                <c:pt idx="0">
                  <c:v>46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98-4B8A-B24C-40E8D330B7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7407311"/>
        <c:axId val="1247408271"/>
      </c:barChart>
      <c:catAx>
        <c:axId val="12474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08271"/>
        <c:crosses val="autoZero"/>
        <c:auto val="1"/>
        <c:lblAlgn val="ctr"/>
        <c:lblOffset val="100"/>
        <c:noMultiLvlLbl val="0"/>
      </c:catAx>
      <c:valAx>
        <c:axId val="12474082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740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'MTQ-12'!$I$4:$I$23</c:f>
              <c:strCache>
                <c:ptCount val="20"/>
                <c:pt idx="0">
                  <c:v>28</c:v>
                </c:pt>
                <c:pt idx="1">
                  <c:v>39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42</c:v>
                </c:pt>
                <c:pt idx="11">
                  <c:v>43</c:v>
                </c:pt>
                <c:pt idx="12">
                  <c:v>32</c:v>
                </c:pt>
                <c:pt idx="13">
                  <c:v>34</c:v>
                </c:pt>
                <c:pt idx="14">
                  <c:v>40</c:v>
                </c:pt>
                <c:pt idx="15">
                  <c:v>41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More</c:v>
                </c:pt>
              </c:strCache>
            </c:strRef>
          </c:cat>
          <c:val>
            <c:numRef>
              <c:f>'MTQ-12'!$J$4:$J$23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9-45DF-A2B0-C30468E5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4831"/>
        <c:axId val="22350911"/>
      </c:barChart>
      <c:catAx>
        <c:axId val="2236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0911"/>
        <c:crosses val="autoZero"/>
        <c:auto val="1"/>
        <c:lblAlgn val="ctr"/>
        <c:lblOffset val="100"/>
        <c:noMultiLvlLbl val="0"/>
      </c:catAx>
      <c:valAx>
        <c:axId val="2235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64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The Frequency of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'MTQ-13'!$D$1</c:f>
              <c:strCache>
                <c:ptCount val="1"/>
                <c:pt idx="0">
                  <c:v>Time ( In Milliseconds)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'MTQ-13'!$D$2:$D$25</c:f>
              <c:numCache>
                <c:formatCode>General</c:formatCode>
                <c:ptCount val="24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136</c:v>
                </c:pt>
                <c:pt idx="12">
                  <c:v>128</c:v>
                </c:pt>
                <c:pt idx="13">
                  <c:v>123</c:v>
                </c:pt>
                <c:pt idx="14">
                  <c:v>138</c:v>
                </c:pt>
                <c:pt idx="15">
                  <c:v>126</c:v>
                </c:pt>
                <c:pt idx="16">
                  <c:v>129</c:v>
                </c:pt>
                <c:pt idx="17">
                  <c:v>127</c:v>
                </c:pt>
                <c:pt idx="18">
                  <c:v>133</c:v>
                </c:pt>
                <c:pt idx="19">
                  <c:v>140</c:v>
                </c:pt>
                <c:pt idx="20">
                  <c:v>134</c:v>
                </c:pt>
                <c:pt idx="21">
                  <c:v>119</c:v>
                </c:pt>
                <c:pt idx="22">
                  <c:v>124</c:v>
                </c:pt>
                <c:pt idx="2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E-4EC3-8A0A-65D8F5E29B86}"/>
            </c:ext>
          </c:extLst>
        </c:ser>
        <c:ser>
          <c:idx val="1"/>
          <c:order val="1"/>
          <c:tx>
            <c:strRef>
              <c:f>'MTQ-13'!$E$1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'MTQ-13'!$E$2:$E$25</c:f>
              <c:numCache>
                <c:formatCode>General</c:formatCode>
                <c:ptCount val="24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E-4EC3-8A0A-65D8F5E2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849455"/>
        <c:axId val="883856175"/>
      </c:barChart>
      <c:catAx>
        <c:axId val="8838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56175"/>
        <c:crosses val="autoZero"/>
        <c:auto val="1"/>
        <c:lblAlgn val="ctr"/>
        <c:lblOffset val="100"/>
        <c:noMultiLvlLbl val="0"/>
      </c:catAx>
      <c:valAx>
        <c:axId val="8838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'MTQ-13'!$I$21:$I$45</c:f>
              <c:strCache>
                <c:ptCount val="25"/>
                <c:pt idx="0">
                  <c:v>125</c:v>
                </c:pt>
                <c:pt idx="1">
                  <c:v>130</c:v>
                </c:pt>
                <c:pt idx="2">
                  <c:v>136</c:v>
                </c:pt>
                <c:pt idx="3">
                  <c:v>133</c:v>
                </c:pt>
                <c:pt idx="4">
                  <c:v>132</c:v>
                </c:pt>
                <c:pt idx="5">
                  <c:v>122</c:v>
                </c:pt>
                <c:pt idx="6">
                  <c:v>126</c:v>
                </c:pt>
                <c:pt idx="7">
                  <c:v>128</c:v>
                </c:pt>
                <c:pt idx="8">
                  <c:v>135</c:v>
                </c:pt>
                <c:pt idx="9">
                  <c:v>141</c:v>
                </c:pt>
                <c:pt idx="10">
                  <c:v>119</c:v>
                </c:pt>
                <c:pt idx="11">
                  <c:v>124</c:v>
                </c:pt>
                <c:pt idx="12">
                  <c:v>127</c:v>
                </c:pt>
                <c:pt idx="13">
                  <c:v>131</c:v>
                </c:pt>
                <c:pt idx="14">
                  <c:v>134</c:v>
                </c:pt>
                <c:pt idx="15">
                  <c:v>140</c:v>
                </c:pt>
                <c:pt idx="16">
                  <c:v>118</c:v>
                </c:pt>
                <c:pt idx="17">
                  <c:v>120</c:v>
                </c:pt>
                <c:pt idx="18">
                  <c:v>123</c:v>
                </c:pt>
                <c:pt idx="19">
                  <c:v>129</c:v>
                </c:pt>
                <c:pt idx="20">
                  <c:v>137</c:v>
                </c:pt>
                <c:pt idx="21">
                  <c:v>138</c:v>
                </c:pt>
                <c:pt idx="22">
                  <c:v>145</c:v>
                </c:pt>
                <c:pt idx="23">
                  <c:v>148</c:v>
                </c:pt>
                <c:pt idx="24">
                  <c:v>More</c:v>
                </c:pt>
              </c:strCache>
            </c:strRef>
          </c:cat>
          <c:val>
            <c:numRef>
              <c:f>'MTQ-13'!$J$21:$J$45</c:f>
              <c:numCache>
                <c:formatCode>General</c:formatCode>
                <c:ptCount val="2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B-420B-991A-61E29D2A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234799"/>
        <c:axId val="290231919"/>
      </c:barChart>
      <c:catAx>
        <c:axId val="29023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231919"/>
        <c:crosses val="autoZero"/>
        <c:auto val="1"/>
        <c:lblAlgn val="ctr"/>
        <c:lblOffset val="100"/>
        <c:noMultiLvlLbl val="0"/>
      </c:catAx>
      <c:valAx>
        <c:axId val="29023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234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Compare sales</a:t>
            </a:r>
            <a:r>
              <a:rPr lang="en-IN" b="1" baseline="0"/>
              <a:t> figure across the three regions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'MTQ-14'!$A$3:$H$3</c:f>
              <c:numCache>
                <c:formatCode>General</c:formatCode>
                <c:ptCount val="8"/>
                <c:pt idx="0">
                  <c:v>1</c:v>
                </c:pt>
                <c:pt idx="1">
                  <c:v>45</c:v>
                </c:pt>
                <c:pt idx="3">
                  <c:v>11</c:v>
                </c:pt>
                <c:pt idx="4">
                  <c:v>32</c:v>
                </c:pt>
                <c:pt idx="6">
                  <c:v>21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F-4013-85B0-99665E5FFB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'MTQ-14'!$A$4:$H$4</c:f>
              <c:numCache>
                <c:formatCode>General</c:formatCode>
                <c:ptCount val="8"/>
                <c:pt idx="0">
                  <c:v>2</c:v>
                </c:pt>
                <c:pt idx="1">
                  <c:v>35</c:v>
                </c:pt>
                <c:pt idx="3">
                  <c:v>12</c:v>
                </c:pt>
                <c:pt idx="4">
                  <c:v>28</c:v>
                </c:pt>
                <c:pt idx="6">
                  <c:v>22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F-4013-85B0-99665E5FFB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'MTQ-14'!$A$5:$H$5</c:f>
              <c:numCache>
                <c:formatCode>General</c:formatCode>
                <c:ptCount val="8"/>
                <c:pt idx="0">
                  <c:v>3</c:v>
                </c:pt>
                <c:pt idx="1">
                  <c:v>40</c:v>
                </c:pt>
                <c:pt idx="3">
                  <c:v>13</c:v>
                </c:pt>
                <c:pt idx="4">
                  <c:v>30</c:v>
                </c:pt>
                <c:pt idx="6">
                  <c:v>23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F-4013-85B0-99665E5FFB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'MTQ-14'!$A$6:$H$6</c:f>
              <c:numCache>
                <c:formatCode>General</c:formatCode>
                <c:ptCount val="8"/>
                <c:pt idx="0">
                  <c:v>4</c:v>
                </c:pt>
                <c:pt idx="1">
                  <c:v>38</c:v>
                </c:pt>
                <c:pt idx="3">
                  <c:v>14</c:v>
                </c:pt>
                <c:pt idx="4">
                  <c:v>34</c:v>
                </c:pt>
                <c:pt idx="6">
                  <c:v>24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F-4013-85B0-99665E5FFB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'MTQ-14'!$A$7:$H$7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3">
                  <c:v>15</c:v>
                </c:pt>
                <c:pt idx="4">
                  <c:v>33</c:v>
                </c:pt>
                <c:pt idx="6">
                  <c:v>25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F-4013-85B0-99665E5FFB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'MTQ-14'!$A$8:$H$8</c:f>
              <c:numCache>
                <c:formatCode>General</c:formatCode>
                <c:ptCount val="8"/>
                <c:pt idx="0">
                  <c:v>6</c:v>
                </c:pt>
                <c:pt idx="1">
                  <c:v>37</c:v>
                </c:pt>
                <c:pt idx="3">
                  <c:v>16</c:v>
                </c:pt>
                <c:pt idx="4">
                  <c:v>35</c:v>
                </c:pt>
                <c:pt idx="6">
                  <c:v>26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F-4013-85B0-99665E5FFB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'MTQ-14'!$A$9:$H$9</c:f>
              <c:numCache>
                <c:formatCode>General</c:formatCode>
                <c:ptCount val="8"/>
                <c:pt idx="0">
                  <c:v>7</c:v>
                </c:pt>
                <c:pt idx="1">
                  <c:v>39</c:v>
                </c:pt>
                <c:pt idx="3">
                  <c:v>17</c:v>
                </c:pt>
                <c:pt idx="4">
                  <c:v>31</c:v>
                </c:pt>
                <c:pt idx="6">
                  <c:v>27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F-4013-85B0-99665E5FFB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'MTQ-14'!$A$10:$H$10</c:f>
              <c:numCache>
                <c:formatCode>General</c:formatCode>
                <c:ptCount val="8"/>
                <c:pt idx="0">
                  <c:v>8</c:v>
                </c:pt>
                <c:pt idx="1">
                  <c:v>43</c:v>
                </c:pt>
                <c:pt idx="3">
                  <c:v>18</c:v>
                </c:pt>
                <c:pt idx="4">
                  <c:v>29</c:v>
                </c:pt>
                <c:pt idx="6">
                  <c:v>28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F-4013-85B0-99665E5FFB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'MTQ-14'!$A$11:$H$11</c:f>
              <c:numCache>
                <c:formatCode>General</c:formatCode>
                <c:ptCount val="8"/>
                <c:pt idx="0">
                  <c:v>9</c:v>
                </c:pt>
                <c:pt idx="1">
                  <c:v>44</c:v>
                </c:pt>
                <c:pt idx="3">
                  <c:v>19</c:v>
                </c:pt>
                <c:pt idx="4">
                  <c:v>36</c:v>
                </c:pt>
                <c:pt idx="6">
                  <c:v>29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F-4013-85B0-99665E5FFB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'MTQ-14'!$A$1:$H$2</c15:sqref>
                  </c15:fullRef>
                  <c15:levelRef>
                    <c15:sqref>'MTQ-14'!$A$1:$H$1</c15:sqref>
                  </c15:levelRef>
                </c:ext>
              </c:extLst>
              <c:f>'MTQ-14'!$A$1:$H$1</c:f>
              <c:strCache>
                <c:ptCount val="8"/>
                <c:pt idx="0">
                  <c:v>Region 1</c:v>
                </c:pt>
                <c:pt idx="3">
                  <c:v>Region 2</c:v>
                </c:pt>
                <c:pt idx="6">
                  <c:v>Region 3</c:v>
                </c:pt>
              </c:strCache>
            </c:strRef>
          </c:cat>
          <c:val>
            <c:numRef>
              <c:f>'MTQ-14'!$A$12:$H$12</c:f>
              <c:numCache>
                <c:formatCode>General</c:formatCode>
                <c:ptCount val="8"/>
                <c:pt idx="0">
                  <c:v>10</c:v>
                </c:pt>
                <c:pt idx="1">
                  <c:v>41</c:v>
                </c:pt>
                <c:pt idx="3">
                  <c:v>20</c:v>
                </c:pt>
                <c:pt idx="4">
                  <c:v>37</c:v>
                </c:pt>
                <c:pt idx="6">
                  <c:v>30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F-4013-85B0-99665E5F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3825935"/>
        <c:axId val="883830735"/>
        <c:axId val="0"/>
      </c:bar3DChart>
      <c:catAx>
        <c:axId val="8838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0735"/>
        <c:crosses val="autoZero"/>
        <c:auto val="1"/>
        <c:lblAlgn val="ctr"/>
        <c:lblOffset val="100"/>
        <c:noMultiLvlLbl val="0"/>
      </c:catAx>
      <c:valAx>
        <c:axId val="8838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The defect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defect Frequency</a:t>
          </a:r>
        </a:p>
      </cx:txPr>
    </cx:title>
    <cx:plotArea>
      <cx:plotAreaRegion>
        <cx:series layoutId="clusteredColumn" uniqueId="{C5B6C01F-90F0-4D50-A601-B51FAF198108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790DA10-53F5-4AC0-9C1C-1CA0A115A12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8</xdr:row>
      <xdr:rowOff>179070</xdr:rowOff>
    </xdr:from>
    <xdr:to>
      <xdr:col>8</xdr:col>
      <xdr:colOff>251460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87980-1019-D7C3-0602-D3676A69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731520</xdr:colOff>
      <xdr:row>26</xdr:row>
      <xdr:rowOff>179070</xdr:rowOff>
    </xdr:from>
    <xdr:to>
      <xdr:col>8</xdr:col>
      <xdr:colOff>266700</xdr:colOff>
      <xdr:row>41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F00FD8-4AE9-EDA0-45B4-A5DB3AD46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" y="493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120</xdr:row>
      <xdr:rowOff>0</xdr:rowOff>
    </xdr:from>
    <xdr:to>
      <xdr:col>7</xdr:col>
      <xdr:colOff>243840</xdr:colOff>
      <xdr:row>135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ADEAD-AFFF-4802-8272-CA59F904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7</xdr:col>
      <xdr:colOff>399143</xdr:colOff>
      <xdr:row>116</xdr:row>
      <xdr:rowOff>159657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EBA809-0565-4599-9F04-6BD79C8F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3</xdr:col>
      <xdr:colOff>1760220</xdr:colOff>
      <xdr:row>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A0DD8-8BFA-4BB3-AB45-20721947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3</xdr:col>
      <xdr:colOff>1684020</xdr:colOff>
      <xdr:row>81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4C4D7-00DB-45B8-93B8-1D42BF6A2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214B5-3C34-48E4-BFC4-0F0CFDEDD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18</xdr:row>
      <xdr:rowOff>99060</xdr:rowOff>
    </xdr:from>
    <xdr:to>
      <xdr:col>17</xdr:col>
      <xdr:colOff>396240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5FDA-27DB-5637-05F3-D3AD118F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1325880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CD4A0-4F16-43E9-8A9E-F04E24E6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CA04-E557-447E-A8A9-CDB4FC16D9D5}">
  <dimension ref="A1:D10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  <c r="B3">
        <v>50</v>
      </c>
      <c r="C3" t="s">
        <v>7</v>
      </c>
    </row>
    <row r="4" spans="1:4" x14ac:dyDescent="0.3">
      <c r="A4" t="s">
        <v>3</v>
      </c>
      <c r="B4">
        <v>60</v>
      </c>
      <c r="C4" t="s">
        <v>7</v>
      </c>
    </row>
    <row r="5" spans="1:4" x14ac:dyDescent="0.3">
      <c r="A5" t="s">
        <v>4</v>
      </c>
      <c r="B5">
        <v>55</v>
      </c>
      <c r="C5" t="s">
        <v>7</v>
      </c>
    </row>
    <row r="6" spans="1:4" x14ac:dyDescent="0.3">
      <c r="A6" t="s">
        <v>5</v>
      </c>
      <c r="B6">
        <v>70</v>
      </c>
      <c r="C6" t="s">
        <v>7</v>
      </c>
    </row>
    <row r="8" spans="1:4" x14ac:dyDescent="0.3">
      <c r="A8" s="1" t="s">
        <v>6</v>
      </c>
      <c r="B8" s="1">
        <f>AVERAGE(B3:B6)</f>
        <v>58.75</v>
      </c>
      <c r="C8" s="1" t="s">
        <v>8</v>
      </c>
      <c r="D8" t="s">
        <v>9</v>
      </c>
    </row>
    <row r="9" spans="1:4" x14ac:dyDescent="0.3">
      <c r="A9" s="1" t="s">
        <v>10</v>
      </c>
      <c r="B9" s="1">
        <f>MEDIAN(B3:B6)</f>
        <v>57.5</v>
      </c>
      <c r="C9" s="1" t="s">
        <v>8</v>
      </c>
      <c r="D9" t="s">
        <v>11</v>
      </c>
    </row>
    <row r="10" spans="1:4" x14ac:dyDescent="0.3">
      <c r="A10" s="1" t="s">
        <v>12</v>
      </c>
      <c r="B10" s="1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BCA8-A9A9-48F9-B656-3F2CD263F7EE}">
  <dimension ref="A1:O16"/>
  <sheetViews>
    <sheetView workbookViewId="0">
      <selection activeCell="E24" sqref="E24"/>
    </sheetView>
  </sheetViews>
  <sheetFormatPr defaultRowHeight="14.4" x14ac:dyDescent="0.3"/>
  <cols>
    <col min="2" max="2" width="12.6640625" bestFit="1" customWidth="1"/>
    <col min="5" max="5" width="12.6640625" bestFit="1" customWidth="1"/>
    <col min="8" max="8" width="12.6640625" bestFit="1" customWidth="1"/>
    <col min="11" max="11" width="12.6640625" bestFit="1" customWidth="1"/>
    <col min="14" max="14" width="12.6640625" bestFit="1" customWidth="1"/>
  </cols>
  <sheetData>
    <row r="1" spans="1:15" x14ac:dyDescent="0.3">
      <c r="A1" t="s">
        <v>43</v>
      </c>
      <c r="D1" t="s">
        <v>46</v>
      </c>
      <c r="G1" t="s">
        <v>47</v>
      </c>
      <c r="J1" t="s">
        <v>48</v>
      </c>
      <c r="M1" t="s">
        <v>49</v>
      </c>
    </row>
    <row r="2" spans="1:15" x14ac:dyDescent="0.3">
      <c r="A2" t="s">
        <v>44</v>
      </c>
      <c r="B2" t="s">
        <v>45</v>
      </c>
      <c r="D2" t="s">
        <v>44</v>
      </c>
      <c r="E2" t="s">
        <v>45</v>
      </c>
      <c r="G2" t="s">
        <v>44</v>
      </c>
      <c r="H2" t="s">
        <v>45</v>
      </c>
      <c r="J2" t="s">
        <v>44</v>
      </c>
      <c r="K2" t="s">
        <v>45</v>
      </c>
      <c r="M2" t="s">
        <v>44</v>
      </c>
      <c r="N2" t="s">
        <v>45</v>
      </c>
    </row>
    <row r="3" spans="1:15" x14ac:dyDescent="0.3">
      <c r="A3">
        <v>1</v>
      </c>
      <c r="B3">
        <v>30</v>
      </c>
      <c r="D3">
        <v>1</v>
      </c>
      <c r="E3">
        <v>25</v>
      </c>
      <c r="G3">
        <v>1</v>
      </c>
      <c r="H3">
        <v>22</v>
      </c>
      <c r="J3">
        <v>1</v>
      </c>
      <c r="K3">
        <v>18</v>
      </c>
      <c r="M3">
        <v>1</v>
      </c>
      <c r="N3">
        <v>35</v>
      </c>
    </row>
    <row r="4" spans="1:15" x14ac:dyDescent="0.3">
      <c r="A4">
        <v>2</v>
      </c>
      <c r="B4">
        <v>32</v>
      </c>
      <c r="D4">
        <v>2</v>
      </c>
      <c r="E4">
        <v>27</v>
      </c>
      <c r="G4">
        <v>2</v>
      </c>
      <c r="H4">
        <v>23</v>
      </c>
      <c r="J4">
        <v>2</v>
      </c>
      <c r="K4">
        <v>17</v>
      </c>
      <c r="M4">
        <v>2</v>
      </c>
      <c r="N4">
        <v>36</v>
      </c>
    </row>
    <row r="5" spans="1:15" x14ac:dyDescent="0.3">
      <c r="A5">
        <v>3</v>
      </c>
      <c r="B5">
        <v>33</v>
      </c>
      <c r="D5">
        <v>3</v>
      </c>
      <c r="E5">
        <v>26</v>
      </c>
      <c r="G5">
        <v>3</v>
      </c>
      <c r="H5">
        <v>20</v>
      </c>
      <c r="J5">
        <v>3</v>
      </c>
      <c r="K5">
        <v>19</v>
      </c>
      <c r="M5">
        <v>3</v>
      </c>
      <c r="N5">
        <v>34</v>
      </c>
    </row>
    <row r="6" spans="1:15" x14ac:dyDescent="0.3">
      <c r="A6">
        <v>4</v>
      </c>
      <c r="B6">
        <v>28</v>
      </c>
      <c r="D6">
        <v>4</v>
      </c>
      <c r="E6">
        <v>23</v>
      </c>
      <c r="G6">
        <v>4</v>
      </c>
      <c r="H6">
        <v>25</v>
      </c>
      <c r="J6">
        <v>4</v>
      </c>
      <c r="K6">
        <v>20</v>
      </c>
      <c r="M6">
        <v>4</v>
      </c>
      <c r="N6">
        <v>35</v>
      </c>
    </row>
    <row r="7" spans="1:15" x14ac:dyDescent="0.3">
      <c r="A7">
        <v>5</v>
      </c>
      <c r="B7">
        <v>31</v>
      </c>
      <c r="D7">
        <v>5</v>
      </c>
      <c r="E7">
        <v>28</v>
      </c>
      <c r="G7">
        <v>5</v>
      </c>
      <c r="H7">
        <v>21</v>
      </c>
      <c r="J7">
        <v>5</v>
      </c>
      <c r="K7">
        <v>21</v>
      </c>
      <c r="M7">
        <v>5</v>
      </c>
      <c r="N7">
        <v>33</v>
      </c>
    </row>
    <row r="8" spans="1:15" x14ac:dyDescent="0.3">
      <c r="A8">
        <v>6</v>
      </c>
      <c r="B8">
        <v>30</v>
      </c>
      <c r="D8">
        <v>6</v>
      </c>
      <c r="E8">
        <v>24</v>
      </c>
      <c r="G8">
        <v>6</v>
      </c>
      <c r="H8">
        <v>24</v>
      </c>
      <c r="J8">
        <v>6</v>
      </c>
      <c r="K8">
        <v>18</v>
      </c>
      <c r="M8">
        <v>6</v>
      </c>
      <c r="N8">
        <v>34</v>
      </c>
    </row>
    <row r="9" spans="1:15" x14ac:dyDescent="0.3">
      <c r="A9">
        <v>7</v>
      </c>
      <c r="B9">
        <v>29</v>
      </c>
      <c r="D9">
        <v>7</v>
      </c>
      <c r="E9">
        <v>26</v>
      </c>
      <c r="G9">
        <v>7</v>
      </c>
      <c r="H9">
        <v>23</v>
      </c>
      <c r="J9">
        <v>7</v>
      </c>
      <c r="K9">
        <v>19</v>
      </c>
      <c r="M9">
        <v>7</v>
      </c>
      <c r="N9">
        <v>32</v>
      </c>
    </row>
    <row r="10" spans="1:15" x14ac:dyDescent="0.3">
      <c r="A10">
        <v>8</v>
      </c>
      <c r="B10">
        <v>30</v>
      </c>
      <c r="D10">
        <v>8</v>
      </c>
      <c r="E10">
        <v>25</v>
      </c>
      <c r="G10">
        <v>8</v>
      </c>
      <c r="H10">
        <v>22</v>
      </c>
      <c r="J10">
        <v>8</v>
      </c>
      <c r="K10">
        <v>17</v>
      </c>
      <c r="M10">
        <v>8</v>
      </c>
      <c r="N10">
        <v>33</v>
      </c>
    </row>
    <row r="11" spans="1:15" x14ac:dyDescent="0.3">
      <c r="A11">
        <v>9</v>
      </c>
      <c r="B11">
        <v>32</v>
      </c>
      <c r="D11">
        <v>9</v>
      </c>
      <c r="E11">
        <v>27</v>
      </c>
      <c r="G11">
        <v>9</v>
      </c>
      <c r="H11">
        <v>25</v>
      </c>
      <c r="J11">
        <v>9</v>
      </c>
      <c r="K11">
        <v>20</v>
      </c>
      <c r="M11">
        <v>9</v>
      </c>
      <c r="N11">
        <v>36</v>
      </c>
    </row>
    <row r="12" spans="1:15" x14ac:dyDescent="0.3">
      <c r="A12">
        <v>10</v>
      </c>
      <c r="B12">
        <v>31</v>
      </c>
      <c r="D12">
        <v>10</v>
      </c>
      <c r="E12">
        <v>28</v>
      </c>
      <c r="G12">
        <v>10</v>
      </c>
      <c r="H12">
        <v>24</v>
      </c>
      <c r="J12">
        <v>10</v>
      </c>
      <c r="K12">
        <v>19</v>
      </c>
      <c r="M12">
        <v>10</v>
      </c>
      <c r="N12">
        <v>34</v>
      </c>
    </row>
    <row r="14" spans="1:15" x14ac:dyDescent="0.3">
      <c r="A14" t="s">
        <v>6</v>
      </c>
      <c r="B14" s="1">
        <f>AVERAGE(B3:B12)</f>
        <v>30.6</v>
      </c>
      <c r="C14" s="1" t="s">
        <v>50</v>
      </c>
      <c r="D14" t="s">
        <v>6</v>
      </c>
      <c r="E14" s="1">
        <f>AVERAGE(E3:E12)</f>
        <v>25.9</v>
      </c>
      <c r="F14" s="1" t="s">
        <v>50</v>
      </c>
      <c r="G14" t="s">
        <v>6</v>
      </c>
      <c r="H14" s="1">
        <f>AVERAGE(H3:H12)</f>
        <v>22.9</v>
      </c>
      <c r="I14" s="1" t="s">
        <v>50</v>
      </c>
      <c r="J14" t="s">
        <v>6</v>
      </c>
      <c r="K14" s="1">
        <f>AVERAGE(K3:K12)</f>
        <v>18.8</v>
      </c>
      <c r="L14" s="1" t="s">
        <v>50</v>
      </c>
      <c r="M14" t="s">
        <v>6</v>
      </c>
      <c r="N14" s="1">
        <f>AVERAGE(N3:N12)</f>
        <v>34.200000000000003</v>
      </c>
      <c r="O14" s="1" t="s">
        <v>50</v>
      </c>
    </row>
    <row r="15" spans="1:15" x14ac:dyDescent="0.3">
      <c r="A15" t="s">
        <v>28</v>
      </c>
      <c r="B15" s="1">
        <f>MAX(B3:B12)-MIN(B3:B12)</f>
        <v>5</v>
      </c>
      <c r="C15" s="1" t="s">
        <v>50</v>
      </c>
      <c r="D15" t="s">
        <v>28</v>
      </c>
      <c r="E15" s="1">
        <f>MAX(E3:E12)-MIN(E3:E12)</f>
        <v>5</v>
      </c>
      <c r="F15" s="1" t="s">
        <v>50</v>
      </c>
      <c r="G15" t="s">
        <v>28</v>
      </c>
      <c r="H15" s="1">
        <f>MAX(H3:H12)-MIN(H3:H12)</f>
        <v>5</v>
      </c>
      <c r="I15" s="1" t="s">
        <v>50</v>
      </c>
      <c r="J15" t="s">
        <v>28</v>
      </c>
      <c r="K15" s="1">
        <f>MAX(K3:K12)-MIN(K3:K12)</f>
        <v>4</v>
      </c>
      <c r="L15" s="1" t="s">
        <v>50</v>
      </c>
      <c r="M15" t="s">
        <v>28</v>
      </c>
      <c r="N15" s="1">
        <f>MAX(N3:N12)-MIN(N3:N12)</f>
        <v>4</v>
      </c>
      <c r="O15" s="1" t="s">
        <v>50</v>
      </c>
    </row>
    <row r="16" spans="1:15" x14ac:dyDescent="0.3">
      <c r="A16" t="s">
        <v>29</v>
      </c>
      <c r="B16" s="1">
        <f>_xlfn.VAR.P(B3:B12)</f>
        <v>2.0400000000000005</v>
      </c>
      <c r="C16" s="1" t="s">
        <v>50</v>
      </c>
      <c r="D16" t="s">
        <v>29</v>
      </c>
      <c r="E16" s="1">
        <f>_xlfn.VAR.P(E3:E12)</f>
        <v>2.4900000000000007</v>
      </c>
      <c r="F16" s="1" t="s">
        <v>50</v>
      </c>
      <c r="G16" t="s">
        <v>29</v>
      </c>
      <c r="H16" s="1">
        <f>_xlfn.VAR.P(H3:H12)</f>
        <v>2.4900000000000011</v>
      </c>
      <c r="I16" s="1" t="s">
        <v>50</v>
      </c>
      <c r="J16" t="s">
        <v>29</v>
      </c>
      <c r="K16" s="1">
        <f>_xlfn.VAR.P(K3:K12)</f>
        <v>1.5599999999999998</v>
      </c>
      <c r="L16" s="1" t="s">
        <v>50</v>
      </c>
      <c r="M16" t="s">
        <v>29</v>
      </c>
      <c r="N16" s="1">
        <f>_xlfn.VAR.P(N3:N12)</f>
        <v>1.5599999999999998</v>
      </c>
      <c r="O16" s="1" t="s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AB5D-816D-495C-BA51-956C7292A5F5}">
  <dimension ref="A1:I101"/>
  <sheetViews>
    <sheetView workbookViewId="0">
      <selection activeCell="E10" sqref="E10"/>
    </sheetView>
  </sheetViews>
  <sheetFormatPr defaultRowHeight="14.4" x14ac:dyDescent="0.3"/>
  <cols>
    <col min="1" max="1" width="9.77734375" bestFit="1" customWidth="1"/>
    <col min="8" max="8" width="15.33203125" bestFit="1" customWidth="1"/>
    <col min="9" max="9" width="8.5546875" bestFit="1" customWidth="1"/>
  </cols>
  <sheetData>
    <row r="1" spans="1:9" x14ac:dyDescent="0.3">
      <c r="A1" t="s">
        <v>51</v>
      </c>
      <c r="B1" t="s">
        <v>52</v>
      </c>
    </row>
    <row r="2" spans="1:9" x14ac:dyDescent="0.3">
      <c r="A2">
        <v>1</v>
      </c>
      <c r="B2">
        <v>28</v>
      </c>
      <c r="G2" s="7" t="s">
        <v>56</v>
      </c>
      <c r="H2" s="7"/>
      <c r="I2" s="7"/>
    </row>
    <row r="3" spans="1:9" x14ac:dyDescent="0.3">
      <c r="A3">
        <v>2</v>
      </c>
      <c r="B3">
        <v>32</v>
      </c>
      <c r="G3" s="3" t="s">
        <v>53</v>
      </c>
      <c r="H3" s="3" t="s">
        <v>54</v>
      </c>
      <c r="I3" s="3" t="s">
        <v>55</v>
      </c>
    </row>
    <row r="4" spans="1:9" x14ac:dyDescent="0.3">
      <c r="A4">
        <v>3</v>
      </c>
      <c r="B4">
        <v>35</v>
      </c>
      <c r="D4" s="1" t="s">
        <v>12</v>
      </c>
      <c r="E4" s="1">
        <f>MODE(B2:B101)</f>
        <v>31</v>
      </c>
      <c r="G4" s="3">
        <v>27</v>
      </c>
      <c r="H4" s="3">
        <f>COUNTIF($B$2:$B$101,$G4)</f>
        <v>3</v>
      </c>
      <c r="I4" s="3">
        <f>$H4/100</f>
        <v>0.03</v>
      </c>
    </row>
    <row r="5" spans="1:9" x14ac:dyDescent="0.3">
      <c r="A5">
        <v>4</v>
      </c>
      <c r="B5">
        <v>40</v>
      </c>
      <c r="D5" s="1" t="s">
        <v>10</v>
      </c>
      <c r="E5" s="1">
        <f>MEDIAN(B2:B101)</f>
        <v>35</v>
      </c>
      <c r="G5" s="3">
        <v>28</v>
      </c>
      <c r="H5" s="3">
        <f t="shared" ref="H5:H22" si="0">COUNTIF($B$2:$B$101,$G5)</f>
        <v>5</v>
      </c>
      <c r="I5" s="3">
        <f t="shared" ref="I5:I22" si="1">$H5/100</f>
        <v>0.05</v>
      </c>
    </row>
    <row r="6" spans="1:9" x14ac:dyDescent="0.3">
      <c r="A6">
        <v>5</v>
      </c>
      <c r="B6">
        <v>42</v>
      </c>
      <c r="D6" s="1" t="s">
        <v>28</v>
      </c>
      <c r="E6" s="1">
        <f>MAX(B2:B101)-MIN(B2:B101)</f>
        <v>18</v>
      </c>
      <c r="G6" s="3">
        <v>29</v>
      </c>
      <c r="H6" s="3">
        <f t="shared" si="0"/>
        <v>7</v>
      </c>
      <c r="I6" s="3">
        <f t="shared" si="1"/>
        <v>7.0000000000000007E-2</v>
      </c>
    </row>
    <row r="7" spans="1:9" x14ac:dyDescent="0.3">
      <c r="A7">
        <v>6</v>
      </c>
      <c r="B7">
        <v>28</v>
      </c>
      <c r="G7" s="3">
        <v>30</v>
      </c>
      <c r="H7" s="3">
        <f t="shared" si="0"/>
        <v>6</v>
      </c>
      <c r="I7" s="3">
        <f t="shared" si="1"/>
        <v>0.06</v>
      </c>
    </row>
    <row r="8" spans="1:9" x14ac:dyDescent="0.3">
      <c r="A8">
        <v>7</v>
      </c>
      <c r="B8">
        <v>33</v>
      </c>
      <c r="G8" s="3">
        <v>31</v>
      </c>
      <c r="H8" s="3">
        <f t="shared" si="0"/>
        <v>10</v>
      </c>
      <c r="I8" s="3">
        <f t="shared" si="1"/>
        <v>0.1</v>
      </c>
    </row>
    <row r="9" spans="1:9" x14ac:dyDescent="0.3">
      <c r="A9">
        <v>8</v>
      </c>
      <c r="B9">
        <v>38</v>
      </c>
      <c r="G9" s="3">
        <v>32</v>
      </c>
      <c r="H9" s="3">
        <f t="shared" si="0"/>
        <v>5</v>
      </c>
      <c r="I9" s="3">
        <f t="shared" si="1"/>
        <v>0.05</v>
      </c>
    </row>
    <row r="10" spans="1:9" x14ac:dyDescent="0.3">
      <c r="A10">
        <v>9</v>
      </c>
      <c r="B10">
        <v>30</v>
      </c>
      <c r="G10" s="3">
        <v>33</v>
      </c>
      <c r="H10" s="3">
        <f t="shared" si="0"/>
        <v>7</v>
      </c>
      <c r="I10" s="3">
        <f t="shared" si="1"/>
        <v>7.0000000000000007E-2</v>
      </c>
    </row>
    <row r="11" spans="1:9" x14ac:dyDescent="0.3">
      <c r="A11">
        <v>10</v>
      </c>
      <c r="B11">
        <v>41</v>
      </c>
      <c r="G11" s="3">
        <v>34</v>
      </c>
      <c r="H11" s="3">
        <f t="shared" si="0"/>
        <v>3</v>
      </c>
      <c r="I11" s="3">
        <f t="shared" si="1"/>
        <v>0.03</v>
      </c>
    </row>
    <row r="12" spans="1:9" x14ac:dyDescent="0.3">
      <c r="A12">
        <v>11</v>
      </c>
      <c r="B12">
        <v>37</v>
      </c>
      <c r="G12" s="3">
        <v>35</v>
      </c>
      <c r="H12" s="3">
        <f t="shared" si="0"/>
        <v>9</v>
      </c>
      <c r="I12" s="3">
        <f t="shared" si="1"/>
        <v>0.09</v>
      </c>
    </row>
    <row r="13" spans="1:9" x14ac:dyDescent="0.3">
      <c r="A13">
        <v>12</v>
      </c>
      <c r="B13">
        <v>31</v>
      </c>
      <c r="G13" s="3">
        <v>36</v>
      </c>
      <c r="H13" s="3">
        <f t="shared" si="0"/>
        <v>7</v>
      </c>
      <c r="I13" s="3">
        <f t="shared" si="1"/>
        <v>7.0000000000000007E-2</v>
      </c>
    </row>
    <row r="14" spans="1:9" x14ac:dyDescent="0.3">
      <c r="A14">
        <v>13</v>
      </c>
      <c r="B14">
        <v>34</v>
      </c>
      <c r="G14" s="3">
        <v>37</v>
      </c>
      <c r="H14" s="3">
        <f t="shared" si="0"/>
        <v>5</v>
      </c>
      <c r="I14" s="3">
        <f t="shared" si="1"/>
        <v>0.05</v>
      </c>
    </row>
    <row r="15" spans="1:9" x14ac:dyDescent="0.3">
      <c r="A15">
        <v>14</v>
      </c>
      <c r="B15">
        <v>29</v>
      </c>
      <c r="G15" s="3">
        <v>38</v>
      </c>
      <c r="H15" s="3">
        <f t="shared" si="0"/>
        <v>6</v>
      </c>
      <c r="I15" s="3">
        <f t="shared" si="1"/>
        <v>0.06</v>
      </c>
    </row>
    <row r="16" spans="1:9" x14ac:dyDescent="0.3">
      <c r="A16">
        <v>15</v>
      </c>
      <c r="B16">
        <v>36</v>
      </c>
      <c r="G16" s="3">
        <v>39</v>
      </c>
      <c r="H16" s="3">
        <f t="shared" si="0"/>
        <v>7</v>
      </c>
      <c r="I16" s="3">
        <f t="shared" si="1"/>
        <v>7.0000000000000007E-2</v>
      </c>
    </row>
    <row r="17" spans="1:9" x14ac:dyDescent="0.3">
      <c r="A17">
        <v>16</v>
      </c>
      <c r="B17">
        <v>43</v>
      </c>
      <c r="G17" s="3">
        <v>40</v>
      </c>
      <c r="H17" s="3">
        <f t="shared" si="0"/>
        <v>6</v>
      </c>
      <c r="I17" s="3">
        <f t="shared" si="1"/>
        <v>0.06</v>
      </c>
    </row>
    <row r="18" spans="1:9" x14ac:dyDescent="0.3">
      <c r="A18">
        <v>17</v>
      </c>
      <c r="B18">
        <v>39</v>
      </c>
      <c r="G18" s="3">
        <v>41</v>
      </c>
      <c r="H18" s="3">
        <f t="shared" si="0"/>
        <v>4</v>
      </c>
      <c r="I18" s="3">
        <f t="shared" si="1"/>
        <v>0.04</v>
      </c>
    </row>
    <row r="19" spans="1:9" x14ac:dyDescent="0.3">
      <c r="A19">
        <v>18</v>
      </c>
      <c r="B19">
        <v>27</v>
      </c>
      <c r="G19" s="3">
        <v>42</v>
      </c>
      <c r="H19" s="3">
        <f t="shared" si="0"/>
        <v>2</v>
      </c>
      <c r="I19" s="3">
        <f t="shared" si="1"/>
        <v>0.02</v>
      </c>
    </row>
    <row r="20" spans="1:9" x14ac:dyDescent="0.3">
      <c r="A20">
        <v>19</v>
      </c>
      <c r="B20">
        <v>35</v>
      </c>
      <c r="G20" s="3">
        <v>43</v>
      </c>
      <c r="H20" s="3">
        <f t="shared" si="0"/>
        <v>3</v>
      </c>
      <c r="I20" s="3">
        <f t="shared" si="1"/>
        <v>0.03</v>
      </c>
    </row>
    <row r="21" spans="1:9" x14ac:dyDescent="0.3">
      <c r="A21">
        <v>20</v>
      </c>
      <c r="B21">
        <v>31</v>
      </c>
      <c r="G21" s="3">
        <v>44</v>
      </c>
      <c r="H21" s="3">
        <f t="shared" si="0"/>
        <v>3</v>
      </c>
      <c r="I21" s="3">
        <f t="shared" si="1"/>
        <v>0.03</v>
      </c>
    </row>
    <row r="22" spans="1:9" x14ac:dyDescent="0.3">
      <c r="A22">
        <v>21</v>
      </c>
      <c r="B22">
        <v>39</v>
      </c>
      <c r="G22" s="3">
        <v>45</v>
      </c>
      <c r="H22" s="3">
        <f t="shared" si="0"/>
        <v>2</v>
      </c>
      <c r="I22" s="3">
        <f t="shared" si="1"/>
        <v>0.02</v>
      </c>
    </row>
    <row r="23" spans="1:9" x14ac:dyDescent="0.3">
      <c r="A23">
        <v>22</v>
      </c>
      <c r="B23">
        <v>45</v>
      </c>
    </row>
    <row r="24" spans="1:9" x14ac:dyDescent="0.3">
      <c r="A24">
        <v>23</v>
      </c>
      <c r="B24">
        <v>29</v>
      </c>
    </row>
    <row r="25" spans="1:9" x14ac:dyDescent="0.3">
      <c r="A25">
        <v>24</v>
      </c>
      <c r="B25">
        <v>33</v>
      </c>
    </row>
    <row r="26" spans="1:9" x14ac:dyDescent="0.3">
      <c r="A26">
        <v>25</v>
      </c>
      <c r="B26">
        <v>37</v>
      </c>
    </row>
    <row r="27" spans="1:9" x14ac:dyDescent="0.3">
      <c r="A27">
        <v>26</v>
      </c>
      <c r="B27">
        <v>40</v>
      </c>
    </row>
    <row r="28" spans="1:9" x14ac:dyDescent="0.3">
      <c r="A28">
        <v>27</v>
      </c>
      <c r="B28">
        <v>36</v>
      </c>
    </row>
    <row r="29" spans="1:9" x14ac:dyDescent="0.3">
      <c r="A29">
        <v>28</v>
      </c>
      <c r="B29">
        <v>29</v>
      </c>
    </row>
    <row r="30" spans="1:9" x14ac:dyDescent="0.3">
      <c r="A30">
        <v>29</v>
      </c>
      <c r="B30">
        <v>31</v>
      </c>
    </row>
    <row r="31" spans="1:9" x14ac:dyDescent="0.3">
      <c r="A31">
        <v>30</v>
      </c>
      <c r="B31">
        <v>38</v>
      </c>
    </row>
    <row r="32" spans="1:9" x14ac:dyDescent="0.3">
      <c r="A32">
        <v>31</v>
      </c>
      <c r="B32">
        <v>35</v>
      </c>
    </row>
    <row r="33" spans="1:2" x14ac:dyDescent="0.3">
      <c r="A33">
        <v>32</v>
      </c>
      <c r="B33">
        <v>44</v>
      </c>
    </row>
    <row r="34" spans="1:2" x14ac:dyDescent="0.3">
      <c r="A34">
        <v>33</v>
      </c>
      <c r="B34">
        <v>32</v>
      </c>
    </row>
    <row r="35" spans="1:2" x14ac:dyDescent="0.3">
      <c r="A35">
        <v>34</v>
      </c>
      <c r="B35">
        <v>39</v>
      </c>
    </row>
    <row r="36" spans="1:2" x14ac:dyDescent="0.3">
      <c r="A36">
        <v>35</v>
      </c>
      <c r="B36">
        <v>36</v>
      </c>
    </row>
    <row r="37" spans="1:2" x14ac:dyDescent="0.3">
      <c r="A37">
        <v>36</v>
      </c>
      <c r="B37">
        <v>30</v>
      </c>
    </row>
    <row r="38" spans="1:2" x14ac:dyDescent="0.3">
      <c r="A38">
        <v>37</v>
      </c>
      <c r="B38">
        <v>33</v>
      </c>
    </row>
    <row r="39" spans="1:2" x14ac:dyDescent="0.3">
      <c r="A39">
        <v>38</v>
      </c>
      <c r="B39">
        <v>28</v>
      </c>
    </row>
    <row r="40" spans="1:2" x14ac:dyDescent="0.3">
      <c r="A40">
        <v>39</v>
      </c>
      <c r="B40">
        <v>41</v>
      </c>
    </row>
    <row r="41" spans="1:2" x14ac:dyDescent="0.3">
      <c r="A41">
        <v>40</v>
      </c>
      <c r="B41">
        <v>35</v>
      </c>
    </row>
    <row r="42" spans="1:2" x14ac:dyDescent="0.3">
      <c r="A42">
        <v>41</v>
      </c>
      <c r="B42">
        <v>31</v>
      </c>
    </row>
    <row r="43" spans="1:2" x14ac:dyDescent="0.3">
      <c r="A43">
        <v>42</v>
      </c>
      <c r="B43">
        <v>37</v>
      </c>
    </row>
    <row r="44" spans="1:2" x14ac:dyDescent="0.3">
      <c r="A44">
        <v>43</v>
      </c>
      <c r="B44">
        <v>42</v>
      </c>
    </row>
    <row r="45" spans="1:2" x14ac:dyDescent="0.3">
      <c r="A45">
        <v>44</v>
      </c>
      <c r="B45">
        <v>29</v>
      </c>
    </row>
    <row r="46" spans="1:2" x14ac:dyDescent="0.3">
      <c r="A46">
        <v>45</v>
      </c>
      <c r="B46">
        <v>34</v>
      </c>
    </row>
    <row r="47" spans="1:2" x14ac:dyDescent="0.3">
      <c r="A47">
        <v>46</v>
      </c>
      <c r="B47">
        <v>40</v>
      </c>
    </row>
    <row r="48" spans="1:2" x14ac:dyDescent="0.3">
      <c r="A48">
        <v>47</v>
      </c>
      <c r="B48">
        <v>31</v>
      </c>
    </row>
    <row r="49" spans="1:2" x14ac:dyDescent="0.3">
      <c r="A49">
        <v>48</v>
      </c>
      <c r="B49">
        <v>33</v>
      </c>
    </row>
    <row r="50" spans="1:2" x14ac:dyDescent="0.3">
      <c r="A50">
        <v>49</v>
      </c>
      <c r="B50">
        <v>38</v>
      </c>
    </row>
    <row r="51" spans="1:2" x14ac:dyDescent="0.3">
      <c r="A51">
        <v>50</v>
      </c>
      <c r="B51">
        <v>36</v>
      </c>
    </row>
    <row r="52" spans="1:2" x14ac:dyDescent="0.3">
      <c r="A52">
        <v>51</v>
      </c>
      <c r="B52">
        <v>39</v>
      </c>
    </row>
    <row r="53" spans="1:2" x14ac:dyDescent="0.3">
      <c r="A53">
        <v>52</v>
      </c>
      <c r="B53">
        <v>27</v>
      </c>
    </row>
    <row r="54" spans="1:2" x14ac:dyDescent="0.3">
      <c r="A54">
        <v>53</v>
      </c>
      <c r="B54">
        <v>35</v>
      </c>
    </row>
    <row r="55" spans="1:2" x14ac:dyDescent="0.3">
      <c r="A55">
        <v>54</v>
      </c>
      <c r="B55">
        <v>30</v>
      </c>
    </row>
    <row r="56" spans="1:2" x14ac:dyDescent="0.3">
      <c r="A56">
        <v>55</v>
      </c>
      <c r="B56">
        <v>43</v>
      </c>
    </row>
    <row r="57" spans="1:2" x14ac:dyDescent="0.3">
      <c r="A57">
        <v>56</v>
      </c>
      <c r="B57">
        <v>29</v>
      </c>
    </row>
    <row r="58" spans="1:2" x14ac:dyDescent="0.3">
      <c r="A58">
        <v>57</v>
      </c>
      <c r="B58">
        <v>32</v>
      </c>
    </row>
    <row r="59" spans="1:2" x14ac:dyDescent="0.3">
      <c r="A59">
        <v>58</v>
      </c>
      <c r="B59">
        <v>36</v>
      </c>
    </row>
    <row r="60" spans="1:2" x14ac:dyDescent="0.3">
      <c r="A60">
        <v>59</v>
      </c>
      <c r="B60">
        <v>31</v>
      </c>
    </row>
    <row r="61" spans="1:2" x14ac:dyDescent="0.3">
      <c r="A61">
        <v>60</v>
      </c>
      <c r="B61">
        <v>40</v>
      </c>
    </row>
    <row r="62" spans="1:2" x14ac:dyDescent="0.3">
      <c r="A62">
        <v>61</v>
      </c>
      <c r="B62">
        <v>38</v>
      </c>
    </row>
    <row r="63" spans="1:2" x14ac:dyDescent="0.3">
      <c r="A63">
        <v>62</v>
      </c>
      <c r="B63">
        <v>44</v>
      </c>
    </row>
    <row r="64" spans="1:2" x14ac:dyDescent="0.3">
      <c r="A64">
        <v>63</v>
      </c>
      <c r="B64">
        <v>37</v>
      </c>
    </row>
    <row r="65" spans="1:2" x14ac:dyDescent="0.3">
      <c r="A65">
        <v>64</v>
      </c>
      <c r="B65">
        <v>33</v>
      </c>
    </row>
    <row r="66" spans="1:2" x14ac:dyDescent="0.3">
      <c r="A66">
        <v>65</v>
      </c>
      <c r="B66">
        <v>35</v>
      </c>
    </row>
    <row r="67" spans="1:2" x14ac:dyDescent="0.3">
      <c r="A67">
        <v>66</v>
      </c>
      <c r="B67">
        <v>41</v>
      </c>
    </row>
    <row r="68" spans="1:2" x14ac:dyDescent="0.3">
      <c r="A68">
        <v>67</v>
      </c>
      <c r="B68">
        <v>30</v>
      </c>
    </row>
    <row r="69" spans="1:2" x14ac:dyDescent="0.3">
      <c r="A69">
        <v>68</v>
      </c>
      <c r="B69">
        <v>31</v>
      </c>
    </row>
    <row r="70" spans="1:2" x14ac:dyDescent="0.3">
      <c r="A70">
        <v>69</v>
      </c>
      <c r="B70">
        <v>39</v>
      </c>
    </row>
    <row r="71" spans="1:2" x14ac:dyDescent="0.3">
      <c r="A71">
        <v>70</v>
      </c>
      <c r="B71">
        <v>28</v>
      </c>
    </row>
    <row r="72" spans="1:2" x14ac:dyDescent="0.3">
      <c r="A72">
        <v>71</v>
      </c>
      <c r="B72">
        <v>45</v>
      </c>
    </row>
    <row r="73" spans="1:2" x14ac:dyDescent="0.3">
      <c r="A73">
        <v>72</v>
      </c>
      <c r="B73">
        <v>29</v>
      </c>
    </row>
    <row r="74" spans="1:2" x14ac:dyDescent="0.3">
      <c r="A74">
        <v>73</v>
      </c>
      <c r="B74">
        <v>33</v>
      </c>
    </row>
    <row r="75" spans="1:2" x14ac:dyDescent="0.3">
      <c r="A75">
        <v>74</v>
      </c>
      <c r="B75">
        <v>38</v>
      </c>
    </row>
    <row r="76" spans="1:2" x14ac:dyDescent="0.3">
      <c r="A76">
        <v>75</v>
      </c>
      <c r="B76">
        <v>34</v>
      </c>
    </row>
    <row r="77" spans="1:2" x14ac:dyDescent="0.3">
      <c r="A77">
        <v>76</v>
      </c>
      <c r="B77">
        <v>32</v>
      </c>
    </row>
    <row r="78" spans="1:2" x14ac:dyDescent="0.3">
      <c r="A78">
        <v>77</v>
      </c>
      <c r="B78">
        <v>35</v>
      </c>
    </row>
    <row r="79" spans="1:2" x14ac:dyDescent="0.3">
      <c r="A79">
        <v>78</v>
      </c>
      <c r="B79">
        <v>31</v>
      </c>
    </row>
    <row r="80" spans="1:2" x14ac:dyDescent="0.3">
      <c r="A80">
        <v>79</v>
      </c>
      <c r="B80">
        <v>40</v>
      </c>
    </row>
    <row r="81" spans="1:2" x14ac:dyDescent="0.3">
      <c r="A81">
        <v>80</v>
      </c>
      <c r="B81">
        <v>36</v>
      </c>
    </row>
    <row r="82" spans="1:2" x14ac:dyDescent="0.3">
      <c r="A82">
        <v>81</v>
      </c>
      <c r="B82">
        <v>39</v>
      </c>
    </row>
    <row r="83" spans="1:2" x14ac:dyDescent="0.3">
      <c r="A83">
        <v>82</v>
      </c>
      <c r="B83">
        <v>27</v>
      </c>
    </row>
    <row r="84" spans="1:2" x14ac:dyDescent="0.3">
      <c r="A84">
        <v>83</v>
      </c>
      <c r="B84">
        <v>35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43</v>
      </c>
    </row>
    <row r="87" spans="1:2" x14ac:dyDescent="0.3">
      <c r="A87">
        <v>86</v>
      </c>
      <c r="B87">
        <v>29</v>
      </c>
    </row>
    <row r="88" spans="1:2" x14ac:dyDescent="0.3">
      <c r="A88">
        <v>87</v>
      </c>
      <c r="B88">
        <v>32</v>
      </c>
    </row>
    <row r="89" spans="1:2" x14ac:dyDescent="0.3">
      <c r="A89">
        <v>88</v>
      </c>
      <c r="B89">
        <v>36</v>
      </c>
    </row>
    <row r="90" spans="1:2" x14ac:dyDescent="0.3">
      <c r="A90">
        <v>89</v>
      </c>
      <c r="B90">
        <v>31</v>
      </c>
    </row>
    <row r="91" spans="1:2" x14ac:dyDescent="0.3">
      <c r="A91">
        <v>90</v>
      </c>
      <c r="B91">
        <v>40</v>
      </c>
    </row>
    <row r="92" spans="1:2" x14ac:dyDescent="0.3">
      <c r="A92">
        <v>91</v>
      </c>
      <c r="B92">
        <v>38</v>
      </c>
    </row>
    <row r="93" spans="1:2" x14ac:dyDescent="0.3">
      <c r="A93">
        <v>92</v>
      </c>
      <c r="B93">
        <v>44</v>
      </c>
    </row>
    <row r="94" spans="1:2" x14ac:dyDescent="0.3">
      <c r="A94">
        <v>93</v>
      </c>
      <c r="B94">
        <v>37</v>
      </c>
    </row>
    <row r="95" spans="1:2" x14ac:dyDescent="0.3">
      <c r="A95">
        <v>94</v>
      </c>
      <c r="B95">
        <v>33</v>
      </c>
    </row>
    <row r="96" spans="1:2" x14ac:dyDescent="0.3">
      <c r="A96">
        <v>95</v>
      </c>
      <c r="B96">
        <v>35</v>
      </c>
    </row>
    <row r="97" spans="1:2" x14ac:dyDescent="0.3">
      <c r="A97">
        <v>96</v>
      </c>
      <c r="B97">
        <v>41</v>
      </c>
    </row>
    <row r="98" spans="1:2" x14ac:dyDescent="0.3">
      <c r="A98">
        <v>97</v>
      </c>
      <c r="B98">
        <v>30</v>
      </c>
    </row>
    <row r="99" spans="1:2" x14ac:dyDescent="0.3">
      <c r="A99">
        <v>98</v>
      </c>
      <c r="B99">
        <v>31</v>
      </c>
    </row>
    <row r="100" spans="1:2" x14ac:dyDescent="0.3">
      <c r="A100">
        <v>99</v>
      </c>
      <c r="B100">
        <v>39</v>
      </c>
    </row>
    <row r="101" spans="1:2" x14ac:dyDescent="0.3">
      <c r="A101">
        <v>100</v>
      </c>
      <c r="B101">
        <v>28</v>
      </c>
    </row>
  </sheetData>
  <mergeCells count="1">
    <mergeCell ref="G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ED8E-4C83-44EF-A6CA-E194D69401A0}">
  <dimension ref="A1:J51"/>
  <sheetViews>
    <sheetView workbookViewId="0">
      <selection activeCell="M9" sqref="M9"/>
    </sheetView>
  </sheetViews>
  <sheetFormatPr defaultRowHeight="14.4" x14ac:dyDescent="0.3"/>
  <cols>
    <col min="8" max="8" width="15.33203125" bestFit="1" customWidth="1"/>
    <col min="9" max="9" width="14.77734375" bestFit="1" customWidth="1"/>
  </cols>
  <sheetData>
    <row r="1" spans="1:10" x14ac:dyDescent="0.3">
      <c r="A1" t="s">
        <v>22</v>
      </c>
      <c r="B1" t="s">
        <v>57</v>
      </c>
      <c r="H1" s="4" t="s">
        <v>64</v>
      </c>
      <c r="I1" s="4" t="s">
        <v>65</v>
      </c>
      <c r="J1" s="4" t="s">
        <v>66</v>
      </c>
    </row>
    <row r="2" spans="1:10" x14ac:dyDescent="0.3">
      <c r="A2">
        <v>1</v>
      </c>
      <c r="B2">
        <v>56</v>
      </c>
      <c r="H2" s="4">
        <v>28</v>
      </c>
      <c r="I2" s="4">
        <f>COUNTIF($B$2:$B$51,$H2)</f>
        <v>1</v>
      </c>
      <c r="J2" s="4">
        <f>$I2/50</f>
        <v>0.02</v>
      </c>
    </row>
    <row r="3" spans="1:10" x14ac:dyDescent="0.3">
      <c r="A3">
        <v>2</v>
      </c>
      <c r="B3">
        <v>40</v>
      </c>
      <c r="D3" s="5" t="s">
        <v>12</v>
      </c>
      <c r="E3" s="5">
        <f>MODE(B2:B51)</f>
        <v>40</v>
      </c>
      <c r="F3" s="5"/>
      <c r="H3" s="4">
        <v>35</v>
      </c>
      <c r="I3" s="4">
        <f t="shared" ref="I3:I29" si="0">COUNTIF($B$2:$B$51,$H3)</f>
        <v>1</v>
      </c>
      <c r="J3" s="4">
        <f t="shared" ref="J3:J29" si="1">$I3/50</f>
        <v>0.02</v>
      </c>
    </row>
    <row r="4" spans="1:10" x14ac:dyDescent="0.3">
      <c r="A4">
        <v>3</v>
      </c>
      <c r="B4">
        <v>28</v>
      </c>
      <c r="D4" s="5" t="s">
        <v>10</v>
      </c>
      <c r="E4" s="5">
        <f>MEDIAN(B2:B51)</f>
        <v>50</v>
      </c>
      <c r="F4" s="5"/>
      <c r="H4" s="4">
        <v>36</v>
      </c>
      <c r="I4" s="4">
        <f t="shared" si="0"/>
        <v>1</v>
      </c>
      <c r="J4" s="4">
        <f t="shared" si="1"/>
        <v>0.02</v>
      </c>
    </row>
    <row r="5" spans="1:10" x14ac:dyDescent="0.3">
      <c r="A5">
        <v>4</v>
      </c>
      <c r="B5">
        <v>73</v>
      </c>
      <c r="D5" s="5" t="s">
        <v>58</v>
      </c>
      <c r="E5" s="5">
        <f>QUARTILE(B2:B51,0)</f>
        <v>28</v>
      </c>
      <c r="F5" s="5" t="s">
        <v>59</v>
      </c>
      <c r="H5" s="4">
        <v>38</v>
      </c>
      <c r="I5" s="4">
        <f t="shared" si="0"/>
        <v>1</v>
      </c>
      <c r="J5" s="4">
        <f t="shared" si="1"/>
        <v>0.02</v>
      </c>
    </row>
    <row r="6" spans="1:10" x14ac:dyDescent="0.3">
      <c r="A6">
        <v>5</v>
      </c>
      <c r="B6">
        <v>52</v>
      </c>
      <c r="D6" s="5"/>
      <c r="E6" s="5">
        <f>QUARTILE(B2:B51,1)</f>
        <v>42.25</v>
      </c>
      <c r="F6" s="5" t="s">
        <v>60</v>
      </c>
      <c r="H6" s="4">
        <v>39</v>
      </c>
      <c r="I6" s="4">
        <f t="shared" si="0"/>
        <v>2</v>
      </c>
      <c r="J6" s="4">
        <f t="shared" si="1"/>
        <v>0.04</v>
      </c>
    </row>
    <row r="7" spans="1:10" x14ac:dyDescent="0.3">
      <c r="A7">
        <v>6</v>
      </c>
      <c r="B7">
        <v>61</v>
      </c>
      <c r="D7" s="5"/>
      <c r="E7" s="5">
        <f>QUARTILE(B2:B51,2)</f>
        <v>50</v>
      </c>
      <c r="F7" s="5" t="s">
        <v>61</v>
      </c>
      <c r="H7" s="4">
        <v>40</v>
      </c>
      <c r="I7" s="4">
        <f t="shared" si="0"/>
        <v>3</v>
      </c>
      <c r="J7" s="4">
        <f t="shared" si="1"/>
        <v>0.06</v>
      </c>
    </row>
    <row r="8" spans="1:10" x14ac:dyDescent="0.3">
      <c r="A8">
        <v>7</v>
      </c>
      <c r="B8">
        <v>35</v>
      </c>
      <c r="D8" s="5"/>
      <c r="E8" s="5">
        <f>QUARTILE(B2:B51,3)</f>
        <v>58</v>
      </c>
      <c r="F8" s="5" t="s">
        <v>62</v>
      </c>
      <c r="H8" s="4">
        <v>41</v>
      </c>
      <c r="I8" s="4">
        <f t="shared" si="0"/>
        <v>2</v>
      </c>
      <c r="J8" s="4">
        <f t="shared" si="1"/>
        <v>0.04</v>
      </c>
    </row>
    <row r="9" spans="1:10" x14ac:dyDescent="0.3">
      <c r="A9">
        <v>8</v>
      </c>
      <c r="B9">
        <v>40</v>
      </c>
      <c r="D9" s="5"/>
      <c r="E9" s="5">
        <f>QUARTILE(B2:B51,4)</f>
        <v>73</v>
      </c>
      <c r="F9" s="5" t="s">
        <v>63</v>
      </c>
      <c r="H9" s="4">
        <v>42</v>
      </c>
      <c r="I9" s="4">
        <f t="shared" si="0"/>
        <v>2</v>
      </c>
      <c r="J9" s="4">
        <f t="shared" si="1"/>
        <v>0.04</v>
      </c>
    </row>
    <row r="10" spans="1:10" x14ac:dyDescent="0.3">
      <c r="A10">
        <v>9</v>
      </c>
      <c r="B10">
        <v>47</v>
      </c>
      <c r="H10" s="4">
        <v>43</v>
      </c>
      <c r="I10" s="4">
        <f t="shared" si="0"/>
        <v>1</v>
      </c>
      <c r="J10" s="4">
        <f t="shared" si="1"/>
        <v>0.02</v>
      </c>
    </row>
    <row r="11" spans="1:10" x14ac:dyDescent="0.3">
      <c r="A11">
        <v>10</v>
      </c>
      <c r="B11">
        <v>65</v>
      </c>
      <c r="H11" s="4">
        <v>44</v>
      </c>
      <c r="I11" s="4">
        <f t="shared" si="0"/>
        <v>1</v>
      </c>
      <c r="J11" s="4">
        <f t="shared" si="1"/>
        <v>0.02</v>
      </c>
    </row>
    <row r="12" spans="1:10" x14ac:dyDescent="0.3">
      <c r="A12">
        <v>11</v>
      </c>
      <c r="B12">
        <v>52</v>
      </c>
      <c r="H12" s="4">
        <v>45</v>
      </c>
      <c r="I12" s="4">
        <f t="shared" si="0"/>
        <v>2</v>
      </c>
      <c r="J12" s="4">
        <f t="shared" si="1"/>
        <v>0.04</v>
      </c>
    </row>
    <row r="13" spans="1:10" x14ac:dyDescent="0.3">
      <c r="A13">
        <v>12</v>
      </c>
      <c r="B13">
        <v>44</v>
      </c>
      <c r="H13" s="4">
        <v>47</v>
      </c>
      <c r="I13" s="4">
        <f t="shared" si="0"/>
        <v>3</v>
      </c>
      <c r="J13" s="4">
        <f t="shared" si="1"/>
        <v>0.06</v>
      </c>
    </row>
    <row r="14" spans="1:10" x14ac:dyDescent="0.3">
      <c r="A14">
        <v>13</v>
      </c>
      <c r="B14">
        <v>38</v>
      </c>
      <c r="H14" s="4">
        <v>48</v>
      </c>
      <c r="I14" s="4">
        <f t="shared" si="0"/>
        <v>2</v>
      </c>
      <c r="J14" s="4">
        <f t="shared" si="1"/>
        <v>0.04</v>
      </c>
    </row>
    <row r="15" spans="1:10" x14ac:dyDescent="0.3">
      <c r="A15">
        <v>14</v>
      </c>
      <c r="B15">
        <v>60</v>
      </c>
      <c r="H15" s="4">
        <v>49</v>
      </c>
      <c r="I15" s="4">
        <f t="shared" si="0"/>
        <v>3</v>
      </c>
      <c r="J15" s="4">
        <f t="shared" si="1"/>
        <v>0.06</v>
      </c>
    </row>
    <row r="16" spans="1:10" x14ac:dyDescent="0.3">
      <c r="A16">
        <v>15</v>
      </c>
      <c r="B16">
        <v>56</v>
      </c>
      <c r="H16" s="4">
        <v>51</v>
      </c>
      <c r="I16" s="4">
        <f t="shared" si="0"/>
        <v>2</v>
      </c>
      <c r="J16" s="4">
        <f t="shared" si="1"/>
        <v>0.04</v>
      </c>
    </row>
    <row r="17" spans="1:10" x14ac:dyDescent="0.3">
      <c r="A17">
        <v>16</v>
      </c>
      <c r="B17">
        <v>40</v>
      </c>
      <c r="H17" s="4">
        <v>52</v>
      </c>
      <c r="I17" s="4">
        <f t="shared" si="0"/>
        <v>3</v>
      </c>
      <c r="J17" s="4">
        <f t="shared" si="1"/>
        <v>0.06</v>
      </c>
    </row>
    <row r="18" spans="1:10" x14ac:dyDescent="0.3">
      <c r="A18">
        <v>17</v>
      </c>
      <c r="B18">
        <v>36</v>
      </c>
      <c r="H18" s="4">
        <v>55</v>
      </c>
      <c r="I18" s="4">
        <f t="shared" si="0"/>
        <v>2</v>
      </c>
      <c r="J18" s="4">
        <f t="shared" si="1"/>
        <v>0.04</v>
      </c>
    </row>
    <row r="19" spans="1:10" x14ac:dyDescent="0.3">
      <c r="A19">
        <v>18</v>
      </c>
      <c r="B19">
        <v>49</v>
      </c>
      <c r="H19" s="4">
        <v>56</v>
      </c>
      <c r="I19" s="4">
        <f t="shared" si="0"/>
        <v>2</v>
      </c>
      <c r="J19" s="4">
        <f t="shared" si="1"/>
        <v>0.04</v>
      </c>
    </row>
    <row r="20" spans="1:10" x14ac:dyDescent="0.3">
      <c r="A20">
        <v>19</v>
      </c>
      <c r="B20">
        <v>68</v>
      </c>
      <c r="H20" s="4">
        <v>57</v>
      </c>
      <c r="I20" s="4">
        <f t="shared" si="0"/>
        <v>1</v>
      </c>
      <c r="J20" s="4">
        <f t="shared" si="1"/>
        <v>0.02</v>
      </c>
    </row>
    <row r="21" spans="1:10" x14ac:dyDescent="0.3">
      <c r="A21">
        <v>20</v>
      </c>
      <c r="B21">
        <v>57</v>
      </c>
      <c r="H21" s="4">
        <v>58</v>
      </c>
      <c r="I21" s="4">
        <f t="shared" si="0"/>
        <v>3</v>
      </c>
      <c r="J21" s="4">
        <f t="shared" si="1"/>
        <v>0.06</v>
      </c>
    </row>
    <row r="22" spans="1:10" x14ac:dyDescent="0.3">
      <c r="A22">
        <v>21</v>
      </c>
      <c r="B22">
        <v>52</v>
      </c>
      <c r="H22" s="4">
        <v>59</v>
      </c>
      <c r="I22" s="4">
        <f t="shared" si="0"/>
        <v>2</v>
      </c>
      <c r="J22" s="4">
        <f t="shared" si="1"/>
        <v>0.04</v>
      </c>
    </row>
    <row r="23" spans="1:10" x14ac:dyDescent="0.3">
      <c r="A23">
        <v>22</v>
      </c>
      <c r="B23">
        <v>63</v>
      </c>
      <c r="H23" s="4">
        <v>60</v>
      </c>
      <c r="I23" s="4">
        <f t="shared" si="0"/>
        <v>1</v>
      </c>
      <c r="J23" s="4">
        <f t="shared" si="1"/>
        <v>0.02</v>
      </c>
    </row>
    <row r="24" spans="1:10" x14ac:dyDescent="0.3">
      <c r="A24">
        <v>23</v>
      </c>
      <c r="B24">
        <v>41</v>
      </c>
      <c r="H24" s="4">
        <v>61</v>
      </c>
      <c r="I24" s="4">
        <f t="shared" si="0"/>
        <v>1</v>
      </c>
      <c r="J24" s="4">
        <f t="shared" si="1"/>
        <v>0.02</v>
      </c>
    </row>
    <row r="25" spans="1:10" x14ac:dyDescent="0.3">
      <c r="A25">
        <v>24</v>
      </c>
      <c r="B25">
        <v>48</v>
      </c>
      <c r="H25" s="4">
        <v>62</v>
      </c>
      <c r="I25" s="4">
        <f t="shared" si="0"/>
        <v>2</v>
      </c>
      <c r="J25" s="4">
        <f t="shared" si="1"/>
        <v>0.04</v>
      </c>
    </row>
    <row r="26" spans="1:10" x14ac:dyDescent="0.3">
      <c r="A26">
        <v>25</v>
      </c>
      <c r="B26">
        <v>55</v>
      </c>
      <c r="H26" s="4">
        <v>63</v>
      </c>
      <c r="I26" s="4">
        <f t="shared" si="0"/>
        <v>1</v>
      </c>
      <c r="J26" s="4">
        <f t="shared" si="1"/>
        <v>0.02</v>
      </c>
    </row>
    <row r="27" spans="1:10" x14ac:dyDescent="0.3">
      <c r="A27">
        <v>26</v>
      </c>
      <c r="B27">
        <v>42</v>
      </c>
      <c r="H27" s="4">
        <v>65</v>
      </c>
      <c r="I27" s="4">
        <f t="shared" si="0"/>
        <v>3</v>
      </c>
      <c r="J27" s="4">
        <f t="shared" si="1"/>
        <v>0.06</v>
      </c>
    </row>
    <row r="28" spans="1:10" x14ac:dyDescent="0.3">
      <c r="A28">
        <v>27</v>
      </c>
      <c r="B28">
        <v>39</v>
      </c>
      <c r="H28" s="4">
        <v>68</v>
      </c>
      <c r="I28" s="4">
        <f t="shared" si="0"/>
        <v>1</v>
      </c>
      <c r="J28" s="4">
        <f t="shared" si="1"/>
        <v>0.02</v>
      </c>
    </row>
    <row r="29" spans="1:10" x14ac:dyDescent="0.3">
      <c r="A29">
        <v>28</v>
      </c>
      <c r="B29">
        <v>58</v>
      </c>
      <c r="H29" s="4">
        <v>73</v>
      </c>
      <c r="I29" s="4">
        <f t="shared" si="0"/>
        <v>1</v>
      </c>
      <c r="J29" s="4">
        <f t="shared" si="1"/>
        <v>0.02</v>
      </c>
    </row>
    <row r="30" spans="1:10" x14ac:dyDescent="0.3">
      <c r="A30">
        <v>29</v>
      </c>
      <c r="B30">
        <v>62</v>
      </c>
    </row>
    <row r="31" spans="1:10" x14ac:dyDescent="0.3">
      <c r="A31">
        <v>30</v>
      </c>
      <c r="B31">
        <v>49</v>
      </c>
    </row>
    <row r="32" spans="1:10" x14ac:dyDescent="0.3">
      <c r="A32">
        <v>31</v>
      </c>
      <c r="B32">
        <v>59</v>
      </c>
    </row>
    <row r="33" spans="1:2" x14ac:dyDescent="0.3">
      <c r="A33">
        <v>32</v>
      </c>
      <c r="B33">
        <v>45</v>
      </c>
    </row>
    <row r="34" spans="1:2" x14ac:dyDescent="0.3">
      <c r="A34">
        <v>33</v>
      </c>
      <c r="B34">
        <v>47</v>
      </c>
    </row>
    <row r="35" spans="1:2" x14ac:dyDescent="0.3">
      <c r="A35">
        <v>34</v>
      </c>
      <c r="B35">
        <v>51</v>
      </c>
    </row>
    <row r="36" spans="1:2" x14ac:dyDescent="0.3">
      <c r="A36">
        <v>35</v>
      </c>
      <c r="B36">
        <v>65</v>
      </c>
    </row>
    <row r="37" spans="1:2" x14ac:dyDescent="0.3">
      <c r="A37">
        <v>36</v>
      </c>
      <c r="B37">
        <v>41</v>
      </c>
    </row>
    <row r="38" spans="1:2" x14ac:dyDescent="0.3">
      <c r="A38">
        <v>37</v>
      </c>
      <c r="B38">
        <v>48</v>
      </c>
    </row>
    <row r="39" spans="1:2" x14ac:dyDescent="0.3">
      <c r="A39">
        <v>38</v>
      </c>
      <c r="B39">
        <v>55</v>
      </c>
    </row>
    <row r="40" spans="1:2" x14ac:dyDescent="0.3">
      <c r="A40">
        <v>39</v>
      </c>
      <c r="B40">
        <v>42</v>
      </c>
    </row>
    <row r="41" spans="1:2" x14ac:dyDescent="0.3">
      <c r="A41">
        <v>40</v>
      </c>
      <c r="B41">
        <v>39</v>
      </c>
    </row>
    <row r="42" spans="1:2" x14ac:dyDescent="0.3">
      <c r="A42">
        <v>41</v>
      </c>
      <c r="B42">
        <v>58</v>
      </c>
    </row>
    <row r="43" spans="1:2" x14ac:dyDescent="0.3">
      <c r="A43">
        <v>42</v>
      </c>
      <c r="B43">
        <v>62</v>
      </c>
    </row>
    <row r="44" spans="1:2" x14ac:dyDescent="0.3">
      <c r="A44">
        <v>43</v>
      </c>
      <c r="B44">
        <v>49</v>
      </c>
    </row>
    <row r="45" spans="1:2" x14ac:dyDescent="0.3">
      <c r="A45">
        <v>44</v>
      </c>
      <c r="B45">
        <v>59</v>
      </c>
    </row>
    <row r="46" spans="1:2" x14ac:dyDescent="0.3">
      <c r="A46">
        <v>45</v>
      </c>
      <c r="B46">
        <v>45</v>
      </c>
    </row>
    <row r="47" spans="1:2" x14ac:dyDescent="0.3">
      <c r="A47">
        <v>46</v>
      </c>
      <c r="B47">
        <v>47</v>
      </c>
    </row>
    <row r="48" spans="1:2" x14ac:dyDescent="0.3">
      <c r="A48">
        <v>47</v>
      </c>
      <c r="B48">
        <v>51</v>
      </c>
    </row>
    <row r="49" spans="1:2" x14ac:dyDescent="0.3">
      <c r="A49">
        <v>48</v>
      </c>
      <c r="B49">
        <v>65</v>
      </c>
    </row>
    <row r="50" spans="1:2" x14ac:dyDescent="0.3">
      <c r="A50">
        <v>49</v>
      </c>
      <c r="B50">
        <v>43</v>
      </c>
    </row>
    <row r="51" spans="1:2" x14ac:dyDescent="0.3">
      <c r="A51">
        <v>50</v>
      </c>
      <c r="B51">
        <v>58</v>
      </c>
    </row>
  </sheetData>
  <sortState xmlns:xlrd2="http://schemas.microsoft.com/office/spreadsheetml/2017/richdata2" ref="H2:H29">
    <sortCondition ref="H2:H2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55B8-93B4-49E0-A2F5-4600981B0A7C}">
  <dimension ref="A1:B28"/>
  <sheetViews>
    <sheetView topLeftCell="A19" workbookViewId="0">
      <selection activeCell="J35" sqref="J35"/>
    </sheetView>
  </sheetViews>
  <sheetFormatPr defaultRowHeight="14.4" x14ac:dyDescent="0.3"/>
  <cols>
    <col min="1" max="1" width="10.77734375" bestFit="1" customWidth="1"/>
    <col min="2" max="2" width="9.33203125" bestFit="1" customWidth="1"/>
  </cols>
  <sheetData>
    <row r="1" spans="1:2" x14ac:dyDescent="0.3">
      <c r="A1" t="s">
        <v>67</v>
      </c>
      <c r="B1" t="s">
        <v>68</v>
      </c>
    </row>
    <row r="2" spans="1:2" x14ac:dyDescent="0.3">
      <c r="A2" t="s">
        <v>69</v>
      </c>
      <c r="B2">
        <v>30</v>
      </c>
    </row>
    <row r="3" spans="1:2" x14ac:dyDescent="0.3">
      <c r="A3" t="s">
        <v>70</v>
      </c>
      <c r="B3">
        <v>40</v>
      </c>
    </row>
    <row r="4" spans="1:2" x14ac:dyDescent="0.3">
      <c r="A4" t="s">
        <v>71</v>
      </c>
      <c r="B4">
        <v>20</v>
      </c>
    </row>
    <row r="5" spans="1:2" x14ac:dyDescent="0.3">
      <c r="A5" t="s">
        <v>72</v>
      </c>
      <c r="B5">
        <v>10</v>
      </c>
    </row>
    <row r="6" spans="1:2" x14ac:dyDescent="0.3">
      <c r="A6" t="s">
        <v>73</v>
      </c>
      <c r="B6">
        <v>45</v>
      </c>
    </row>
    <row r="7" spans="1:2" x14ac:dyDescent="0.3">
      <c r="A7" t="s">
        <v>74</v>
      </c>
      <c r="B7">
        <v>25</v>
      </c>
    </row>
    <row r="8" spans="1:2" x14ac:dyDescent="0.3">
      <c r="A8" t="s">
        <v>75</v>
      </c>
      <c r="B8">
        <v>30</v>
      </c>
    </row>
    <row r="10" spans="1:2" x14ac:dyDescent="0.3">
      <c r="A10" t="s">
        <v>76</v>
      </c>
    </row>
    <row r="26" spans="1:2" x14ac:dyDescent="0.3">
      <c r="A26" t="s">
        <v>77</v>
      </c>
      <c r="B26" t="str">
        <f>INDEX(A2:A8,MATCH(MAX(B2:B8),B2:B8,0))</f>
        <v>E</v>
      </c>
    </row>
    <row r="28" spans="1:2" x14ac:dyDescent="0.3">
      <c r="A28" t="s">
        <v>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DE4A-28A1-4B82-95E2-F04D1900A385}">
  <dimension ref="A1:J121"/>
  <sheetViews>
    <sheetView topLeftCell="A86" zoomScale="105" workbookViewId="0">
      <selection activeCell="B103" sqref="B103"/>
    </sheetView>
  </sheetViews>
  <sheetFormatPr defaultRowHeight="14.4" x14ac:dyDescent="0.3"/>
  <cols>
    <col min="1" max="1" width="9.6640625" bestFit="1" customWidth="1"/>
    <col min="2" max="2" width="13.5546875" bestFit="1" customWidth="1"/>
    <col min="4" max="4" width="13.5546875" bestFit="1" customWidth="1"/>
    <col min="5" max="5" width="9.33203125" bestFit="1" customWidth="1"/>
  </cols>
  <sheetData>
    <row r="1" spans="1:10" x14ac:dyDescent="0.3">
      <c r="A1" t="s">
        <v>39</v>
      </c>
      <c r="B1" t="s">
        <v>79</v>
      </c>
      <c r="D1" t="s">
        <v>79</v>
      </c>
      <c r="E1" t="s">
        <v>68</v>
      </c>
    </row>
    <row r="2" spans="1:10" ht="15" thickBot="1" x14ac:dyDescent="0.35">
      <c r="A2">
        <v>1</v>
      </c>
      <c r="B2">
        <v>4</v>
      </c>
      <c r="D2">
        <v>4</v>
      </c>
      <c r="E2">
        <f>COUNTIF($B$2:$B$101,$D2)</f>
        <v>39</v>
      </c>
    </row>
    <row r="3" spans="1:10" x14ac:dyDescent="0.3">
      <c r="A3">
        <v>2</v>
      </c>
      <c r="B3">
        <v>5</v>
      </c>
      <c r="D3">
        <v>5</v>
      </c>
      <c r="E3">
        <f t="shared" ref="E3:E5" si="0">COUNTIF($B$2:$B$101,$D3)</f>
        <v>23</v>
      </c>
      <c r="G3" s="14" t="s">
        <v>155</v>
      </c>
      <c r="H3" s="14" t="s">
        <v>68</v>
      </c>
      <c r="I3" s="14" t="s">
        <v>155</v>
      </c>
      <c r="J3" s="14" t="s">
        <v>68</v>
      </c>
    </row>
    <row r="4" spans="1:10" x14ac:dyDescent="0.3">
      <c r="A4">
        <v>3</v>
      </c>
      <c r="B4">
        <v>3</v>
      </c>
      <c r="D4">
        <v>3</v>
      </c>
      <c r="E4">
        <f t="shared" si="0"/>
        <v>30</v>
      </c>
      <c r="G4" s="10">
        <v>2</v>
      </c>
      <c r="H4" s="11">
        <v>8</v>
      </c>
      <c r="I4" s="10">
        <v>4</v>
      </c>
      <c r="J4" s="11">
        <v>39</v>
      </c>
    </row>
    <row r="5" spans="1:10" x14ac:dyDescent="0.3">
      <c r="A5">
        <v>4</v>
      </c>
      <c r="B5">
        <v>4</v>
      </c>
      <c r="D5">
        <v>2</v>
      </c>
      <c r="E5">
        <f t="shared" si="0"/>
        <v>8</v>
      </c>
      <c r="G5" s="10">
        <v>3</v>
      </c>
      <c r="H5" s="11">
        <v>30</v>
      </c>
      <c r="I5" s="10">
        <v>3</v>
      </c>
      <c r="J5" s="11">
        <v>30</v>
      </c>
    </row>
    <row r="6" spans="1:10" x14ac:dyDescent="0.3">
      <c r="A6">
        <v>5</v>
      </c>
      <c r="B6">
        <v>4</v>
      </c>
      <c r="G6" s="10">
        <v>4</v>
      </c>
      <c r="H6" s="11">
        <v>39</v>
      </c>
      <c r="I6" s="10">
        <v>5</v>
      </c>
      <c r="J6" s="11">
        <v>23</v>
      </c>
    </row>
    <row r="7" spans="1:10" x14ac:dyDescent="0.3">
      <c r="A7">
        <v>6</v>
      </c>
      <c r="B7">
        <v>3</v>
      </c>
      <c r="G7" s="10">
        <v>5</v>
      </c>
      <c r="H7" s="11">
        <v>23</v>
      </c>
      <c r="I7" s="10">
        <v>2</v>
      </c>
      <c r="J7" s="11">
        <v>8</v>
      </c>
    </row>
    <row r="8" spans="1:10" ht="15" thickBot="1" x14ac:dyDescent="0.35">
      <c r="A8">
        <v>7</v>
      </c>
      <c r="B8">
        <v>2</v>
      </c>
      <c r="G8" s="12" t="s">
        <v>156</v>
      </c>
      <c r="H8" s="12">
        <v>0</v>
      </c>
      <c r="I8" s="13" t="s">
        <v>156</v>
      </c>
      <c r="J8" s="12">
        <v>0</v>
      </c>
    </row>
    <row r="9" spans="1:10" x14ac:dyDescent="0.3">
      <c r="A9">
        <v>8</v>
      </c>
      <c r="B9">
        <v>5</v>
      </c>
    </row>
    <row r="10" spans="1:10" x14ac:dyDescent="0.3">
      <c r="A10">
        <v>9</v>
      </c>
      <c r="B10">
        <v>4</v>
      </c>
    </row>
    <row r="11" spans="1:10" x14ac:dyDescent="0.3">
      <c r="A11">
        <v>10</v>
      </c>
      <c r="B11">
        <v>3</v>
      </c>
    </row>
    <row r="12" spans="1:10" x14ac:dyDescent="0.3">
      <c r="A12">
        <v>11</v>
      </c>
      <c r="B12">
        <v>5</v>
      </c>
    </row>
    <row r="13" spans="1:10" x14ac:dyDescent="0.3">
      <c r="A13">
        <v>12</v>
      </c>
      <c r="B13">
        <v>4</v>
      </c>
    </row>
    <row r="14" spans="1:10" x14ac:dyDescent="0.3">
      <c r="A14">
        <v>13</v>
      </c>
      <c r="B14">
        <v>2</v>
      </c>
    </row>
    <row r="15" spans="1:10" x14ac:dyDescent="0.3">
      <c r="A15">
        <v>14</v>
      </c>
      <c r="B15">
        <v>3</v>
      </c>
    </row>
    <row r="16" spans="1:10" x14ac:dyDescent="0.3">
      <c r="A16">
        <v>15</v>
      </c>
      <c r="B16">
        <v>4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3</v>
      </c>
    </row>
    <row r="19" spans="1:2" x14ac:dyDescent="0.3">
      <c r="A19">
        <v>18</v>
      </c>
      <c r="B19">
        <v>4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3</v>
      </c>
    </row>
    <row r="22" spans="1:2" x14ac:dyDescent="0.3">
      <c r="A22">
        <v>21</v>
      </c>
      <c r="B22">
        <v>4</v>
      </c>
    </row>
    <row r="23" spans="1:2" x14ac:dyDescent="0.3">
      <c r="A23">
        <v>22</v>
      </c>
      <c r="B23">
        <v>3</v>
      </c>
    </row>
    <row r="24" spans="1:2" x14ac:dyDescent="0.3">
      <c r="A24">
        <v>23</v>
      </c>
      <c r="B24">
        <v>2</v>
      </c>
    </row>
    <row r="25" spans="1:2" x14ac:dyDescent="0.3">
      <c r="A25">
        <v>24</v>
      </c>
      <c r="B25">
        <v>4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3</v>
      </c>
    </row>
    <row r="28" spans="1:2" x14ac:dyDescent="0.3">
      <c r="A28">
        <v>27</v>
      </c>
      <c r="B28">
        <v>4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>
        <v>4</v>
      </c>
    </row>
    <row r="31" spans="1:2" x14ac:dyDescent="0.3">
      <c r="A31">
        <v>30</v>
      </c>
      <c r="B31">
        <v>3</v>
      </c>
    </row>
    <row r="32" spans="1:2" x14ac:dyDescent="0.3">
      <c r="A32">
        <v>31</v>
      </c>
      <c r="B32">
        <v>3</v>
      </c>
    </row>
    <row r="33" spans="1:2" x14ac:dyDescent="0.3">
      <c r="A33">
        <v>32</v>
      </c>
      <c r="B33">
        <v>4</v>
      </c>
    </row>
    <row r="34" spans="1:2" x14ac:dyDescent="0.3">
      <c r="A34">
        <v>33</v>
      </c>
      <c r="B34">
        <v>5</v>
      </c>
    </row>
    <row r="35" spans="1:2" x14ac:dyDescent="0.3">
      <c r="A35">
        <v>34</v>
      </c>
      <c r="B35">
        <v>2</v>
      </c>
    </row>
    <row r="36" spans="1:2" x14ac:dyDescent="0.3">
      <c r="A36">
        <v>35</v>
      </c>
      <c r="B36">
        <v>3</v>
      </c>
    </row>
    <row r="37" spans="1:2" x14ac:dyDescent="0.3">
      <c r="A37">
        <v>36</v>
      </c>
      <c r="B37">
        <v>4</v>
      </c>
    </row>
    <row r="38" spans="1:2" x14ac:dyDescent="0.3">
      <c r="A38">
        <v>37</v>
      </c>
      <c r="B38">
        <v>4</v>
      </c>
    </row>
    <row r="39" spans="1:2" x14ac:dyDescent="0.3">
      <c r="A39">
        <v>38</v>
      </c>
      <c r="B39">
        <v>3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4</v>
      </c>
    </row>
    <row r="42" spans="1:2" x14ac:dyDescent="0.3">
      <c r="A42">
        <v>41</v>
      </c>
      <c r="B42">
        <v>3</v>
      </c>
    </row>
    <row r="43" spans="1:2" x14ac:dyDescent="0.3">
      <c r="A43">
        <v>42</v>
      </c>
      <c r="B43">
        <v>4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4</v>
      </c>
    </row>
    <row r="46" spans="1:2" x14ac:dyDescent="0.3">
      <c r="A46">
        <v>45</v>
      </c>
      <c r="B46">
        <v>2</v>
      </c>
    </row>
    <row r="47" spans="1:2" x14ac:dyDescent="0.3">
      <c r="A47">
        <v>46</v>
      </c>
      <c r="B47">
        <v>3</v>
      </c>
    </row>
    <row r="48" spans="1:2" x14ac:dyDescent="0.3">
      <c r="A48">
        <v>47</v>
      </c>
      <c r="B48">
        <v>4</v>
      </c>
    </row>
    <row r="49" spans="1:2" x14ac:dyDescent="0.3">
      <c r="A49">
        <v>48</v>
      </c>
      <c r="B49">
        <v>5</v>
      </c>
    </row>
    <row r="50" spans="1:2" x14ac:dyDescent="0.3">
      <c r="A50">
        <v>49</v>
      </c>
      <c r="B50">
        <v>3</v>
      </c>
    </row>
    <row r="51" spans="1:2" x14ac:dyDescent="0.3">
      <c r="A51">
        <v>50</v>
      </c>
      <c r="B51">
        <v>4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4</v>
      </c>
    </row>
    <row r="54" spans="1:2" x14ac:dyDescent="0.3">
      <c r="A54">
        <v>53</v>
      </c>
      <c r="B54">
        <v>3</v>
      </c>
    </row>
    <row r="55" spans="1:2" x14ac:dyDescent="0.3">
      <c r="A55">
        <v>54</v>
      </c>
      <c r="B55">
        <v>4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3</v>
      </c>
    </row>
    <row r="58" spans="1:2" x14ac:dyDescent="0.3">
      <c r="A58">
        <v>57</v>
      </c>
      <c r="B58">
        <v>4</v>
      </c>
    </row>
    <row r="59" spans="1:2" x14ac:dyDescent="0.3">
      <c r="A59">
        <v>58</v>
      </c>
      <c r="B59">
        <v>5</v>
      </c>
    </row>
    <row r="60" spans="1:2" x14ac:dyDescent="0.3">
      <c r="A60">
        <v>59</v>
      </c>
      <c r="B60">
        <v>4</v>
      </c>
    </row>
    <row r="61" spans="1:2" x14ac:dyDescent="0.3">
      <c r="A61">
        <v>60</v>
      </c>
      <c r="B61">
        <v>3</v>
      </c>
    </row>
    <row r="62" spans="1:2" x14ac:dyDescent="0.3">
      <c r="A62">
        <v>61</v>
      </c>
      <c r="B62">
        <v>3</v>
      </c>
    </row>
    <row r="63" spans="1:2" x14ac:dyDescent="0.3">
      <c r="A63">
        <v>62</v>
      </c>
      <c r="B63">
        <v>4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2</v>
      </c>
    </row>
    <row r="66" spans="1:2" x14ac:dyDescent="0.3">
      <c r="A66">
        <v>65</v>
      </c>
      <c r="B66">
        <v>3</v>
      </c>
    </row>
    <row r="67" spans="1:2" x14ac:dyDescent="0.3">
      <c r="A67">
        <v>66</v>
      </c>
      <c r="B67">
        <v>4</v>
      </c>
    </row>
    <row r="68" spans="1:2" x14ac:dyDescent="0.3">
      <c r="A68">
        <v>67</v>
      </c>
      <c r="B68">
        <v>4</v>
      </c>
    </row>
    <row r="69" spans="1:2" x14ac:dyDescent="0.3">
      <c r="A69">
        <v>68</v>
      </c>
      <c r="B69">
        <v>3</v>
      </c>
    </row>
    <row r="70" spans="1:2" x14ac:dyDescent="0.3">
      <c r="A70">
        <v>69</v>
      </c>
      <c r="B70">
        <v>5</v>
      </c>
    </row>
    <row r="71" spans="1:2" x14ac:dyDescent="0.3">
      <c r="A71">
        <v>70</v>
      </c>
      <c r="B71">
        <v>4</v>
      </c>
    </row>
    <row r="72" spans="1:2" x14ac:dyDescent="0.3">
      <c r="A72">
        <v>71</v>
      </c>
      <c r="B72">
        <v>3</v>
      </c>
    </row>
    <row r="73" spans="1:2" x14ac:dyDescent="0.3">
      <c r="A73">
        <v>72</v>
      </c>
      <c r="B73">
        <v>4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4</v>
      </c>
    </row>
    <row r="76" spans="1:2" x14ac:dyDescent="0.3">
      <c r="A76">
        <v>75</v>
      </c>
      <c r="B76">
        <v>2</v>
      </c>
    </row>
    <row r="77" spans="1:2" x14ac:dyDescent="0.3">
      <c r="A77">
        <v>76</v>
      </c>
      <c r="B77">
        <v>3</v>
      </c>
    </row>
    <row r="78" spans="1:2" x14ac:dyDescent="0.3">
      <c r="A78">
        <v>77</v>
      </c>
      <c r="B78">
        <v>4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3</v>
      </c>
    </row>
    <row r="81" spans="1:2" x14ac:dyDescent="0.3">
      <c r="A81">
        <v>80</v>
      </c>
      <c r="B81">
        <v>4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4</v>
      </c>
    </row>
    <row r="84" spans="1:2" x14ac:dyDescent="0.3">
      <c r="A84">
        <v>83</v>
      </c>
      <c r="B84">
        <v>3</v>
      </c>
    </row>
    <row r="85" spans="1:2" x14ac:dyDescent="0.3">
      <c r="A85">
        <v>84</v>
      </c>
      <c r="B85">
        <v>4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3</v>
      </c>
    </row>
    <row r="88" spans="1:2" x14ac:dyDescent="0.3">
      <c r="A88">
        <v>87</v>
      </c>
      <c r="B88">
        <v>4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4</v>
      </c>
    </row>
    <row r="91" spans="1:2" x14ac:dyDescent="0.3">
      <c r="A91">
        <v>90</v>
      </c>
      <c r="B91">
        <v>3</v>
      </c>
    </row>
    <row r="92" spans="1:2" x14ac:dyDescent="0.3">
      <c r="A92">
        <v>91</v>
      </c>
      <c r="B92">
        <v>3</v>
      </c>
    </row>
    <row r="93" spans="1:2" x14ac:dyDescent="0.3">
      <c r="A93">
        <v>92</v>
      </c>
      <c r="B93">
        <v>4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2</v>
      </c>
    </row>
    <row r="96" spans="1:2" x14ac:dyDescent="0.3">
      <c r="A96">
        <v>95</v>
      </c>
      <c r="B96">
        <v>3</v>
      </c>
    </row>
    <row r="97" spans="1:2" x14ac:dyDescent="0.3">
      <c r="A97">
        <v>96</v>
      </c>
      <c r="B97">
        <v>4</v>
      </c>
    </row>
    <row r="98" spans="1:2" x14ac:dyDescent="0.3">
      <c r="A98">
        <v>97</v>
      </c>
      <c r="B98">
        <v>4</v>
      </c>
    </row>
    <row r="99" spans="1:2" x14ac:dyDescent="0.3">
      <c r="A99">
        <v>98</v>
      </c>
      <c r="B99">
        <v>3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4</v>
      </c>
    </row>
    <row r="103" spans="1:2" x14ac:dyDescent="0.3">
      <c r="A103" t="s">
        <v>76</v>
      </c>
    </row>
    <row r="119" spans="1:3" x14ac:dyDescent="0.3">
      <c r="A119" t="s">
        <v>77</v>
      </c>
      <c r="B119" t="s">
        <v>12</v>
      </c>
      <c r="C119">
        <f>MODE(B2:B101)</f>
        <v>4</v>
      </c>
    </row>
    <row r="121" spans="1:3" x14ac:dyDescent="0.3">
      <c r="A121" t="s">
        <v>78</v>
      </c>
    </row>
  </sheetData>
  <sortState xmlns:xlrd2="http://schemas.microsoft.com/office/spreadsheetml/2017/richdata2" ref="I4:J8">
    <sortCondition descending="1" ref="J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1B96-1BED-42B8-B855-E05B21DA52CB}">
  <dimension ref="A1:L71"/>
  <sheetViews>
    <sheetView topLeftCell="A64" workbookViewId="0">
      <selection activeCell="F74" sqref="F74"/>
    </sheetView>
  </sheetViews>
  <sheetFormatPr defaultRowHeight="14.4" x14ac:dyDescent="0.3"/>
  <cols>
    <col min="2" max="2" width="32.109375" bestFit="1" customWidth="1"/>
    <col min="4" max="4" width="32.109375" bestFit="1" customWidth="1"/>
    <col min="5" max="5" width="9.33203125" bestFit="1" customWidth="1"/>
  </cols>
  <sheetData>
    <row r="1" spans="1:12" x14ac:dyDescent="0.3">
      <c r="A1" t="s">
        <v>44</v>
      </c>
      <c r="B1" t="s">
        <v>80</v>
      </c>
      <c r="D1" s="6" t="s">
        <v>80</v>
      </c>
      <c r="E1" s="6" t="s">
        <v>68</v>
      </c>
    </row>
    <row r="2" spans="1:12" ht="15" thickBot="1" x14ac:dyDescent="0.35">
      <c r="A2">
        <v>1</v>
      </c>
      <c r="B2">
        <v>35</v>
      </c>
      <c r="D2" s="6">
        <v>35</v>
      </c>
      <c r="E2" s="6">
        <f>COUNTIF($B$2:$B$51,$D2)</f>
        <v>3</v>
      </c>
    </row>
    <row r="3" spans="1:12" x14ac:dyDescent="0.3">
      <c r="A3">
        <v>2</v>
      </c>
      <c r="B3">
        <v>28</v>
      </c>
      <c r="D3" s="6">
        <v>28</v>
      </c>
      <c r="E3" s="6">
        <f t="shared" ref="E3:E20" si="0">COUNTIF($B$2:$B$51,$D3)</f>
        <v>4</v>
      </c>
      <c r="G3" s="14" t="s">
        <v>155</v>
      </c>
      <c r="H3" s="14" t="s">
        <v>68</v>
      </c>
      <c r="I3" s="14" t="s">
        <v>155</v>
      </c>
      <c r="J3" s="14" t="s">
        <v>68</v>
      </c>
    </row>
    <row r="4" spans="1:12" x14ac:dyDescent="0.3">
      <c r="A4">
        <v>3</v>
      </c>
      <c r="B4">
        <v>32</v>
      </c>
      <c r="D4" s="6">
        <v>32</v>
      </c>
      <c r="E4" s="6">
        <f t="shared" si="0"/>
        <v>2</v>
      </c>
      <c r="G4" s="10">
        <v>28</v>
      </c>
      <c r="H4" s="11">
        <v>4</v>
      </c>
      <c r="I4" s="10">
        <v>28</v>
      </c>
      <c r="J4" s="11">
        <v>4</v>
      </c>
      <c r="L4" s="9"/>
    </row>
    <row r="5" spans="1:12" x14ac:dyDescent="0.3">
      <c r="A5">
        <v>4</v>
      </c>
      <c r="B5">
        <v>45</v>
      </c>
      <c r="D5" s="6">
        <v>45</v>
      </c>
      <c r="E5" s="6">
        <f t="shared" si="0"/>
        <v>2</v>
      </c>
      <c r="G5" s="10">
        <v>29</v>
      </c>
      <c r="H5" s="11">
        <v>3</v>
      </c>
      <c r="I5" s="10">
        <v>39</v>
      </c>
      <c r="J5" s="11">
        <v>4</v>
      </c>
      <c r="L5" s="9"/>
    </row>
    <row r="6" spans="1:12" x14ac:dyDescent="0.3">
      <c r="A6">
        <v>5</v>
      </c>
      <c r="B6">
        <v>38</v>
      </c>
      <c r="D6" s="6">
        <v>38</v>
      </c>
      <c r="E6" s="6">
        <f t="shared" si="0"/>
        <v>3</v>
      </c>
      <c r="G6" s="10">
        <v>30</v>
      </c>
      <c r="H6" s="11">
        <v>3</v>
      </c>
      <c r="I6" s="10">
        <v>29</v>
      </c>
      <c r="J6" s="11">
        <v>3</v>
      </c>
      <c r="L6" s="9"/>
    </row>
    <row r="7" spans="1:12" x14ac:dyDescent="0.3">
      <c r="A7">
        <v>6</v>
      </c>
      <c r="B7">
        <v>29</v>
      </c>
      <c r="D7" s="6">
        <v>29</v>
      </c>
      <c r="E7" s="6">
        <f t="shared" si="0"/>
        <v>3</v>
      </c>
      <c r="G7" s="10">
        <v>31</v>
      </c>
      <c r="H7" s="11">
        <v>3</v>
      </c>
      <c r="I7" s="10">
        <v>30</v>
      </c>
      <c r="J7" s="11">
        <v>3</v>
      </c>
      <c r="L7" s="9"/>
    </row>
    <row r="8" spans="1:12" x14ac:dyDescent="0.3">
      <c r="A8">
        <v>7</v>
      </c>
      <c r="B8">
        <v>42</v>
      </c>
      <c r="D8" s="6">
        <v>42</v>
      </c>
      <c r="E8" s="6">
        <f t="shared" si="0"/>
        <v>3</v>
      </c>
      <c r="G8" s="10">
        <v>32</v>
      </c>
      <c r="H8" s="11">
        <v>2</v>
      </c>
      <c r="I8" s="10">
        <v>31</v>
      </c>
      <c r="J8" s="11">
        <v>3</v>
      </c>
      <c r="L8" s="9"/>
    </row>
    <row r="9" spans="1:12" x14ac:dyDescent="0.3">
      <c r="A9">
        <v>8</v>
      </c>
      <c r="B9">
        <v>30</v>
      </c>
      <c r="D9" s="6">
        <v>30</v>
      </c>
      <c r="E9" s="6">
        <f t="shared" si="0"/>
        <v>3</v>
      </c>
      <c r="G9" s="10">
        <v>33</v>
      </c>
      <c r="H9" s="11">
        <v>3</v>
      </c>
      <c r="I9" s="10">
        <v>33</v>
      </c>
      <c r="J9" s="11">
        <v>3</v>
      </c>
      <c r="L9" s="9"/>
    </row>
    <row r="10" spans="1:12" x14ac:dyDescent="0.3">
      <c r="A10">
        <v>9</v>
      </c>
      <c r="B10">
        <v>36</v>
      </c>
      <c r="D10" s="6">
        <v>36</v>
      </c>
      <c r="E10" s="6">
        <f t="shared" si="0"/>
        <v>3</v>
      </c>
      <c r="G10" s="10">
        <v>34</v>
      </c>
      <c r="H10" s="11">
        <v>2</v>
      </c>
      <c r="I10" s="10">
        <v>35</v>
      </c>
      <c r="J10" s="11">
        <v>3</v>
      </c>
      <c r="L10" s="9"/>
    </row>
    <row r="11" spans="1:12" x14ac:dyDescent="0.3">
      <c r="A11">
        <v>10</v>
      </c>
      <c r="B11">
        <v>41</v>
      </c>
      <c r="D11" s="6">
        <v>41</v>
      </c>
      <c r="E11" s="6">
        <f t="shared" si="0"/>
        <v>2</v>
      </c>
      <c r="G11" s="10">
        <v>35</v>
      </c>
      <c r="H11" s="11">
        <v>3</v>
      </c>
      <c r="I11" s="10">
        <v>36</v>
      </c>
      <c r="J11" s="11">
        <v>3</v>
      </c>
      <c r="L11" s="9"/>
    </row>
    <row r="12" spans="1:12" x14ac:dyDescent="0.3">
      <c r="A12">
        <v>11</v>
      </c>
      <c r="B12">
        <v>47</v>
      </c>
      <c r="D12" s="6">
        <v>47</v>
      </c>
      <c r="E12" s="6">
        <f t="shared" si="0"/>
        <v>1</v>
      </c>
      <c r="G12" s="10">
        <v>36</v>
      </c>
      <c r="H12" s="11">
        <v>3</v>
      </c>
      <c r="I12" s="10">
        <v>37</v>
      </c>
      <c r="J12" s="11">
        <v>3</v>
      </c>
      <c r="L12" s="9"/>
    </row>
    <row r="13" spans="1:12" x14ac:dyDescent="0.3">
      <c r="A13">
        <v>12</v>
      </c>
      <c r="B13">
        <v>31</v>
      </c>
      <c r="D13" s="6">
        <v>31</v>
      </c>
      <c r="E13" s="6">
        <f t="shared" si="0"/>
        <v>3</v>
      </c>
      <c r="G13" s="10">
        <v>37</v>
      </c>
      <c r="H13" s="11">
        <v>3</v>
      </c>
      <c r="I13" s="10">
        <v>38</v>
      </c>
      <c r="J13" s="11">
        <v>3</v>
      </c>
      <c r="L13" s="9"/>
    </row>
    <row r="14" spans="1:12" x14ac:dyDescent="0.3">
      <c r="A14">
        <v>13</v>
      </c>
      <c r="B14">
        <v>39</v>
      </c>
      <c r="D14" s="6">
        <v>39</v>
      </c>
      <c r="E14" s="6">
        <f t="shared" si="0"/>
        <v>4</v>
      </c>
      <c r="G14" s="10">
        <v>38</v>
      </c>
      <c r="H14" s="11">
        <v>3</v>
      </c>
      <c r="I14" s="10">
        <v>42</v>
      </c>
      <c r="J14" s="11">
        <v>3</v>
      </c>
      <c r="L14" s="9"/>
    </row>
    <row r="15" spans="1:12" x14ac:dyDescent="0.3">
      <c r="A15">
        <v>14</v>
      </c>
      <c r="B15">
        <v>43</v>
      </c>
      <c r="D15" s="6">
        <v>43</v>
      </c>
      <c r="E15" s="6">
        <f t="shared" si="0"/>
        <v>3</v>
      </c>
      <c r="G15" s="10">
        <v>39</v>
      </c>
      <c r="H15" s="11">
        <v>4</v>
      </c>
      <c r="I15" s="10">
        <v>43</v>
      </c>
      <c r="J15" s="11">
        <v>3</v>
      </c>
      <c r="L15" s="9"/>
    </row>
    <row r="16" spans="1:12" x14ac:dyDescent="0.3">
      <c r="A16">
        <v>15</v>
      </c>
      <c r="B16">
        <v>37</v>
      </c>
      <c r="D16" s="6">
        <v>37</v>
      </c>
      <c r="E16" s="6">
        <f t="shared" si="0"/>
        <v>3</v>
      </c>
      <c r="G16" s="10">
        <v>40</v>
      </c>
      <c r="H16" s="11">
        <v>2</v>
      </c>
      <c r="I16" s="10">
        <v>32</v>
      </c>
      <c r="J16" s="11">
        <v>2</v>
      </c>
      <c r="L16" s="9"/>
    </row>
    <row r="17" spans="1:12" x14ac:dyDescent="0.3">
      <c r="A17">
        <v>16</v>
      </c>
      <c r="B17">
        <v>30</v>
      </c>
      <c r="D17" s="6">
        <v>34</v>
      </c>
      <c r="E17" s="6">
        <f t="shared" si="0"/>
        <v>2</v>
      </c>
      <c r="G17" s="10">
        <v>41</v>
      </c>
      <c r="H17" s="11">
        <v>2</v>
      </c>
      <c r="I17" s="10">
        <v>34</v>
      </c>
      <c r="J17" s="11">
        <v>2</v>
      </c>
      <c r="L17" s="9"/>
    </row>
    <row r="18" spans="1:12" x14ac:dyDescent="0.3">
      <c r="A18">
        <v>17</v>
      </c>
      <c r="B18">
        <v>34</v>
      </c>
      <c r="D18" s="6">
        <v>33</v>
      </c>
      <c r="E18" s="6">
        <f t="shared" si="0"/>
        <v>3</v>
      </c>
      <c r="G18" s="10">
        <v>42</v>
      </c>
      <c r="H18" s="11">
        <v>3</v>
      </c>
      <c r="I18" s="10">
        <v>40</v>
      </c>
      <c r="J18" s="11">
        <v>2</v>
      </c>
      <c r="L18" s="9"/>
    </row>
    <row r="19" spans="1:12" x14ac:dyDescent="0.3">
      <c r="A19">
        <v>18</v>
      </c>
      <c r="B19">
        <v>39</v>
      </c>
      <c r="D19" s="6">
        <v>40</v>
      </c>
      <c r="E19" s="6">
        <f t="shared" si="0"/>
        <v>2</v>
      </c>
      <c r="G19" s="10">
        <v>43</v>
      </c>
      <c r="H19" s="11">
        <v>3</v>
      </c>
      <c r="I19" s="10">
        <v>41</v>
      </c>
      <c r="J19" s="11">
        <v>2</v>
      </c>
      <c r="L19" s="9"/>
    </row>
    <row r="20" spans="1:12" x14ac:dyDescent="0.3">
      <c r="A20">
        <v>19</v>
      </c>
      <c r="B20">
        <v>28</v>
      </c>
      <c r="D20" s="6">
        <v>46</v>
      </c>
      <c r="E20" s="6">
        <f t="shared" si="0"/>
        <v>1</v>
      </c>
      <c r="G20" s="10">
        <v>45</v>
      </c>
      <c r="H20" s="11">
        <v>2</v>
      </c>
      <c r="I20" s="10">
        <v>45</v>
      </c>
      <c r="J20" s="11">
        <v>2</v>
      </c>
      <c r="L20" s="9"/>
    </row>
    <row r="21" spans="1:12" x14ac:dyDescent="0.3">
      <c r="A21">
        <v>20</v>
      </c>
      <c r="B21">
        <v>33</v>
      </c>
      <c r="G21" s="10">
        <v>46</v>
      </c>
      <c r="H21" s="11">
        <v>1</v>
      </c>
      <c r="I21" s="10">
        <v>46</v>
      </c>
      <c r="J21" s="11">
        <v>1</v>
      </c>
      <c r="L21" s="9"/>
    </row>
    <row r="22" spans="1:12" x14ac:dyDescent="0.3">
      <c r="A22">
        <v>21</v>
      </c>
      <c r="B22">
        <v>36</v>
      </c>
      <c r="G22" s="10">
        <v>47</v>
      </c>
      <c r="H22" s="11">
        <v>1</v>
      </c>
      <c r="I22" s="10">
        <v>47</v>
      </c>
      <c r="J22" s="11">
        <v>1</v>
      </c>
      <c r="L22" s="9"/>
    </row>
    <row r="23" spans="1:12" ht="15" thickBot="1" x14ac:dyDescent="0.35">
      <c r="A23">
        <v>22</v>
      </c>
      <c r="B23">
        <v>40</v>
      </c>
      <c r="G23" s="12" t="s">
        <v>156</v>
      </c>
      <c r="H23" s="12">
        <v>0</v>
      </c>
      <c r="I23" s="13" t="s">
        <v>156</v>
      </c>
      <c r="J23" s="12">
        <v>0</v>
      </c>
      <c r="L23" s="9"/>
    </row>
    <row r="24" spans="1:12" x14ac:dyDescent="0.3">
      <c r="A24">
        <v>23</v>
      </c>
      <c r="B24">
        <v>42</v>
      </c>
    </row>
    <row r="25" spans="1:12" x14ac:dyDescent="0.3">
      <c r="A25">
        <v>24</v>
      </c>
      <c r="B25">
        <v>29</v>
      </c>
    </row>
    <row r="26" spans="1:12" x14ac:dyDescent="0.3">
      <c r="A26">
        <v>25</v>
      </c>
      <c r="B26">
        <v>31</v>
      </c>
    </row>
    <row r="27" spans="1:12" x14ac:dyDescent="0.3">
      <c r="A27">
        <v>26</v>
      </c>
      <c r="B27">
        <v>45</v>
      </c>
    </row>
    <row r="28" spans="1:12" x14ac:dyDescent="0.3">
      <c r="A28">
        <v>27</v>
      </c>
      <c r="B28">
        <v>38</v>
      </c>
    </row>
    <row r="29" spans="1:12" x14ac:dyDescent="0.3">
      <c r="A29">
        <v>28</v>
      </c>
      <c r="B29">
        <v>33</v>
      </c>
    </row>
    <row r="30" spans="1:12" x14ac:dyDescent="0.3">
      <c r="A30">
        <v>29</v>
      </c>
      <c r="B30">
        <v>41</v>
      </c>
    </row>
    <row r="31" spans="1:12" x14ac:dyDescent="0.3">
      <c r="A31">
        <v>30</v>
      </c>
      <c r="B31">
        <v>35</v>
      </c>
    </row>
    <row r="32" spans="1:12" x14ac:dyDescent="0.3">
      <c r="A32">
        <v>31</v>
      </c>
      <c r="B32">
        <v>37</v>
      </c>
    </row>
    <row r="33" spans="1:2" x14ac:dyDescent="0.3">
      <c r="A33">
        <v>32</v>
      </c>
      <c r="B33">
        <v>34</v>
      </c>
    </row>
    <row r="34" spans="1:2" x14ac:dyDescent="0.3">
      <c r="A34">
        <v>33</v>
      </c>
      <c r="B34">
        <v>46</v>
      </c>
    </row>
    <row r="35" spans="1:2" x14ac:dyDescent="0.3">
      <c r="A35">
        <v>34</v>
      </c>
      <c r="B35">
        <v>30</v>
      </c>
    </row>
    <row r="36" spans="1:2" x14ac:dyDescent="0.3">
      <c r="A36">
        <v>35</v>
      </c>
      <c r="B36">
        <v>39</v>
      </c>
    </row>
    <row r="37" spans="1:2" x14ac:dyDescent="0.3">
      <c r="A37">
        <v>36</v>
      </c>
      <c r="B37">
        <v>43</v>
      </c>
    </row>
    <row r="38" spans="1:2" x14ac:dyDescent="0.3">
      <c r="A38">
        <v>37</v>
      </c>
      <c r="B38">
        <v>28</v>
      </c>
    </row>
    <row r="39" spans="1:2" x14ac:dyDescent="0.3">
      <c r="A39">
        <v>38</v>
      </c>
      <c r="B39">
        <v>32</v>
      </c>
    </row>
    <row r="40" spans="1:2" x14ac:dyDescent="0.3">
      <c r="A40">
        <v>39</v>
      </c>
      <c r="B40">
        <v>36</v>
      </c>
    </row>
    <row r="41" spans="1:2" x14ac:dyDescent="0.3">
      <c r="A41">
        <v>40</v>
      </c>
      <c r="B41">
        <v>29</v>
      </c>
    </row>
    <row r="42" spans="1:2" x14ac:dyDescent="0.3">
      <c r="A42">
        <v>41</v>
      </c>
      <c r="B42">
        <v>31</v>
      </c>
    </row>
    <row r="43" spans="1:2" x14ac:dyDescent="0.3">
      <c r="A43">
        <v>42</v>
      </c>
      <c r="B43">
        <v>37</v>
      </c>
    </row>
    <row r="44" spans="1:2" x14ac:dyDescent="0.3">
      <c r="A44">
        <v>43</v>
      </c>
      <c r="B44">
        <v>40</v>
      </c>
    </row>
    <row r="45" spans="1:2" x14ac:dyDescent="0.3">
      <c r="A45">
        <v>44</v>
      </c>
      <c r="B45">
        <v>42</v>
      </c>
    </row>
    <row r="46" spans="1:2" x14ac:dyDescent="0.3">
      <c r="A46">
        <v>45</v>
      </c>
      <c r="B46">
        <v>33</v>
      </c>
    </row>
    <row r="47" spans="1:2" x14ac:dyDescent="0.3">
      <c r="A47">
        <v>46</v>
      </c>
      <c r="B47">
        <v>39</v>
      </c>
    </row>
    <row r="48" spans="1:2" x14ac:dyDescent="0.3">
      <c r="A48">
        <v>47</v>
      </c>
      <c r="B48">
        <v>28</v>
      </c>
    </row>
    <row r="49" spans="1:2" x14ac:dyDescent="0.3">
      <c r="A49">
        <v>48</v>
      </c>
      <c r="B49">
        <v>35</v>
      </c>
    </row>
    <row r="50" spans="1:2" x14ac:dyDescent="0.3">
      <c r="A50">
        <v>49</v>
      </c>
      <c r="B50">
        <v>38</v>
      </c>
    </row>
    <row r="51" spans="1:2" x14ac:dyDescent="0.3">
      <c r="A51">
        <v>50</v>
      </c>
      <c r="B51">
        <v>43</v>
      </c>
    </row>
    <row r="53" spans="1:2" x14ac:dyDescent="0.3">
      <c r="A53" t="s">
        <v>78</v>
      </c>
    </row>
    <row r="69" spans="1:4" x14ac:dyDescent="0.3">
      <c r="A69" t="s">
        <v>77</v>
      </c>
      <c r="B69" t="s">
        <v>6</v>
      </c>
      <c r="C69">
        <f>AVERAGE(B2:B51)</f>
        <v>36.14</v>
      </c>
      <c r="D69" t="s">
        <v>32</v>
      </c>
    </row>
    <row r="71" spans="1:4" x14ac:dyDescent="0.3">
      <c r="A71" t="s">
        <v>76</v>
      </c>
    </row>
  </sheetData>
  <sortState xmlns:xlrd2="http://schemas.microsoft.com/office/spreadsheetml/2017/richdata2" ref="I4:J23">
    <sortCondition descending="1" ref="J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2B7-59F9-4C77-A584-4EE505369C92}">
  <dimension ref="A1:J101"/>
  <sheetViews>
    <sheetView topLeftCell="B1" workbookViewId="0">
      <selection activeCell="V29" sqref="V29"/>
    </sheetView>
  </sheetViews>
  <sheetFormatPr defaultRowHeight="14.4" x14ac:dyDescent="0.3"/>
  <cols>
    <col min="2" max="2" width="19.21875" bestFit="1" customWidth="1"/>
    <col min="4" max="4" width="19.21875" bestFit="1" customWidth="1"/>
    <col min="5" max="5" width="9.33203125" bestFit="1" customWidth="1"/>
  </cols>
  <sheetData>
    <row r="1" spans="1:6" x14ac:dyDescent="0.3">
      <c r="A1" t="s">
        <v>44</v>
      </c>
      <c r="B1" t="s">
        <v>81</v>
      </c>
      <c r="D1" s="6" t="s">
        <v>81</v>
      </c>
      <c r="E1" s="6" t="s">
        <v>68</v>
      </c>
    </row>
    <row r="2" spans="1:6" x14ac:dyDescent="0.3">
      <c r="A2">
        <v>1</v>
      </c>
      <c r="B2">
        <v>125</v>
      </c>
      <c r="D2" s="6">
        <v>125</v>
      </c>
      <c r="E2" s="6">
        <f>COUNTIF($B$2:$B$101,$D2)</f>
        <v>10</v>
      </c>
      <c r="F2" t="s">
        <v>78</v>
      </c>
    </row>
    <row r="3" spans="1:6" x14ac:dyDescent="0.3">
      <c r="A3">
        <v>2</v>
      </c>
      <c r="B3">
        <v>148</v>
      </c>
      <c r="D3" s="6">
        <v>148</v>
      </c>
      <c r="E3" s="6">
        <f t="shared" ref="E3:E23" si="0">COUNTIF($B$2:$B$101,$D3)</f>
        <v>1</v>
      </c>
    </row>
    <row r="4" spans="1:6" x14ac:dyDescent="0.3">
      <c r="A4">
        <v>3</v>
      </c>
      <c r="B4">
        <v>137</v>
      </c>
      <c r="D4" s="6">
        <v>137</v>
      </c>
      <c r="E4" s="6">
        <f t="shared" si="0"/>
        <v>1</v>
      </c>
    </row>
    <row r="5" spans="1:6" x14ac:dyDescent="0.3">
      <c r="A5">
        <v>4</v>
      </c>
      <c r="B5">
        <v>120</v>
      </c>
      <c r="D5" s="6">
        <v>120</v>
      </c>
      <c r="E5" s="6">
        <f t="shared" si="0"/>
        <v>1</v>
      </c>
    </row>
    <row r="6" spans="1:6" x14ac:dyDescent="0.3">
      <c r="A6">
        <v>5</v>
      </c>
      <c r="B6">
        <v>135</v>
      </c>
      <c r="D6" s="6">
        <v>135</v>
      </c>
      <c r="E6" s="6">
        <f t="shared" si="0"/>
        <v>5</v>
      </c>
    </row>
    <row r="7" spans="1:6" x14ac:dyDescent="0.3">
      <c r="A7">
        <v>6</v>
      </c>
      <c r="B7">
        <v>132</v>
      </c>
      <c r="D7" s="6">
        <v>132</v>
      </c>
      <c r="E7" s="6">
        <f t="shared" si="0"/>
        <v>7</v>
      </c>
    </row>
    <row r="8" spans="1:6" x14ac:dyDescent="0.3">
      <c r="A8">
        <v>7</v>
      </c>
      <c r="B8">
        <v>145</v>
      </c>
      <c r="D8" s="6">
        <v>145</v>
      </c>
      <c r="E8" s="6">
        <f t="shared" si="0"/>
        <v>1</v>
      </c>
    </row>
    <row r="9" spans="1:6" x14ac:dyDescent="0.3">
      <c r="A9">
        <v>8</v>
      </c>
      <c r="B9">
        <v>122</v>
      </c>
      <c r="D9" s="6">
        <v>122</v>
      </c>
      <c r="E9" s="6">
        <f t="shared" si="0"/>
        <v>5</v>
      </c>
    </row>
    <row r="10" spans="1:6" x14ac:dyDescent="0.3">
      <c r="A10">
        <v>9</v>
      </c>
      <c r="B10">
        <v>130</v>
      </c>
      <c r="D10" s="6">
        <v>130</v>
      </c>
      <c r="E10" s="6">
        <f t="shared" si="0"/>
        <v>9</v>
      </c>
    </row>
    <row r="11" spans="1:6" x14ac:dyDescent="0.3">
      <c r="A11">
        <v>10</v>
      </c>
      <c r="B11">
        <v>141</v>
      </c>
      <c r="D11" s="6">
        <v>141</v>
      </c>
      <c r="E11" s="6">
        <f t="shared" si="0"/>
        <v>5</v>
      </c>
    </row>
    <row r="12" spans="1:6" x14ac:dyDescent="0.3">
      <c r="A12">
        <v>11</v>
      </c>
      <c r="B12">
        <v>118</v>
      </c>
      <c r="D12" s="6">
        <v>118</v>
      </c>
      <c r="E12" s="6">
        <f t="shared" si="0"/>
        <v>1</v>
      </c>
    </row>
    <row r="13" spans="1:6" x14ac:dyDescent="0.3">
      <c r="A13">
        <v>12</v>
      </c>
      <c r="B13">
        <v>125</v>
      </c>
      <c r="D13" s="6">
        <v>136</v>
      </c>
      <c r="E13" s="6">
        <f t="shared" si="0"/>
        <v>9</v>
      </c>
    </row>
    <row r="14" spans="1:6" x14ac:dyDescent="0.3">
      <c r="A14">
        <v>13</v>
      </c>
      <c r="B14">
        <v>132</v>
      </c>
      <c r="D14" s="6">
        <v>128</v>
      </c>
      <c r="E14" s="6">
        <f t="shared" si="0"/>
        <v>5</v>
      </c>
    </row>
    <row r="15" spans="1:6" x14ac:dyDescent="0.3">
      <c r="A15">
        <v>14</v>
      </c>
      <c r="B15">
        <v>136</v>
      </c>
      <c r="D15" s="6">
        <v>123</v>
      </c>
      <c r="E15" s="6">
        <f t="shared" si="0"/>
        <v>1</v>
      </c>
    </row>
    <row r="16" spans="1:6" x14ac:dyDescent="0.3">
      <c r="A16">
        <v>15</v>
      </c>
      <c r="B16">
        <v>128</v>
      </c>
      <c r="D16" s="6">
        <v>138</v>
      </c>
      <c r="E16" s="6">
        <f t="shared" si="0"/>
        <v>1</v>
      </c>
    </row>
    <row r="17" spans="1:10" x14ac:dyDescent="0.3">
      <c r="A17">
        <v>16</v>
      </c>
      <c r="B17">
        <v>123</v>
      </c>
      <c r="D17" s="6">
        <v>126</v>
      </c>
      <c r="E17" s="6">
        <f t="shared" si="0"/>
        <v>5</v>
      </c>
    </row>
    <row r="18" spans="1:10" x14ac:dyDescent="0.3">
      <c r="A18">
        <v>17</v>
      </c>
      <c r="B18">
        <v>132</v>
      </c>
      <c r="D18" s="6">
        <v>129</v>
      </c>
      <c r="E18" s="6">
        <f t="shared" si="0"/>
        <v>1</v>
      </c>
      <c r="F18" t="s">
        <v>77</v>
      </c>
      <c r="G18" t="s">
        <v>10</v>
      </c>
      <c r="H18">
        <f>MEDIAN(B2:B101)</f>
        <v>130.5</v>
      </c>
      <c r="I18" t="s">
        <v>82</v>
      </c>
    </row>
    <row r="19" spans="1:10" ht="15" thickBot="1" x14ac:dyDescent="0.35">
      <c r="A19">
        <v>18</v>
      </c>
      <c r="B19">
        <v>138</v>
      </c>
      <c r="D19" s="6">
        <v>127</v>
      </c>
      <c r="E19" s="6">
        <f t="shared" si="0"/>
        <v>4</v>
      </c>
    </row>
    <row r="20" spans="1:10" x14ac:dyDescent="0.3">
      <c r="A20">
        <v>19</v>
      </c>
      <c r="B20">
        <v>126</v>
      </c>
      <c r="D20" s="6">
        <v>133</v>
      </c>
      <c r="E20" s="6">
        <f t="shared" si="0"/>
        <v>8</v>
      </c>
      <c r="F20" t="s">
        <v>76</v>
      </c>
      <c r="G20" s="14" t="s">
        <v>155</v>
      </c>
      <c r="H20" s="14" t="s">
        <v>68</v>
      </c>
      <c r="I20" s="14" t="s">
        <v>155</v>
      </c>
      <c r="J20" s="14" t="s">
        <v>68</v>
      </c>
    </row>
    <row r="21" spans="1:10" x14ac:dyDescent="0.3">
      <c r="A21">
        <v>20</v>
      </c>
      <c r="B21">
        <v>129</v>
      </c>
      <c r="D21" s="6">
        <v>140</v>
      </c>
      <c r="E21" s="6">
        <f t="shared" si="0"/>
        <v>4</v>
      </c>
      <c r="G21" s="10">
        <v>118</v>
      </c>
      <c r="H21" s="11">
        <v>1</v>
      </c>
      <c r="I21" s="10">
        <v>125</v>
      </c>
      <c r="J21" s="11">
        <v>10</v>
      </c>
    </row>
    <row r="22" spans="1:10" x14ac:dyDescent="0.3">
      <c r="A22">
        <v>21</v>
      </c>
      <c r="B22">
        <v>136</v>
      </c>
      <c r="D22" s="6">
        <v>134</v>
      </c>
      <c r="E22" s="6">
        <f t="shared" si="0"/>
        <v>4</v>
      </c>
      <c r="G22" s="10">
        <v>119</v>
      </c>
      <c r="H22" s="11">
        <v>4</v>
      </c>
      <c r="I22" s="10">
        <v>130</v>
      </c>
      <c r="J22" s="11">
        <v>9</v>
      </c>
    </row>
    <row r="23" spans="1:10" x14ac:dyDescent="0.3">
      <c r="A23">
        <v>22</v>
      </c>
      <c r="B23">
        <v>127</v>
      </c>
      <c r="D23" s="6">
        <v>119</v>
      </c>
      <c r="E23" s="6">
        <f t="shared" si="0"/>
        <v>4</v>
      </c>
      <c r="G23" s="10">
        <v>120</v>
      </c>
      <c r="H23" s="11">
        <v>1</v>
      </c>
      <c r="I23" s="10">
        <v>136</v>
      </c>
      <c r="J23" s="11">
        <v>9</v>
      </c>
    </row>
    <row r="24" spans="1:10" x14ac:dyDescent="0.3">
      <c r="A24">
        <v>23</v>
      </c>
      <c r="B24">
        <v>130</v>
      </c>
      <c r="D24" s="6">
        <v>124</v>
      </c>
      <c r="E24" s="6">
        <f>COUNTIF($B$2:$B$101,$D24)</f>
        <v>4</v>
      </c>
      <c r="G24" s="10">
        <v>122</v>
      </c>
      <c r="H24" s="11">
        <v>5</v>
      </c>
      <c r="I24" s="10">
        <v>133</v>
      </c>
      <c r="J24" s="11">
        <v>8</v>
      </c>
    </row>
    <row r="25" spans="1:10" x14ac:dyDescent="0.3">
      <c r="A25">
        <v>24</v>
      </c>
      <c r="B25">
        <v>122</v>
      </c>
      <c r="D25" s="6">
        <v>131</v>
      </c>
      <c r="E25" s="6">
        <f>COUNTIF($B$2:$B$101,$D25)</f>
        <v>4</v>
      </c>
      <c r="G25" s="10">
        <v>123</v>
      </c>
      <c r="H25" s="11">
        <v>1</v>
      </c>
      <c r="I25" s="10">
        <v>132</v>
      </c>
      <c r="J25" s="11">
        <v>7</v>
      </c>
    </row>
    <row r="26" spans="1:10" x14ac:dyDescent="0.3">
      <c r="A26">
        <v>25</v>
      </c>
      <c r="B26">
        <v>125</v>
      </c>
      <c r="G26" s="10">
        <v>124</v>
      </c>
      <c r="H26" s="11">
        <v>4</v>
      </c>
      <c r="I26" s="10">
        <v>122</v>
      </c>
      <c r="J26" s="11">
        <v>5</v>
      </c>
    </row>
    <row r="27" spans="1:10" x14ac:dyDescent="0.3">
      <c r="A27">
        <v>26</v>
      </c>
      <c r="B27">
        <v>133</v>
      </c>
      <c r="G27" s="10">
        <v>125</v>
      </c>
      <c r="H27" s="11">
        <v>10</v>
      </c>
      <c r="I27" s="10">
        <v>126</v>
      </c>
      <c r="J27" s="11">
        <v>5</v>
      </c>
    </row>
    <row r="28" spans="1:10" x14ac:dyDescent="0.3">
      <c r="A28">
        <v>27</v>
      </c>
      <c r="B28">
        <v>140</v>
      </c>
      <c r="G28" s="10">
        <v>126</v>
      </c>
      <c r="H28" s="11">
        <v>5</v>
      </c>
      <c r="I28" s="10">
        <v>128</v>
      </c>
      <c r="J28" s="11">
        <v>5</v>
      </c>
    </row>
    <row r="29" spans="1:10" x14ac:dyDescent="0.3">
      <c r="A29">
        <v>28</v>
      </c>
      <c r="B29">
        <v>126</v>
      </c>
      <c r="G29" s="10">
        <v>127</v>
      </c>
      <c r="H29" s="11">
        <v>4</v>
      </c>
      <c r="I29" s="10">
        <v>135</v>
      </c>
      <c r="J29" s="11">
        <v>5</v>
      </c>
    </row>
    <row r="30" spans="1:10" x14ac:dyDescent="0.3">
      <c r="A30">
        <v>29</v>
      </c>
      <c r="B30">
        <v>133</v>
      </c>
      <c r="G30" s="10">
        <v>128</v>
      </c>
      <c r="H30" s="11">
        <v>5</v>
      </c>
      <c r="I30" s="10">
        <v>141</v>
      </c>
      <c r="J30" s="11">
        <v>5</v>
      </c>
    </row>
    <row r="31" spans="1:10" x14ac:dyDescent="0.3">
      <c r="A31">
        <v>30</v>
      </c>
      <c r="B31">
        <v>135</v>
      </c>
      <c r="G31" s="10">
        <v>129</v>
      </c>
      <c r="H31" s="11">
        <v>1</v>
      </c>
      <c r="I31" s="10">
        <v>119</v>
      </c>
      <c r="J31" s="11">
        <v>4</v>
      </c>
    </row>
    <row r="32" spans="1:10" x14ac:dyDescent="0.3">
      <c r="A32">
        <v>31</v>
      </c>
      <c r="B32">
        <v>130</v>
      </c>
      <c r="G32" s="10">
        <v>130</v>
      </c>
      <c r="H32" s="11">
        <v>9</v>
      </c>
      <c r="I32" s="10">
        <v>124</v>
      </c>
      <c r="J32" s="11">
        <v>4</v>
      </c>
    </row>
    <row r="33" spans="1:10" x14ac:dyDescent="0.3">
      <c r="A33">
        <v>32</v>
      </c>
      <c r="B33">
        <v>134</v>
      </c>
      <c r="G33" s="10">
        <v>131</v>
      </c>
      <c r="H33" s="11">
        <v>4</v>
      </c>
      <c r="I33" s="10">
        <v>127</v>
      </c>
      <c r="J33" s="11">
        <v>4</v>
      </c>
    </row>
    <row r="34" spans="1:10" x14ac:dyDescent="0.3">
      <c r="A34">
        <v>33</v>
      </c>
      <c r="B34">
        <v>141</v>
      </c>
      <c r="G34" s="10">
        <v>132</v>
      </c>
      <c r="H34" s="11">
        <v>7</v>
      </c>
      <c r="I34" s="10">
        <v>131</v>
      </c>
      <c r="J34" s="11">
        <v>4</v>
      </c>
    </row>
    <row r="35" spans="1:10" x14ac:dyDescent="0.3">
      <c r="A35">
        <v>34</v>
      </c>
      <c r="B35">
        <v>119</v>
      </c>
      <c r="G35" s="10">
        <v>133</v>
      </c>
      <c r="H35" s="11">
        <v>8</v>
      </c>
      <c r="I35" s="10">
        <v>134</v>
      </c>
      <c r="J35" s="11">
        <v>4</v>
      </c>
    </row>
    <row r="36" spans="1:10" x14ac:dyDescent="0.3">
      <c r="A36">
        <v>35</v>
      </c>
      <c r="B36">
        <v>125</v>
      </c>
      <c r="G36" s="10">
        <v>134</v>
      </c>
      <c r="H36" s="11">
        <v>4</v>
      </c>
      <c r="I36" s="10">
        <v>140</v>
      </c>
      <c r="J36" s="11">
        <v>4</v>
      </c>
    </row>
    <row r="37" spans="1:10" x14ac:dyDescent="0.3">
      <c r="A37">
        <v>36</v>
      </c>
      <c r="B37">
        <v>131</v>
      </c>
      <c r="G37" s="10">
        <v>135</v>
      </c>
      <c r="H37" s="11">
        <v>5</v>
      </c>
      <c r="I37" s="10">
        <v>118</v>
      </c>
      <c r="J37" s="11">
        <v>1</v>
      </c>
    </row>
    <row r="38" spans="1:10" x14ac:dyDescent="0.3">
      <c r="A38">
        <v>37</v>
      </c>
      <c r="B38">
        <v>136</v>
      </c>
      <c r="G38" s="10">
        <v>136</v>
      </c>
      <c r="H38" s="11">
        <v>9</v>
      </c>
      <c r="I38" s="10">
        <v>120</v>
      </c>
      <c r="J38" s="11">
        <v>1</v>
      </c>
    </row>
    <row r="39" spans="1:10" x14ac:dyDescent="0.3">
      <c r="A39">
        <v>38</v>
      </c>
      <c r="B39">
        <v>128</v>
      </c>
      <c r="G39" s="10">
        <v>137</v>
      </c>
      <c r="H39" s="11">
        <v>1</v>
      </c>
      <c r="I39" s="10">
        <v>123</v>
      </c>
      <c r="J39" s="11">
        <v>1</v>
      </c>
    </row>
    <row r="40" spans="1:10" x14ac:dyDescent="0.3">
      <c r="A40">
        <v>39</v>
      </c>
      <c r="B40">
        <v>124</v>
      </c>
      <c r="G40" s="10">
        <v>138</v>
      </c>
      <c r="H40" s="11">
        <v>1</v>
      </c>
      <c r="I40" s="10">
        <v>129</v>
      </c>
      <c r="J40" s="11">
        <v>1</v>
      </c>
    </row>
    <row r="41" spans="1:10" x14ac:dyDescent="0.3">
      <c r="A41">
        <v>40</v>
      </c>
      <c r="B41">
        <v>132</v>
      </c>
      <c r="G41" s="10">
        <v>140</v>
      </c>
      <c r="H41" s="11">
        <v>4</v>
      </c>
      <c r="I41" s="10">
        <v>137</v>
      </c>
      <c r="J41" s="11">
        <v>1</v>
      </c>
    </row>
    <row r="42" spans="1:10" x14ac:dyDescent="0.3">
      <c r="A42">
        <v>41</v>
      </c>
      <c r="B42">
        <v>136</v>
      </c>
      <c r="G42" s="10">
        <v>141</v>
      </c>
      <c r="H42" s="11">
        <v>5</v>
      </c>
      <c r="I42" s="10">
        <v>138</v>
      </c>
      <c r="J42" s="11">
        <v>1</v>
      </c>
    </row>
    <row r="43" spans="1:10" x14ac:dyDescent="0.3">
      <c r="A43">
        <v>42</v>
      </c>
      <c r="B43">
        <v>127</v>
      </c>
      <c r="G43" s="10">
        <v>145</v>
      </c>
      <c r="H43" s="11">
        <v>1</v>
      </c>
      <c r="I43" s="10">
        <v>145</v>
      </c>
      <c r="J43" s="11">
        <v>1</v>
      </c>
    </row>
    <row r="44" spans="1:10" x14ac:dyDescent="0.3">
      <c r="A44">
        <v>43</v>
      </c>
      <c r="B44">
        <v>130</v>
      </c>
      <c r="G44" s="10">
        <v>148</v>
      </c>
      <c r="H44" s="11">
        <v>1</v>
      </c>
      <c r="I44" s="10">
        <v>148</v>
      </c>
      <c r="J44" s="11">
        <v>1</v>
      </c>
    </row>
    <row r="45" spans="1:10" ht="15" thickBot="1" x14ac:dyDescent="0.35">
      <c r="A45">
        <v>44</v>
      </c>
      <c r="B45">
        <v>122</v>
      </c>
      <c r="G45" s="12" t="s">
        <v>156</v>
      </c>
      <c r="H45" s="12">
        <v>0</v>
      </c>
      <c r="I45" s="13" t="s">
        <v>156</v>
      </c>
      <c r="J45" s="12">
        <v>0</v>
      </c>
    </row>
    <row r="46" spans="1:10" x14ac:dyDescent="0.3">
      <c r="A46">
        <v>45</v>
      </c>
      <c r="B46">
        <v>125</v>
      </c>
    </row>
    <row r="47" spans="1:10" x14ac:dyDescent="0.3">
      <c r="A47">
        <v>46</v>
      </c>
      <c r="B47">
        <v>133</v>
      </c>
    </row>
    <row r="48" spans="1:10" x14ac:dyDescent="0.3">
      <c r="A48">
        <v>47</v>
      </c>
      <c r="B48">
        <v>140</v>
      </c>
    </row>
    <row r="49" spans="1:2" x14ac:dyDescent="0.3">
      <c r="A49">
        <v>48</v>
      </c>
      <c r="B49">
        <v>126</v>
      </c>
    </row>
    <row r="50" spans="1:2" x14ac:dyDescent="0.3">
      <c r="A50">
        <v>49</v>
      </c>
      <c r="B50">
        <v>133</v>
      </c>
    </row>
    <row r="51" spans="1:2" x14ac:dyDescent="0.3">
      <c r="A51">
        <v>50</v>
      </c>
      <c r="B51">
        <v>135</v>
      </c>
    </row>
    <row r="52" spans="1:2" x14ac:dyDescent="0.3">
      <c r="A52">
        <v>51</v>
      </c>
      <c r="B52">
        <v>130</v>
      </c>
    </row>
    <row r="53" spans="1:2" x14ac:dyDescent="0.3">
      <c r="A53">
        <v>52</v>
      </c>
      <c r="B53">
        <v>134</v>
      </c>
    </row>
    <row r="54" spans="1:2" x14ac:dyDescent="0.3">
      <c r="A54">
        <v>53</v>
      </c>
      <c r="B54">
        <v>141</v>
      </c>
    </row>
    <row r="55" spans="1:2" x14ac:dyDescent="0.3">
      <c r="A55">
        <v>54</v>
      </c>
      <c r="B55">
        <v>119</v>
      </c>
    </row>
    <row r="56" spans="1:2" x14ac:dyDescent="0.3">
      <c r="A56">
        <v>55</v>
      </c>
      <c r="B56">
        <v>125</v>
      </c>
    </row>
    <row r="57" spans="1:2" x14ac:dyDescent="0.3">
      <c r="A57">
        <v>56</v>
      </c>
      <c r="B57">
        <v>131</v>
      </c>
    </row>
    <row r="58" spans="1:2" x14ac:dyDescent="0.3">
      <c r="A58">
        <v>57</v>
      </c>
      <c r="B58">
        <v>136</v>
      </c>
    </row>
    <row r="59" spans="1:2" x14ac:dyDescent="0.3">
      <c r="A59">
        <v>58</v>
      </c>
      <c r="B59">
        <v>128</v>
      </c>
    </row>
    <row r="60" spans="1:2" x14ac:dyDescent="0.3">
      <c r="A60">
        <v>59</v>
      </c>
      <c r="B60">
        <v>124</v>
      </c>
    </row>
    <row r="61" spans="1:2" x14ac:dyDescent="0.3">
      <c r="A61">
        <v>60</v>
      </c>
      <c r="B61">
        <v>132</v>
      </c>
    </row>
    <row r="62" spans="1:2" x14ac:dyDescent="0.3">
      <c r="A62">
        <v>61</v>
      </c>
      <c r="B62">
        <v>136</v>
      </c>
    </row>
    <row r="63" spans="1:2" x14ac:dyDescent="0.3">
      <c r="A63">
        <v>62</v>
      </c>
      <c r="B63">
        <v>127</v>
      </c>
    </row>
    <row r="64" spans="1:2" x14ac:dyDescent="0.3">
      <c r="A64">
        <v>63</v>
      </c>
      <c r="B64">
        <v>130</v>
      </c>
    </row>
    <row r="65" spans="1:2" x14ac:dyDescent="0.3">
      <c r="A65">
        <v>64</v>
      </c>
      <c r="B65">
        <v>122</v>
      </c>
    </row>
    <row r="66" spans="1:2" x14ac:dyDescent="0.3">
      <c r="A66">
        <v>65</v>
      </c>
      <c r="B66">
        <v>125</v>
      </c>
    </row>
    <row r="67" spans="1:2" x14ac:dyDescent="0.3">
      <c r="A67">
        <v>66</v>
      </c>
      <c r="B67">
        <v>133</v>
      </c>
    </row>
    <row r="68" spans="1:2" x14ac:dyDescent="0.3">
      <c r="A68">
        <v>67</v>
      </c>
      <c r="B68">
        <v>140</v>
      </c>
    </row>
    <row r="69" spans="1:2" x14ac:dyDescent="0.3">
      <c r="A69">
        <v>68</v>
      </c>
      <c r="B69">
        <v>126</v>
      </c>
    </row>
    <row r="70" spans="1:2" x14ac:dyDescent="0.3">
      <c r="A70">
        <v>69</v>
      </c>
      <c r="B70">
        <v>133</v>
      </c>
    </row>
    <row r="71" spans="1:2" x14ac:dyDescent="0.3">
      <c r="A71">
        <v>70</v>
      </c>
      <c r="B71">
        <v>135</v>
      </c>
    </row>
    <row r="72" spans="1:2" x14ac:dyDescent="0.3">
      <c r="A72">
        <v>71</v>
      </c>
      <c r="B72">
        <v>130</v>
      </c>
    </row>
    <row r="73" spans="1:2" x14ac:dyDescent="0.3">
      <c r="A73">
        <v>72</v>
      </c>
      <c r="B73">
        <v>134</v>
      </c>
    </row>
    <row r="74" spans="1:2" x14ac:dyDescent="0.3">
      <c r="A74">
        <v>73</v>
      </c>
      <c r="B74">
        <v>141</v>
      </c>
    </row>
    <row r="75" spans="1:2" x14ac:dyDescent="0.3">
      <c r="A75">
        <v>74</v>
      </c>
      <c r="B75">
        <v>119</v>
      </c>
    </row>
    <row r="76" spans="1:2" x14ac:dyDescent="0.3">
      <c r="A76">
        <v>75</v>
      </c>
      <c r="B76">
        <v>125</v>
      </c>
    </row>
    <row r="77" spans="1:2" x14ac:dyDescent="0.3">
      <c r="A77">
        <v>76</v>
      </c>
      <c r="B77">
        <v>131</v>
      </c>
    </row>
    <row r="78" spans="1:2" x14ac:dyDescent="0.3">
      <c r="A78">
        <v>77</v>
      </c>
      <c r="B78">
        <v>136</v>
      </c>
    </row>
    <row r="79" spans="1:2" x14ac:dyDescent="0.3">
      <c r="A79">
        <v>78</v>
      </c>
      <c r="B79">
        <v>128</v>
      </c>
    </row>
    <row r="80" spans="1:2" x14ac:dyDescent="0.3">
      <c r="A80">
        <v>79</v>
      </c>
      <c r="B80">
        <v>124</v>
      </c>
    </row>
    <row r="81" spans="1:2" x14ac:dyDescent="0.3">
      <c r="A81">
        <v>80</v>
      </c>
      <c r="B81">
        <v>132</v>
      </c>
    </row>
    <row r="82" spans="1:2" x14ac:dyDescent="0.3">
      <c r="A82">
        <v>81</v>
      </c>
      <c r="B82">
        <v>136</v>
      </c>
    </row>
    <row r="83" spans="1:2" x14ac:dyDescent="0.3">
      <c r="A83">
        <v>82</v>
      </c>
      <c r="B83">
        <v>127</v>
      </c>
    </row>
    <row r="84" spans="1:2" x14ac:dyDescent="0.3">
      <c r="A84">
        <v>83</v>
      </c>
      <c r="B84">
        <v>130</v>
      </c>
    </row>
    <row r="85" spans="1:2" x14ac:dyDescent="0.3">
      <c r="A85">
        <v>84</v>
      </c>
      <c r="B85">
        <v>122</v>
      </c>
    </row>
    <row r="86" spans="1:2" x14ac:dyDescent="0.3">
      <c r="A86">
        <v>85</v>
      </c>
      <c r="B86">
        <v>125</v>
      </c>
    </row>
    <row r="87" spans="1:2" x14ac:dyDescent="0.3">
      <c r="A87">
        <v>86</v>
      </c>
      <c r="B87">
        <v>133</v>
      </c>
    </row>
    <row r="88" spans="1:2" x14ac:dyDescent="0.3">
      <c r="A88">
        <v>87</v>
      </c>
      <c r="B88">
        <v>140</v>
      </c>
    </row>
    <row r="89" spans="1:2" x14ac:dyDescent="0.3">
      <c r="A89">
        <v>88</v>
      </c>
      <c r="B89">
        <v>126</v>
      </c>
    </row>
    <row r="90" spans="1:2" x14ac:dyDescent="0.3">
      <c r="A90">
        <v>89</v>
      </c>
      <c r="B90">
        <v>133</v>
      </c>
    </row>
    <row r="91" spans="1:2" x14ac:dyDescent="0.3">
      <c r="A91">
        <v>90</v>
      </c>
      <c r="B91">
        <v>135</v>
      </c>
    </row>
    <row r="92" spans="1:2" x14ac:dyDescent="0.3">
      <c r="A92">
        <v>91</v>
      </c>
      <c r="B92">
        <v>130</v>
      </c>
    </row>
    <row r="93" spans="1:2" x14ac:dyDescent="0.3">
      <c r="A93">
        <v>92</v>
      </c>
      <c r="B93">
        <v>134</v>
      </c>
    </row>
    <row r="94" spans="1:2" x14ac:dyDescent="0.3">
      <c r="A94">
        <v>93</v>
      </c>
      <c r="B94">
        <v>141</v>
      </c>
    </row>
    <row r="95" spans="1:2" x14ac:dyDescent="0.3">
      <c r="A95">
        <v>94</v>
      </c>
      <c r="B95">
        <v>119</v>
      </c>
    </row>
    <row r="96" spans="1:2" x14ac:dyDescent="0.3">
      <c r="A96">
        <v>95</v>
      </c>
      <c r="B96">
        <v>125</v>
      </c>
    </row>
    <row r="97" spans="1:2" x14ac:dyDescent="0.3">
      <c r="A97">
        <v>96</v>
      </c>
      <c r="B97">
        <v>131</v>
      </c>
    </row>
    <row r="98" spans="1:2" x14ac:dyDescent="0.3">
      <c r="A98">
        <v>97</v>
      </c>
      <c r="B98">
        <v>136</v>
      </c>
    </row>
    <row r="99" spans="1:2" x14ac:dyDescent="0.3">
      <c r="A99">
        <v>98</v>
      </c>
      <c r="B99">
        <v>128</v>
      </c>
    </row>
    <row r="100" spans="1:2" x14ac:dyDescent="0.3">
      <c r="A100">
        <v>99</v>
      </c>
      <c r="B100">
        <v>124</v>
      </c>
    </row>
    <row r="101" spans="1:2" x14ac:dyDescent="0.3">
      <c r="A101">
        <v>100</v>
      </c>
      <c r="B101">
        <v>132</v>
      </c>
    </row>
  </sheetData>
  <sortState xmlns:xlrd2="http://schemas.microsoft.com/office/spreadsheetml/2017/richdata2" ref="I21:J45">
    <sortCondition descending="1" ref="J2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2ACB-BE0E-45D4-8576-73B6BAF0B11C}">
  <dimension ref="A1:H36"/>
  <sheetViews>
    <sheetView topLeftCell="A9" workbookViewId="0">
      <selection activeCell="F34" sqref="F34"/>
    </sheetView>
  </sheetViews>
  <sheetFormatPr defaultRowHeight="14.4" x14ac:dyDescent="0.3"/>
  <cols>
    <col min="2" max="2" width="29.5546875" bestFit="1" customWidth="1"/>
    <col min="5" max="5" width="29.5546875" bestFit="1" customWidth="1"/>
    <col min="8" max="8" width="29.5546875" bestFit="1" customWidth="1"/>
  </cols>
  <sheetData>
    <row r="1" spans="1:8" x14ac:dyDescent="0.3">
      <c r="A1" s="8" t="s">
        <v>86</v>
      </c>
      <c r="B1" s="8"/>
      <c r="D1" s="8" t="s">
        <v>85</v>
      </c>
      <c r="E1" s="8"/>
      <c r="G1" s="8" t="s">
        <v>84</v>
      </c>
      <c r="H1" s="8"/>
    </row>
    <row r="2" spans="1:8" x14ac:dyDescent="0.3">
      <c r="A2" t="s">
        <v>44</v>
      </c>
      <c r="B2" t="s">
        <v>83</v>
      </c>
      <c r="D2" t="s">
        <v>44</v>
      </c>
      <c r="E2" t="s">
        <v>83</v>
      </c>
      <c r="G2" t="s">
        <v>44</v>
      </c>
      <c r="H2" t="s">
        <v>83</v>
      </c>
    </row>
    <row r="3" spans="1:8" x14ac:dyDescent="0.3">
      <c r="A3">
        <v>1</v>
      </c>
      <c r="B3">
        <v>45</v>
      </c>
      <c r="D3">
        <v>11</v>
      </c>
      <c r="E3">
        <v>32</v>
      </c>
      <c r="G3">
        <v>21</v>
      </c>
      <c r="H3">
        <v>40</v>
      </c>
    </row>
    <row r="4" spans="1:8" x14ac:dyDescent="0.3">
      <c r="A4">
        <v>2</v>
      </c>
      <c r="B4">
        <v>35</v>
      </c>
      <c r="D4">
        <v>12</v>
      </c>
      <c r="E4">
        <v>28</v>
      </c>
      <c r="G4">
        <v>22</v>
      </c>
      <c r="H4">
        <v>39</v>
      </c>
    </row>
    <row r="5" spans="1:8" x14ac:dyDescent="0.3">
      <c r="A5">
        <v>3</v>
      </c>
      <c r="B5">
        <v>40</v>
      </c>
      <c r="D5">
        <v>13</v>
      </c>
      <c r="E5">
        <v>30</v>
      </c>
      <c r="G5">
        <v>23</v>
      </c>
      <c r="H5">
        <v>42</v>
      </c>
    </row>
    <row r="6" spans="1:8" x14ac:dyDescent="0.3">
      <c r="A6">
        <v>4</v>
      </c>
      <c r="B6">
        <v>38</v>
      </c>
      <c r="D6">
        <v>14</v>
      </c>
      <c r="E6">
        <v>34</v>
      </c>
      <c r="G6">
        <v>24</v>
      </c>
      <c r="H6">
        <v>41</v>
      </c>
    </row>
    <row r="7" spans="1:8" x14ac:dyDescent="0.3">
      <c r="A7">
        <v>5</v>
      </c>
      <c r="B7">
        <v>42</v>
      </c>
      <c r="D7">
        <v>15</v>
      </c>
      <c r="E7">
        <v>33</v>
      </c>
      <c r="G7">
        <v>25</v>
      </c>
      <c r="H7">
        <v>38</v>
      </c>
    </row>
    <row r="8" spans="1:8" x14ac:dyDescent="0.3">
      <c r="A8">
        <v>6</v>
      </c>
      <c r="B8">
        <v>37</v>
      </c>
      <c r="D8">
        <v>16</v>
      </c>
      <c r="E8">
        <v>35</v>
      </c>
      <c r="G8">
        <v>26</v>
      </c>
      <c r="H8">
        <v>43</v>
      </c>
    </row>
    <row r="9" spans="1:8" x14ac:dyDescent="0.3">
      <c r="A9">
        <v>7</v>
      </c>
      <c r="B9">
        <v>39</v>
      </c>
      <c r="D9">
        <v>17</v>
      </c>
      <c r="E9">
        <v>31</v>
      </c>
      <c r="G9">
        <v>27</v>
      </c>
      <c r="H9">
        <v>45</v>
      </c>
    </row>
    <row r="10" spans="1:8" x14ac:dyDescent="0.3">
      <c r="A10">
        <v>8</v>
      </c>
      <c r="B10">
        <v>43</v>
      </c>
      <c r="D10">
        <v>18</v>
      </c>
      <c r="E10">
        <v>29</v>
      </c>
      <c r="G10">
        <v>28</v>
      </c>
      <c r="H10">
        <v>44</v>
      </c>
    </row>
    <row r="11" spans="1:8" x14ac:dyDescent="0.3">
      <c r="A11">
        <v>9</v>
      </c>
      <c r="B11">
        <v>44</v>
      </c>
      <c r="D11">
        <v>19</v>
      </c>
      <c r="E11">
        <v>36</v>
      </c>
      <c r="G11">
        <v>29</v>
      </c>
      <c r="H11">
        <v>41</v>
      </c>
    </row>
    <row r="12" spans="1:8" x14ac:dyDescent="0.3">
      <c r="A12">
        <v>10</v>
      </c>
      <c r="B12">
        <v>41</v>
      </c>
      <c r="D12">
        <v>20</v>
      </c>
      <c r="E12">
        <v>37</v>
      </c>
      <c r="G12">
        <v>30</v>
      </c>
      <c r="H12">
        <v>37</v>
      </c>
    </row>
    <row r="14" spans="1:8" x14ac:dyDescent="0.3">
      <c r="A14" t="s">
        <v>76</v>
      </c>
    </row>
    <row r="30" spans="1:4" x14ac:dyDescent="0.3">
      <c r="A30" t="s">
        <v>77</v>
      </c>
      <c r="B30" t="s">
        <v>87</v>
      </c>
      <c r="C30">
        <f>AVERAGE(B3:B12)</f>
        <v>40.4</v>
      </c>
      <c r="D30" t="s">
        <v>32</v>
      </c>
    </row>
    <row r="31" spans="1:4" x14ac:dyDescent="0.3">
      <c r="B31" t="s">
        <v>88</v>
      </c>
      <c r="C31">
        <f>AVERAGE(E3:E12)</f>
        <v>32.5</v>
      </c>
      <c r="D31" t="s">
        <v>32</v>
      </c>
    </row>
    <row r="32" spans="1:4" x14ac:dyDescent="0.3">
      <c r="B32" t="s">
        <v>89</v>
      </c>
      <c r="C32">
        <f>AVERAGE(H3:H12)</f>
        <v>41</v>
      </c>
      <c r="D32" t="s">
        <v>32</v>
      </c>
    </row>
    <row r="34" spans="1:4" x14ac:dyDescent="0.3">
      <c r="A34" t="s">
        <v>78</v>
      </c>
      <c r="B34" t="s">
        <v>90</v>
      </c>
      <c r="C34">
        <f>MAX(B3:B12)-MIN(B3:B12)</f>
        <v>10</v>
      </c>
      <c r="D34" t="s">
        <v>32</v>
      </c>
    </row>
    <row r="35" spans="1:4" x14ac:dyDescent="0.3">
      <c r="B35" t="s">
        <v>91</v>
      </c>
      <c r="C35">
        <f>MAX(E3:E12)-MIN(E3:E12)</f>
        <v>9</v>
      </c>
      <c r="D35" t="s">
        <v>32</v>
      </c>
    </row>
    <row r="36" spans="1:4" x14ac:dyDescent="0.3">
      <c r="B36" t="s">
        <v>92</v>
      </c>
      <c r="C36">
        <f>MAX(H3:H12)-MIN(H3:H12)</f>
        <v>8</v>
      </c>
      <c r="D36" t="s">
        <v>32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32B2-FE7D-4145-AE39-9201169F7BBD}">
  <dimension ref="A1:E51"/>
  <sheetViews>
    <sheetView workbookViewId="0">
      <selection activeCell="C2" sqref="C2:E4"/>
    </sheetView>
  </sheetViews>
  <sheetFormatPr defaultRowHeight="14.4" x14ac:dyDescent="0.3"/>
  <cols>
    <col min="1" max="1" width="17.6640625" bestFit="1" customWidth="1"/>
    <col min="2" max="2" width="17.6640625" customWidth="1"/>
    <col min="4" max="4" width="12.44140625" bestFit="1" customWidth="1"/>
  </cols>
  <sheetData>
    <row r="1" spans="1:5" x14ac:dyDescent="0.3">
      <c r="A1" t="s">
        <v>93</v>
      </c>
    </row>
    <row r="2" spans="1:5" x14ac:dyDescent="0.3">
      <c r="A2">
        <v>-2.5</v>
      </c>
      <c r="C2" s="1" t="s">
        <v>76</v>
      </c>
      <c r="D2" s="1" t="s">
        <v>98</v>
      </c>
      <c r="E2" s="1">
        <f>SKEW(A2:A51)</f>
        <v>5.4546017084340551E-2</v>
      </c>
    </row>
    <row r="3" spans="1:5" x14ac:dyDescent="0.3">
      <c r="A3">
        <v>1.3</v>
      </c>
      <c r="C3" s="1" t="s">
        <v>77</v>
      </c>
      <c r="D3" s="1" t="s">
        <v>99</v>
      </c>
      <c r="E3" s="1">
        <f>KURT(A2:A51)</f>
        <v>-1.3042496425917365</v>
      </c>
    </row>
    <row r="4" spans="1:5" x14ac:dyDescent="0.3">
      <c r="A4">
        <v>-0.8</v>
      </c>
      <c r="C4" s="1" t="s">
        <v>78</v>
      </c>
      <c r="D4" s="1" t="s">
        <v>100</v>
      </c>
      <c r="E4" s="1" t="s">
        <v>101</v>
      </c>
    </row>
    <row r="5" spans="1:5" x14ac:dyDescent="0.3">
      <c r="A5">
        <v>-1.9</v>
      </c>
    </row>
    <row r="6" spans="1:5" x14ac:dyDescent="0.3">
      <c r="A6">
        <v>2.1</v>
      </c>
    </row>
    <row r="7" spans="1:5" x14ac:dyDescent="0.3">
      <c r="A7">
        <v>0.5</v>
      </c>
    </row>
    <row r="8" spans="1:5" x14ac:dyDescent="0.3">
      <c r="A8">
        <v>-1.2</v>
      </c>
    </row>
    <row r="9" spans="1:5" x14ac:dyDescent="0.3">
      <c r="A9">
        <v>1.8</v>
      </c>
    </row>
    <row r="10" spans="1:5" x14ac:dyDescent="0.3">
      <c r="A10">
        <v>-0.5</v>
      </c>
    </row>
    <row r="11" spans="1:5" x14ac:dyDescent="0.3">
      <c r="A11">
        <v>2.2999999999999998</v>
      </c>
    </row>
    <row r="12" spans="1:5" x14ac:dyDescent="0.3">
      <c r="A12">
        <v>-0.7</v>
      </c>
    </row>
    <row r="13" spans="1:5" x14ac:dyDescent="0.3">
      <c r="A13">
        <v>1.2</v>
      </c>
    </row>
    <row r="14" spans="1:5" x14ac:dyDescent="0.3">
      <c r="A14">
        <v>-1.5</v>
      </c>
    </row>
    <row r="15" spans="1:5" x14ac:dyDescent="0.3">
      <c r="A15">
        <v>-0.3</v>
      </c>
    </row>
    <row r="16" spans="1:5" x14ac:dyDescent="0.3">
      <c r="A16">
        <v>2.6</v>
      </c>
    </row>
    <row r="17" spans="1:1" x14ac:dyDescent="0.3">
      <c r="A17">
        <v>1.1000000000000001</v>
      </c>
    </row>
    <row r="18" spans="1:1" x14ac:dyDescent="0.3">
      <c r="A18">
        <v>-1.7</v>
      </c>
    </row>
    <row r="19" spans="1:1" x14ac:dyDescent="0.3">
      <c r="A19">
        <v>0.9</v>
      </c>
    </row>
    <row r="20" spans="1:1" x14ac:dyDescent="0.3">
      <c r="A20">
        <v>-1.4</v>
      </c>
    </row>
    <row r="21" spans="1:1" x14ac:dyDescent="0.3">
      <c r="A21">
        <v>0.3</v>
      </c>
    </row>
    <row r="22" spans="1:1" x14ac:dyDescent="0.3">
      <c r="A22">
        <v>1.9</v>
      </c>
    </row>
    <row r="23" spans="1:1" x14ac:dyDescent="0.3">
      <c r="A23">
        <v>-1.1000000000000001</v>
      </c>
    </row>
    <row r="24" spans="1:1" x14ac:dyDescent="0.3">
      <c r="A24">
        <v>-0.4</v>
      </c>
    </row>
    <row r="25" spans="1:1" x14ac:dyDescent="0.3">
      <c r="A25">
        <v>2.2000000000000002</v>
      </c>
    </row>
    <row r="26" spans="1:1" x14ac:dyDescent="0.3">
      <c r="A26">
        <v>-0.9</v>
      </c>
    </row>
    <row r="27" spans="1:1" x14ac:dyDescent="0.3">
      <c r="A27">
        <v>1.6</v>
      </c>
    </row>
    <row r="28" spans="1:1" x14ac:dyDescent="0.3">
      <c r="A28">
        <v>-0.6</v>
      </c>
    </row>
    <row r="29" spans="1:1" x14ac:dyDescent="0.3">
      <c r="A29">
        <v>-1.3</v>
      </c>
    </row>
    <row r="30" spans="1:1" x14ac:dyDescent="0.3">
      <c r="A30">
        <v>2.4</v>
      </c>
    </row>
    <row r="31" spans="1:1" x14ac:dyDescent="0.3">
      <c r="A31">
        <v>0.7</v>
      </c>
    </row>
    <row r="32" spans="1:1" x14ac:dyDescent="0.3">
      <c r="A32">
        <v>-1.8</v>
      </c>
    </row>
    <row r="33" spans="1:1" x14ac:dyDescent="0.3">
      <c r="A33">
        <v>1.5</v>
      </c>
    </row>
    <row r="34" spans="1:1" x14ac:dyDescent="0.3">
      <c r="A34">
        <v>-0.2</v>
      </c>
    </row>
    <row r="35" spans="1:1" x14ac:dyDescent="0.3">
      <c r="A35">
        <v>-2.1</v>
      </c>
    </row>
    <row r="36" spans="1:1" x14ac:dyDescent="0.3">
      <c r="A36">
        <v>2.8</v>
      </c>
    </row>
    <row r="37" spans="1:1" x14ac:dyDescent="0.3">
      <c r="A37">
        <v>0.8</v>
      </c>
    </row>
    <row r="38" spans="1:1" x14ac:dyDescent="0.3">
      <c r="A38">
        <v>-1.6</v>
      </c>
    </row>
    <row r="39" spans="1:1" x14ac:dyDescent="0.3">
      <c r="A39">
        <v>1.4</v>
      </c>
    </row>
    <row r="40" spans="1:1" x14ac:dyDescent="0.3">
      <c r="A40">
        <v>-0.1</v>
      </c>
    </row>
    <row r="41" spans="1:1" x14ac:dyDescent="0.3">
      <c r="A41">
        <v>2.5</v>
      </c>
    </row>
    <row r="42" spans="1:1" x14ac:dyDescent="0.3">
      <c r="A42">
        <v>-1</v>
      </c>
    </row>
    <row r="43" spans="1:1" x14ac:dyDescent="0.3">
      <c r="A43">
        <v>1.7</v>
      </c>
    </row>
    <row r="44" spans="1:1" x14ac:dyDescent="0.3">
      <c r="A44">
        <v>-0.9</v>
      </c>
    </row>
    <row r="45" spans="1:1" x14ac:dyDescent="0.3">
      <c r="A45">
        <v>-2</v>
      </c>
    </row>
    <row r="46" spans="1:1" x14ac:dyDescent="0.3">
      <c r="A46">
        <v>2.7</v>
      </c>
    </row>
    <row r="47" spans="1:1" x14ac:dyDescent="0.3">
      <c r="A47">
        <v>0.6</v>
      </c>
    </row>
    <row r="48" spans="1:1" x14ac:dyDescent="0.3">
      <c r="A48">
        <v>-1.4</v>
      </c>
    </row>
    <row r="49" spans="1:1" x14ac:dyDescent="0.3">
      <c r="A49">
        <v>1.1000000000000001</v>
      </c>
    </row>
    <row r="50" spans="1:1" x14ac:dyDescent="0.3">
      <c r="A50">
        <v>-0.3</v>
      </c>
    </row>
    <row r="51" spans="1:1" x14ac:dyDescent="0.3">
      <c r="A51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4A59-2F87-4345-AB89-7F3212175BBB}">
  <dimension ref="A1:E97"/>
  <sheetViews>
    <sheetView workbookViewId="0">
      <selection activeCell="E5" sqref="E5"/>
    </sheetView>
  </sheetViews>
  <sheetFormatPr defaultRowHeight="14.4" x14ac:dyDescent="0.3"/>
  <cols>
    <col min="1" max="1" width="32.6640625" bestFit="1" customWidth="1"/>
    <col min="4" max="4" width="12.44140625" bestFit="1" customWidth="1"/>
  </cols>
  <sheetData>
    <row r="1" spans="1:5" x14ac:dyDescent="0.3">
      <c r="A1" t="s">
        <v>94</v>
      </c>
    </row>
    <row r="2" spans="1:5" x14ac:dyDescent="0.3">
      <c r="A2">
        <v>2.5</v>
      </c>
    </row>
    <row r="3" spans="1:5" x14ac:dyDescent="0.3">
      <c r="A3">
        <v>4.8</v>
      </c>
      <c r="C3" s="1" t="s">
        <v>76</v>
      </c>
      <c r="D3" s="1" t="s">
        <v>98</v>
      </c>
      <c r="E3" s="1">
        <f>SKEW(A2:A97)</f>
        <v>0.22402536454542335</v>
      </c>
    </row>
    <row r="4" spans="1:5" x14ac:dyDescent="0.3">
      <c r="A4">
        <v>3.2</v>
      </c>
      <c r="C4" s="1" t="s">
        <v>77</v>
      </c>
      <c r="D4" s="1" t="s">
        <v>99</v>
      </c>
      <c r="E4" s="1">
        <f>KURT(A2:A97)</f>
        <v>-0.93120912452529181</v>
      </c>
    </row>
    <row r="5" spans="1:5" x14ac:dyDescent="0.3">
      <c r="A5">
        <v>2.1</v>
      </c>
      <c r="C5" s="1" t="s">
        <v>78</v>
      </c>
      <c r="D5" s="1" t="s">
        <v>100</v>
      </c>
      <c r="E5" s="1" t="s">
        <v>102</v>
      </c>
    </row>
    <row r="6" spans="1:5" x14ac:dyDescent="0.3">
      <c r="A6">
        <v>4.5</v>
      </c>
    </row>
    <row r="7" spans="1:5" x14ac:dyDescent="0.3">
      <c r="A7">
        <v>2.9</v>
      </c>
    </row>
    <row r="8" spans="1:5" x14ac:dyDescent="0.3">
      <c r="A8">
        <v>2.2999999999999998</v>
      </c>
    </row>
    <row r="9" spans="1:5" x14ac:dyDescent="0.3">
      <c r="A9">
        <v>3.1</v>
      </c>
    </row>
    <row r="10" spans="1:5" x14ac:dyDescent="0.3">
      <c r="A10">
        <v>4.2</v>
      </c>
    </row>
    <row r="11" spans="1:5" x14ac:dyDescent="0.3">
      <c r="A11">
        <v>3.9</v>
      </c>
    </row>
    <row r="12" spans="1:5" x14ac:dyDescent="0.3">
      <c r="A12">
        <v>2.8</v>
      </c>
    </row>
    <row r="13" spans="1:5" x14ac:dyDescent="0.3">
      <c r="A13">
        <v>4.0999999999999996</v>
      </c>
    </row>
    <row r="14" spans="1:5" x14ac:dyDescent="0.3">
      <c r="A14">
        <v>2.6</v>
      </c>
    </row>
    <row r="15" spans="1:5" x14ac:dyDescent="0.3">
      <c r="A15">
        <v>2.4</v>
      </c>
    </row>
    <row r="16" spans="1:5" x14ac:dyDescent="0.3">
      <c r="A16">
        <v>4.7</v>
      </c>
    </row>
    <row r="17" spans="1:1" x14ac:dyDescent="0.3">
      <c r="A17">
        <v>3.3</v>
      </c>
    </row>
    <row r="18" spans="1:1" x14ac:dyDescent="0.3">
      <c r="A18">
        <v>2.7</v>
      </c>
    </row>
    <row r="19" spans="1:1" x14ac:dyDescent="0.3">
      <c r="A19">
        <v>3</v>
      </c>
    </row>
    <row r="20" spans="1:1" x14ac:dyDescent="0.3">
      <c r="A20">
        <v>4.3</v>
      </c>
    </row>
    <row r="21" spans="1:1" x14ac:dyDescent="0.3">
      <c r="A21">
        <v>3.7</v>
      </c>
    </row>
    <row r="22" spans="1:1" x14ac:dyDescent="0.3">
      <c r="A22">
        <v>2.2000000000000002</v>
      </c>
    </row>
    <row r="23" spans="1:1" x14ac:dyDescent="0.3">
      <c r="A23">
        <v>3.6</v>
      </c>
    </row>
    <row r="24" spans="1:1" x14ac:dyDescent="0.3">
      <c r="A24">
        <v>4</v>
      </c>
    </row>
    <row r="25" spans="1:1" x14ac:dyDescent="0.3">
      <c r="A25">
        <v>2.7</v>
      </c>
    </row>
    <row r="26" spans="1:1" x14ac:dyDescent="0.3">
      <c r="A26">
        <v>3.8</v>
      </c>
    </row>
    <row r="27" spans="1:1" x14ac:dyDescent="0.3">
      <c r="A27">
        <v>3.5</v>
      </c>
    </row>
    <row r="28" spans="1:1" x14ac:dyDescent="0.3">
      <c r="A28">
        <v>3.2</v>
      </c>
    </row>
    <row r="29" spans="1:1" x14ac:dyDescent="0.3">
      <c r="A29">
        <v>4.4000000000000004</v>
      </c>
    </row>
    <row r="30" spans="1:1" x14ac:dyDescent="0.3">
      <c r="A30">
        <v>2</v>
      </c>
    </row>
    <row r="31" spans="1:1" x14ac:dyDescent="0.3">
      <c r="A31">
        <v>3.4</v>
      </c>
    </row>
    <row r="32" spans="1:1" x14ac:dyDescent="0.3">
      <c r="A32">
        <v>3.1</v>
      </c>
    </row>
    <row r="33" spans="1:1" x14ac:dyDescent="0.3">
      <c r="A33">
        <v>2.9</v>
      </c>
    </row>
    <row r="34" spans="1:1" x14ac:dyDescent="0.3">
      <c r="A34">
        <v>4.5999999999999996</v>
      </c>
    </row>
    <row r="35" spans="1:1" x14ac:dyDescent="0.3">
      <c r="A35">
        <v>3.3</v>
      </c>
    </row>
    <row r="36" spans="1:1" x14ac:dyDescent="0.3">
      <c r="A36">
        <v>2.5</v>
      </c>
    </row>
    <row r="37" spans="1:1" x14ac:dyDescent="0.3">
      <c r="A37">
        <v>4.9000000000000004</v>
      </c>
    </row>
    <row r="38" spans="1:1" x14ac:dyDescent="0.3">
      <c r="A38">
        <v>2.8</v>
      </c>
    </row>
    <row r="39" spans="1:1" x14ac:dyDescent="0.3">
      <c r="A39">
        <v>3</v>
      </c>
    </row>
    <row r="40" spans="1:1" x14ac:dyDescent="0.3">
      <c r="A40">
        <v>4.2</v>
      </c>
    </row>
    <row r="41" spans="1:1" x14ac:dyDescent="0.3">
      <c r="A41">
        <v>3.9</v>
      </c>
    </row>
    <row r="42" spans="1:1" x14ac:dyDescent="0.3">
      <c r="A42">
        <v>2.8</v>
      </c>
    </row>
    <row r="43" spans="1:1" x14ac:dyDescent="0.3">
      <c r="A43">
        <v>4.0999999999999996</v>
      </c>
    </row>
    <row r="44" spans="1:1" x14ac:dyDescent="0.3">
      <c r="A44">
        <v>2.6</v>
      </c>
    </row>
    <row r="45" spans="1:1" x14ac:dyDescent="0.3">
      <c r="A45">
        <v>2.4</v>
      </c>
    </row>
    <row r="46" spans="1:1" x14ac:dyDescent="0.3">
      <c r="A46">
        <v>4.7</v>
      </c>
    </row>
    <row r="47" spans="1:1" x14ac:dyDescent="0.3">
      <c r="A47">
        <v>3.3</v>
      </c>
    </row>
    <row r="48" spans="1:1" x14ac:dyDescent="0.3">
      <c r="A48">
        <v>2.7</v>
      </c>
    </row>
    <row r="49" spans="1:1" x14ac:dyDescent="0.3">
      <c r="A49">
        <v>3</v>
      </c>
    </row>
    <row r="50" spans="1:1" x14ac:dyDescent="0.3">
      <c r="A50">
        <v>4.3</v>
      </c>
    </row>
    <row r="51" spans="1:1" x14ac:dyDescent="0.3">
      <c r="A51">
        <v>3.7</v>
      </c>
    </row>
    <row r="52" spans="1:1" x14ac:dyDescent="0.3">
      <c r="A52">
        <v>2.2000000000000002</v>
      </c>
    </row>
    <row r="53" spans="1:1" x14ac:dyDescent="0.3">
      <c r="A53">
        <v>3.6</v>
      </c>
    </row>
    <row r="54" spans="1:1" x14ac:dyDescent="0.3">
      <c r="A54">
        <v>4</v>
      </c>
    </row>
    <row r="55" spans="1:1" x14ac:dyDescent="0.3">
      <c r="A55">
        <v>2.7</v>
      </c>
    </row>
    <row r="56" spans="1:1" x14ac:dyDescent="0.3">
      <c r="A56">
        <v>3.8</v>
      </c>
    </row>
    <row r="57" spans="1:1" x14ac:dyDescent="0.3">
      <c r="A57">
        <v>3.5</v>
      </c>
    </row>
    <row r="58" spans="1:1" x14ac:dyDescent="0.3">
      <c r="A58">
        <v>3.2</v>
      </c>
    </row>
    <row r="59" spans="1:1" x14ac:dyDescent="0.3">
      <c r="A59">
        <v>4.4000000000000004</v>
      </c>
    </row>
    <row r="60" spans="1:1" x14ac:dyDescent="0.3">
      <c r="A60">
        <v>2</v>
      </c>
    </row>
    <row r="61" spans="1:1" x14ac:dyDescent="0.3">
      <c r="A61">
        <v>3.4</v>
      </c>
    </row>
    <row r="62" spans="1:1" x14ac:dyDescent="0.3">
      <c r="A62">
        <v>3.1</v>
      </c>
    </row>
    <row r="63" spans="1:1" x14ac:dyDescent="0.3">
      <c r="A63">
        <v>2.9</v>
      </c>
    </row>
    <row r="64" spans="1:1" x14ac:dyDescent="0.3">
      <c r="A64">
        <v>4.5999999999999996</v>
      </c>
    </row>
    <row r="65" spans="1:1" x14ac:dyDescent="0.3">
      <c r="A65">
        <v>3.3</v>
      </c>
    </row>
    <row r="66" spans="1:1" x14ac:dyDescent="0.3">
      <c r="A66">
        <v>2.5</v>
      </c>
    </row>
    <row r="67" spans="1:1" x14ac:dyDescent="0.3">
      <c r="A67">
        <v>4.9000000000000004</v>
      </c>
    </row>
    <row r="68" spans="1:1" x14ac:dyDescent="0.3">
      <c r="A68">
        <v>2.8</v>
      </c>
    </row>
    <row r="69" spans="1:1" x14ac:dyDescent="0.3">
      <c r="A69">
        <v>3</v>
      </c>
    </row>
    <row r="70" spans="1:1" x14ac:dyDescent="0.3">
      <c r="A70">
        <v>4.2</v>
      </c>
    </row>
    <row r="71" spans="1:1" x14ac:dyDescent="0.3">
      <c r="A71">
        <v>3.9</v>
      </c>
    </row>
    <row r="72" spans="1:1" x14ac:dyDescent="0.3">
      <c r="A72">
        <v>2.8</v>
      </c>
    </row>
    <row r="73" spans="1:1" x14ac:dyDescent="0.3">
      <c r="A73">
        <v>4.0999999999999996</v>
      </c>
    </row>
    <row r="74" spans="1:1" x14ac:dyDescent="0.3">
      <c r="A74">
        <v>2.6</v>
      </c>
    </row>
    <row r="75" spans="1:1" x14ac:dyDescent="0.3">
      <c r="A75">
        <v>2.4</v>
      </c>
    </row>
    <row r="76" spans="1:1" x14ac:dyDescent="0.3">
      <c r="A76">
        <v>4.7</v>
      </c>
    </row>
    <row r="77" spans="1:1" x14ac:dyDescent="0.3">
      <c r="A77">
        <v>3.3</v>
      </c>
    </row>
    <row r="78" spans="1:1" x14ac:dyDescent="0.3">
      <c r="A78">
        <v>2.7</v>
      </c>
    </row>
    <row r="79" spans="1:1" x14ac:dyDescent="0.3">
      <c r="A79">
        <v>3</v>
      </c>
    </row>
    <row r="80" spans="1:1" x14ac:dyDescent="0.3">
      <c r="A80">
        <v>4.3</v>
      </c>
    </row>
    <row r="81" spans="1:1" x14ac:dyDescent="0.3">
      <c r="A81">
        <v>3.7</v>
      </c>
    </row>
    <row r="82" spans="1:1" x14ac:dyDescent="0.3">
      <c r="A82">
        <v>2.2000000000000002</v>
      </c>
    </row>
    <row r="83" spans="1:1" x14ac:dyDescent="0.3">
      <c r="A83">
        <v>3.6</v>
      </c>
    </row>
    <row r="84" spans="1:1" x14ac:dyDescent="0.3">
      <c r="A84">
        <v>4</v>
      </c>
    </row>
    <row r="85" spans="1:1" x14ac:dyDescent="0.3">
      <c r="A85">
        <v>2.7</v>
      </c>
    </row>
    <row r="86" spans="1:1" x14ac:dyDescent="0.3">
      <c r="A86">
        <v>3.8</v>
      </c>
    </row>
    <row r="87" spans="1:1" x14ac:dyDescent="0.3">
      <c r="A87">
        <v>3.5</v>
      </c>
    </row>
    <row r="88" spans="1:1" x14ac:dyDescent="0.3">
      <c r="A88">
        <v>3.2</v>
      </c>
    </row>
    <row r="89" spans="1:1" x14ac:dyDescent="0.3">
      <c r="A89">
        <v>4.4000000000000004</v>
      </c>
    </row>
    <row r="90" spans="1:1" x14ac:dyDescent="0.3">
      <c r="A90">
        <v>2</v>
      </c>
    </row>
    <row r="91" spans="1:1" x14ac:dyDescent="0.3">
      <c r="A91">
        <v>3.4</v>
      </c>
    </row>
    <row r="92" spans="1:1" x14ac:dyDescent="0.3">
      <c r="A92">
        <v>3.1</v>
      </c>
    </row>
    <row r="93" spans="1:1" x14ac:dyDescent="0.3">
      <c r="A93">
        <v>2.9</v>
      </c>
    </row>
    <row r="94" spans="1:1" x14ac:dyDescent="0.3">
      <c r="A94">
        <v>4.5999999999999996</v>
      </c>
    </row>
    <row r="95" spans="1:1" x14ac:dyDescent="0.3">
      <c r="A95">
        <v>3.3</v>
      </c>
    </row>
    <row r="96" spans="1:1" x14ac:dyDescent="0.3">
      <c r="A96">
        <v>2.5</v>
      </c>
    </row>
    <row r="97" spans="1:1" x14ac:dyDescent="0.3">
      <c r="A97"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FE57-19BE-4CA5-AEE3-97AE290D4A78}">
  <dimension ref="A1:D27"/>
  <sheetViews>
    <sheetView tabSelected="1" topLeftCell="A2" workbookViewId="0">
      <selection activeCell="H20" sqref="H20"/>
    </sheetView>
  </sheetViews>
  <sheetFormatPr defaultRowHeight="14.4" x14ac:dyDescent="0.3"/>
  <cols>
    <col min="1" max="1" width="12.33203125" bestFit="1" customWidth="1"/>
    <col min="2" max="2" width="15.109375" bestFit="1" customWidth="1"/>
  </cols>
  <sheetData>
    <row r="1" spans="1:2" x14ac:dyDescent="0.3">
      <c r="A1" t="s">
        <v>14</v>
      </c>
    </row>
    <row r="2" spans="1:2" x14ac:dyDescent="0.3">
      <c r="A2" t="s">
        <v>15</v>
      </c>
    </row>
    <row r="3" spans="1:2" x14ac:dyDescent="0.3">
      <c r="A3" t="s">
        <v>16</v>
      </c>
      <c r="B3" t="s">
        <v>17</v>
      </c>
    </row>
    <row r="4" spans="1:2" x14ac:dyDescent="0.3">
      <c r="A4">
        <v>1</v>
      </c>
      <c r="B4">
        <v>15</v>
      </c>
    </row>
    <row r="5" spans="1:2" x14ac:dyDescent="0.3">
      <c r="A5">
        <v>2</v>
      </c>
      <c r="B5">
        <v>10</v>
      </c>
    </row>
    <row r="6" spans="1:2" x14ac:dyDescent="0.3">
      <c r="A6">
        <v>3</v>
      </c>
      <c r="B6">
        <v>20</v>
      </c>
    </row>
    <row r="7" spans="1:2" x14ac:dyDescent="0.3">
      <c r="A7">
        <v>4</v>
      </c>
      <c r="B7">
        <v>25</v>
      </c>
    </row>
    <row r="8" spans="1:2" x14ac:dyDescent="0.3">
      <c r="A8">
        <v>5</v>
      </c>
      <c r="B8">
        <v>15</v>
      </c>
    </row>
    <row r="9" spans="1:2" x14ac:dyDescent="0.3">
      <c r="A9">
        <v>6</v>
      </c>
      <c r="B9">
        <v>10</v>
      </c>
    </row>
    <row r="10" spans="1:2" x14ac:dyDescent="0.3">
      <c r="A10">
        <v>7</v>
      </c>
      <c r="B10">
        <v>30</v>
      </c>
    </row>
    <row r="11" spans="1:2" x14ac:dyDescent="0.3">
      <c r="A11">
        <v>8</v>
      </c>
      <c r="B11">
        <v>20</v>
      </c>
    </row>
    <row r="12" spans="1:2" x14ac:dyDescent="0.3">
      <c r="A12">
        <v>9</v>
      </c>
      <c r="B12">
        <v>15</v>
      </c>
    </row>
    <row r="13" spans="1:2" x14ac:dyDescent="0.3">
      <c r="A13">
        <v>10</v>
      </c>
      <c r="B13">
        <v>10</v>
      </c>
    </row>
    <row r="14" spans="1:2" x14ac:dyDescent="0.3">
      <c r="A14">
        <v>11</v>
      </c>
      <c r="B14">
        <v>10</v>
      </c>
    </row>
    <row r="15" spans="1:2" x14ac:dyDescent="0.3">
      <c r="A15">
        <v>12</v>
      </c>
      <c r="B15">
        <v>25</v>
      </c>
    </row>
    <row r="16" spans="1:2" x14ac:dyDescent="0.3">
      <c r="A16">
        <v>13</v>
      </c>
      <c r="B16">
        <v>15</v>
      </c>
    </row>
    <row r="17" spans="1:4" x14ac:dyDescent="0.3">
      <c r="A17">
        <v>14</v>
      </c>
      <c r="B17">
        <v>20</v>
      </c>
    </row>
    <row r="18" spans="1:4" x14ac:dyDescent="0.3">
      <c r="A18">
        <v>15</v>
      </c>
      <c r="B18">
        <v>20</v>
      </c>
    </row>
    <row r="19" spans="1:4" x14ac:dyDescent="0.3">
      <c r="A19">
        <v>16</v>
      </c>
      <c r="B19">
        <v>15</v>
      </c>
    </row>
    <row r="20" spans="1:4" x14ac:dyDescent="0.3">
      <c r="A20">
        <v>17</v>
      </c>
      <c r="B20">
        <v>10</v>
      </c>
    </row>
    <row r="21" spans="1:4" x14ac:dyDescent="0.3">
      <c r="A21">
        <v>18</v>
      </c>
      <c r="B21">
        <v>10</v>
      </c>
    </row>
    <row r="22" spans="1:4" x14ac:dyDescent="0.3">
      <c r="A22">
        <v>19</v>
      </c>
      <c r="B22">
        <v>20</v>
      </c>
    </row>
    <row r="23" spans="1:4" x14ac:dyDescent="0.3">
      <c r="A23">
        <v>20</v>
      </c>
      <c r="B23">
        <v>25</v>
      </c>
    </row>
    <row r="25" spans="1:4" x14ac:dyDescent="0.3">
      <c r="A25" s="1" t="s">
        <v>6</v>
      </c>
      <c r="B25" s="1">
        <f>AVERAGE(B4:B23)</f>
        <v>17</v>
      </c>
      <c r="D25" t="s">
        <v>18</v>
      </c>
    </row>
    <row r="26" spans="1:4" x14ac:dyDescent="0.3">
      <c r="A26" s="1" t="s">
        <v>10</v>
      </c>
      <c r="B26" s="1">
        <f>MEDIAN(B4:B23)</f>
        <v>15</v>
      </c>
      <c r="D26" t="s">
        <v>19</v>
      </c>
    </row>
    <row r="27" spans="1:4" x14ac:dyDescent="0.3">
      <c r="A27" s="1" t="s">
        <v>12</v>
      </c>
      <c r="B27" s="1">
        <f>MODE(B4:B23)</f>
        <v>10</v>
      </c>
      <c r="D27" t="s">
        <v>20</v>
      </c>
    </row>
  </sheetData>
  <autoFilter ref="A1:B23" xr:uid="{D5A0FE57-19BE-4CA5-AEE3-97AE290D4A78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F4C5-B76E-457C-BE1F-5AEAAD38FB63}">
  <dimension ref="A1:E101"/>
  <sheetViews>
    <sheetView workbookViewId="0">
      <selection activeCell="E4" sqref="E4"/>
    </sheetView>
  </sheetViews>
  <sheetFormatPr defaultRowHeight="14.4" x14ac:dyDescent="0.3"/>
  <cols>
    <col min="1" max="1" width="16.21875" bestFit="1" customWidth="1"/>
    <col min="4" max="4" width="12.44140625" bestFit="1" customWidth="1"/>
  </cols>
  <sheetData>
    <row r="1" spans="1:5" x14ac:dyDescent="0.3">
      <c r="A1" t="s">
        <v>95</v>
      </c>
    </row>
    <row r="2" spans="1:5" x14ac:dyDescent="0.3">
      <c r="A2">
        <v>4</v>
      </c>
      <c r="C2" s="1" t="s">
        <v>76</v>
      </c>
      <c r="D2" s="1" t="s">
        <v>98</v>
      </c>
      <c r="E2" s="1">
        <f>SKEW(A2:A101)</f>
        <v>-0.21090973977304461</v>
      </c>
    </row>
    <row r="3" spans="1:5" x14ac:dyDescent="0.3">
      <c r="A3">
        <v>5</v>
      </c>
      <c r="C3" s="1" t="s">
        <v>77</v>
      </c>
      <c r="D3" s="1" t="s">
        <v>99</v>
      </c>
      <c r="E3" s="1">
        <f>KURT(A2:A101)</f>
        <v>-0.74525627211662515</v>
      </c>
    </row>
    <row r="4" spans="1:5" x14ac:dyDescent="0.3">
      <c r="A4">
        <v>3</v>
      </c>
      <c r="C4" s="1" t="s">
        <v>78</v>
      </c>
      <c r="D4" s="1" t="s">
        <v>100</v>
      </c>
      <c r="E4" s="1" t="s">
        <v>103</v>
      </c>
    </row>
    <row r="5" spans="1:5" x14ac:dyDescent="0.3">
      <c r="A5">
        <v>4</v>
      </c>
    </row>
    <row r="6" spans="1:5" x14ac:dyDescent="0.3">
      <c r="A6">
        <v>4</v>
      </c>
    </row>
    <row r="7" spans="1:5" x14ac:dyDescent="0.3">
      <c r="A7">
        <v>3</v>
      </c>
    </row>
    <row r="8" spans="1:5" x14ac:dyDescent="0.3">
      <c r="A8">
        <v>2</v>
      </c>
    </row>
    <row r="9" spans="1:5" x14ac:dyDescent="0.3">
      <c r="A9">
        <v>5</v>
      </c>
    </row>
    <row r="10" spans="1:5" x14ac:dyDescent="0.3">
      <c r="A10">
        <v>4</v>
      </c>
    </row>
    <row r="11" spans="1:5" x14ac:dyDescent="0.3">
      <c r="A11">
        <v>3</v>
      </c>
    </row>
    <row r="12" spans="1:5" x14ac:dyDescent="0.3">
      <c r="A12">
        <v>5</v>
      </c>
    </row>
    <row r="13" spans="1:5" x14ac:dyDescent="0.3">
      <c r="A13">
        <v>4</v>
      </c>
    </row>
    <row r="14" spans="1:5" x14ac:dyDescent="0.3">
      <c r="A14">
        <v>2</v>
      </c>
    </row>
    <row r="15" spans="1:5" x14ac:dyDescent="0.3">
      <c r="A15">
        <v>3</v>
      </c>
    </row>
    <row r="16" spans="1:5" x14ac:dyDescent="0.3">
      <c r="A16">
        <v>4</v>
      </c>
    </row>
    <row r="17" spans="1:1" x14ac:dyDescent="0.3">
      <c r="A17">
        <v>5</v>
      </c>
    </row>
    <row r="18" spans="1:1" x14ac:dyDescent="0.3">
      <c r="A18">
        <v>3</v>
      </c>
    </row>
    <row r="19" spans="1:1" x14ac:dyDescent="0.3">
      <c r="A19">
        <v>4</v>
      </c>
    </row>
    <row r="20" spans="1:1" x14ac:dyDescent="0.3">
      <c r="A20">
        <v>5</v>
      </c>
    </row>
    <row r="21" spans="1:1" x14ac:dyDescent="0.3">
      <c r="A21">
        <v>3</v>
      </c>
    </row>
    <row r="22" spans="1:1" x14ac:dyDescent="0.3">
      <c r="A22">
        <v>4</v>
      </c>
    </row>
    <row r="23" spans="1:1" x14ac:dyDescent="0.3">
      <c r="A23">
        <v>3</v>
      </c>
    </row>
    <row r="24" spans="1:1" x14ac:dyDescent="0.3">
      <c r="A24">
        <v>2</v>
      </c>
    </row>
    <row r="25" spans="1:1" x14ac:dyDescent="0.3">
      <c r="A25">
        <v>4</v>
      </c>
    </row>
    <row r="26" spans="1:1" x14ac:dyDescent="0.3">
      <c r="A26">
        <v>5</v>
      </c>
    </row>
    <row r="27" spans="1:1" x14ac:dyDescent="0.3">
      <c r="A27">
        <v>3</v>
      </c>
    </row>
    <row r="28" spans="1:1" x14ac:dyDescent="0.3">
      <c r="A28">
        <v>4</v>
      </c>
    </row>
    <row r="29" spans="1:1" x14ac:dyDescent="0.3">
      <c r="A29">
        <v>5</v>
      </c>
    </row>
    <row r="30" spans="1:1" x14ac:dyDescent="0.3">
      <c r="A30">
        <v>4</v>
      </c>
    </row>
    <row r="31" spans="1:1" x14ac:dyDescent="0.3">
      <c r="A31">
        <v>3</v>
      </c>
    </row>
    <row r="32" spans="1:1" x14ac:dyDescent="0.3">
      <c r="A32">
        <v>3</v>
      </c>
    </row>
    <row r="33" spans="1:1" x14ac:dyDescent="0.3">
      <c r="A33">
        <v>4</v>
      </c>
    </row>
    <row r="34" spans="1:1" x14ac:dyDescent="0.3">
      <c r="A34">
        <v>5</v>
      </c>
    </row>
    <row r="35" spans="1:1" x14ac:dyDescent="0.3">
      <c r="A35">
        <v>2</v>
      </c>
    </row>
    <row r="36" spans="1:1" x14ac:dyDescent="0.3">
      <c r="A36">
        <v>3</v>
      </c>
    </row>
    <row r="37" spans="1:1" x14ac:dyDescent="0.3">
      <c r="A37">
        <v>4</v>
      </c>
    </row>
    <row r="38" spans="1:1" x14ac:dyDescent="0.3">
      <c r="A38">
        <v>4</v>
      </c>
    </row>
    <row r="39" spans="1:1" x14ac:dyDescent="0.3">
      <c r="A39">
        <v>3</v>
      </c>
    </row>
    <row r="40" spans="1:1" x14ac:dyDescent="0.3">
      <c r="A40">
        <v>5</v>
      </c>
    </row>
    <row r="41" spans="1:1" x14ac:dyDescent="0.3">
      <c r="A41">
        <v>4</v>
      </c>
    </row>
    <row r="42" spans="1:1" x14ac:dyDescent="0.3">
      <c r="A42">
        <v>3</v>
      </c>
    </row>
    <row r="43" spans="1:1" x14ac:dyDescent="0.3">
      <c r="A43">
        <v>4</v>
      </c>
    </row>
    <row r="44" spans="1:1" x14ac:dyDescent="0.3">
      <c r="A44">
        <v>5</v>
      </c>
    </row>
    <row r="45" spans="1:1" x14ac:dyDescent="0.3">
      <c r="A45">
        <v>4</v>
      </c>
    </row>
    <row r="46" spans="1:1" x14ac:dyDescent="0.3">
      <c r="A46">
        <v>2</v>
      </c>
    </row>
    <row r="47" spans="1:1" x14ac:dyDescent="0.3">
      <c r="A47">
        <v>3</v>
      </c>
    </row>
    <row r="48" spans="1:1" x14ac:dyDescent="0.3">
      <c r="A48">
        <v>4</v>
      </c>
    </row>
    <row r="49" spans="1:1" x14ac:dyDescent="0.3">
      <c r="A49">
        <v>5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5</v>
      </c>
    </row>
    <row r="53" spans="1:1" x14ac:dyDescent="0.3">
      <c r="A53">
        <v>4</v>
      </c>
    </row>
    <row r="54" spans="1:1" x14ac:dyDescent="0.3">
      <c r="A54">
        <v>3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5</v>
      </c>
    </row>
    <row r="60" spans="1:1" x14ac:dyDescent="0.3">
      <c r="A60">
        <v>4</v>
      </c>
    </row>
    <row r="61" spans="1:1" x14ac:dyDescent="0.3">
      <c r="A61">
        <v>3</v>
      </c>
    </row>
    <row r="62" spans="1:1" x14ac:dyDescent="0.3">
      <c r="A62">
        <v>3</v>
      </c>
    </row>
    <row r="63" spans="1:1" x14ac:dyDescent="0.3">
      <c r="A63">
        <v>4</v>
      </c>
    </row>
    <row r="64" spans="1:1" x14ac:dyDescent="0.3">
      <c r="A64">
        <v>5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4</v>
      </c>
    </row>
    <row r="69" spans="1:1" x14ac:dyDescent="0.3">
      <c r="A69">
        <v>3</v>
      </c>
    </row>
    <row r="70" spans="1:1" x14ac:dyDescent="0.3">
      <c r="A70">
        <v>5</v>
      </c>
    </row>
    <row r="71" spans="1:1" x14ac:dyDescent="0.3">
      <c r="A71">
        <v>4</v>
      </c>
    </row>
    <row r="72" spans="1:1" x14ac:dyDescent="0.3">
      <c r="A72">
        <v>3</v>
      </c>
    </row>
    <row r="73" spans="1:1" x14ac:dyDescent="0.3">
      <c r="A73">
        <v>4</v>
      </c>
    </row>
    <row r="74" spans="1:1" x14ac:dyDescent="0.3">
      <c r="A74">
        <v>5</v>
      </c>
    </row>
    <row r="75" spans="1:1" x14ac:dyDescent="0.3">
      <c r="A75">
        <v>4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4</v>
      </c>
    </row>
    <row r="79" spans="1:1" x14ac:dyDescent="0.3">
      <c r="A79">
        <v>5</v>
      </c>
    </row>
    <row r="80" spans="1:1" x14ac:dyDescent="0.3">
      <c r="A80">
        <v>3</v>
      </c>
    </row>
    <row r="81" spans="1:1" x14ac:dyDescent="0.3">
      <c r="A81">
        <v>4</v>
      </c>
    </row>
    <row r="82" spans="1:1" x14ac:dyDescent="0.3">
      <c r="A82">
        <v>5</v>
      </c>
    </row>
    <row r="83" spans="1:1" x14ac:dyDescent="0.3">
      <c r="A83">
        <v>4</v>
      </c>
    </row>
    <row r="84" spans="1:1" x14ac:dyDescent="0.3">
      <c r="A84">
        <v>3</v>
      </c>
    </row>
    <row r="85" spans="1:1" x14ac:dyDescent="0.3">
      <c r="A85">
        <v>4</v>
      </c>
    </row>
    <row r="86" spans="1:1" x14ac:dyDescent="0.3">
      <c r="A86">
        <v>5</v>
      </c>
    </row>
    <row r="87" spans="1:1" x14ac:dyDescent="0.3">
      <c r="A87">
        <v>3</v>
      </c>
    </row>
    <row r="88" spans="1:1" x14ac:dyDescent="0.3">
      <c r="A88">
        <v>4</v>
      </c>
    </row>
    <row r="89" spans="1:1" x14ac:dyDescent="0.3">
      <c r="A89">
        <v>5</v>
      </c>
    </row>
    <row r="90" spans="1:1" x14ac:dyDescent="0.3">
      <c r="A90">
        <v>4</v>
      </c>
    </row>
    <row r="91" spans="1:1" x14ac:dyDescent="0.3">
      <c r="A91">
        <v>3</v>
      </c>
    </row>
    <row r="92" spans="1:1" x14ac:dyDescent="0.3">
      <c r="A92">
        <v>3</v>
      </c>
    </row>
    <row r="93" spans="1:1" x14ac:dyDescent="0.3">
      <c r="A93">
        <v>4</v>
      </c>
    </row>
    <row r="94" spans="1:1" x14ac:dyDescent="0.3">
      <c r="A94">
        <v>5</v>
      </c>
    </row>
    <row r="95" spans="1:1" x14ac:dyDescent="0.3">
      <c r="A95">
        <v>2</v>
      </c>
    </row>
    <row r="96" spans="1:1" x14ac:dyDescent="0.3">
      <c r="A96">
        <v>3</v>
      </c>
    </row>
    <row r="97" spans="1:1" x14ac:dyDescent="0.3">
      <c r="A97">
        <v>4</v>
      </c>
    </row>
    <row r="98" spans="1:1" x14ac:dyDescent="0.3">
      <c r="A98">
        <v>4</v>
      </c>
    </row>
    <row r="99" spans="1:1" x14ac:dyDescent="0.3">
      <c r="A99">
        <v>3</v>
      </c>
    </row>
    <row r="100" spans="1:1" x14ac:dyDescent="0.3">
      <c r="A100">
        <v>5</v>
      </c>
    </row>
    <row r="101" spans="1:1" x14ac:dyDescent="0.3">
      <c r="A101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B34E-3DA3-4473-8703-A9161ABCE90C}">
  <dimension ref="A1:E101"/>
  <sheetViews>
    <sheetView workbookViewId="0">
      <selection activeCell="E4" sqref="E4"/>
    </sheetView>
  </sheetViews>
  <sheetFormatPr defaultRowHeight="14.4" x14ac:dyDescent="0.3"/>
  <cols>
    <col min="1" max="1" width="30.21875" bestFit="1" customWidth="1"/>
    <col min="4" max="4" width="12.44140625" bestFit="1" customWidth="1"/>
  </cols>
  <sheetData>
    <row r="1" spans="1:5" x14ac:dyDescent="0.3">
      <c r="A1" t="s">
        <v>96</v>
      </c>
    </row>
    <row r="2" spans="1:5" x14ac:dyDescent="0.3">
      <c r="A2">
        <v>280</v>
      </c>
      <c r="C2" s="1" t="s">
        <v>76</v>
      </c>
      <c r="D2" s="1" t="s">
        <v>98</v>
      </c>
      <c r="E2" s="1">
        <f>SKEW(A2:A101)</f>
        <v>0.2092186247974063</v>
      </c>
    </row>
    <row r="3" spans="1:5" x14ac:dyDescent="0.3">
      <c r="A3">
        <v>350</v>
      </c>
      <c r="C3" s="1" t="s">
        <v>77</v>
      </c>
      <c r="D3" s="1" t="s">
        <v>99</v>
      </c>
      <c r="E3" s="1">
        <f>KURT(A2:A101)</f>
        <v>-1.0374244845101974</v>
      </c>
    </row>
    <row r="4" spans="1:5" x14ac:dyDescent="0.3">
      <c r="A4">
        <v>310</v>
      </c>
      <c r="C4" s="1" t="s">
        <v>78</v>
      </c>
      <c r="D4" s="1" t="s">
        <v>100</v>
      </c>
      <c r="E4" s="1" t="s">
        <v>104</v>
      </c>
    </row>
    <row r="5" spans="1:5" x14ac:dyDescent="0.3">
      <c r="A5">
        <v>270</v>
      </c>
    </row>
    <row r="6" spans="1:5" x14ac:dyDescent="0.3">
      <c r="A6">
        <v>390</v>
      </c>
    </row>
    <row r="7" spans="1:5" x14ac:dyDescent="0.3">
      <c r="A7">
        <v>320</v>
      </c>
    </row>
    <row r="8" spans="1:5" x14ac:dyDescent="0.3">
      <c r="A8">
        <v>290</v>
      </c>
    </row>
    <row r="9" spans="1:5" x14ac:dyDescent="0.3">
      <c r="A9">
        <v>340</v>
      </c>
    </row>
    <row r="10" spans="1:5" x14ac:dyDescent="0.3">
      <c r="A10">
        <v>310</v>
      </c>
    </row>
    <row r="11" spans="1:5" x14ac:dyDescent="0.3">
      <c r="A11">
        <v>380</v>
      </c>
    </row>
    <row r="12" spans="1:5" x14ac:dyDescent="0.3">
      <c r="A12">
        <v>270</v>
      </c>
    </row>
    <row r="13" spans="1:5" x14ac:dyDescent="0.3">
      <c r="A13">
        <v>350</v>
      </c>
    </row>
    <row r="14" spans="1:5" x14ac:dyDescent="0.3">
      <c r="A14">
        <v>300</v>
      </c>
    </row>
    <row r="15" spans="1:5" x14ac:dyDescent="0.3">
      <c r="A15">
        <v>330</v>
      </c>
    </row>
    <row r="16" spans="1:5" x14ac:dyDescent="0.3">
      <c r="A16">
        <v>370</v>
      </c>
    </row>
    <row r="17" spans="1:1" x14ac:dyDescent="0.3">
      <c r="A17">
        <v>310</v>
      </c>
    </row>
    <row r="18" spans="1:1" x14ac:dyDescent="0.3">
      <c r="A18">
        <v>280</v>
      </c>
    </row>
    <row r="19" spans="1:1" x14ac:dyDescent="0.3">
      <c r="A19">
        <v>320</v>
      </c>
    </row>
    <row r="20" spans="1:1" x14ac:dyDescent="0.3">
      <c r="A20">
        <v>350</v>
      </c>
    </row>
    <row r="21" spans="1:1" x14ac:dyDescent="0.3">
      <c r="A21">
        <v>290</v>
      </c>
    </row>
    <row r="22" spans="1:1" x14ac:dyDescent="0.3">
      <c r="A22">
        <v>270</v>
      </c>
    </row>
    <row r="23" spans="1:1" x14ac:dyDescent="0.3">
      <c r="A23">
        <v>350</v>
      </c>
    </row>
    <row r="24" spans="1:1" x14ac:dyDescent="0.3">
      <c r="A24">
        <v>300</v>
      </c>
    </row>
    <row r="25" spans="1:1" x14ac:dyDescent="0.3">
      <c r="A25">
        <v>330</v>
      </c>
    </row>
    <row r="26" spans="1:1" x14ac:dyDescent="0.3">
      <c r="A26">
        <v>370</v>
      </c>
    </row>
    <row r="27" spans="1:1" x14ac:dyDescent="0.3">
      <c r="A27">
        <v>310</v>
      </c>
    </row>
    <row r="28" spans="1:1" x14ac:dyDescent="0.3">
      <c r="A28">
        <v>280</v>
      </c>
    </row>
    <row r="29" spans="1:1" x14ac:dyDescent="0.3">
      <c r="A29">
        <v>320</v>
      </c>
    </row>
    <row r="30" spans="1:1" x14ac:dyDescent="0.3">
      <c r="A30">
        <v>350</v>
      </c>
    </row>
    <row r="31" spans="1:1" x14ac:dyDescent="0.3">
      <c r="A31">
        <v>290</v>
      </c>
    </row>
    <row r="32" spans="1:1" x14ac:dyDescent="0.3">
      <c r="A32">
        <v>270</v>
      </c>
    </row>
    <row r="33" spans="1:1" x14ac:dyDescent="0.3">
      <c r="A33">
        <v>350</v>
      </c>
    </row>
    <row r="34" spans="1:1" x14ac:dyDescent="0.3">
      <c r="A34">
        <v>300</v>
      </c>
    </row>
    <row r="35" spans="1:1" x14ac:dyDescent="0.3">
      <c r="A35">
        <v>330</v>
      </c>
    </row>
    <row r="36" spans="1:1" x14ac:dyDescent="0.3">
      <c r="A36">
        <v>370</v>
      </c>
    </row>
    <row r="37" spans="1:1" x14ac:dyDescent="0.3">
      <c r="A37">
        <v>310</v>
      </c>
    </row>
    <row r="38" spans="1:1" x14ac:dyDescent="0.3">
      <c r="A38">
        <v>280</v>
      </c>
    </row>
    <row r="39" spans="1:1" x14ac:dyDescent="0.3">
      <c r="A39">
        <v>320</v>
      </c>
    </row>
    <row r="40" spans="1:1" x14ac:dyDescent="0.3">
      <c r="A40">
        <v>350</v>
      </c>
    </row>
    <row r="41" spans="1:1" x14ac:dyDescent="0.3">
      <c r="A41">
        <v>290</v>
      </c>
    </row>
    <row r="42" spans="1:1" x14ac:dyDescent="0.3">
      <c r="A42">
        <v>270</v>
      </c>
    </row>
    <row r="43" spans="1:1" x14ac:dyDescent="0.3">
      <c r="A43">
        <v>350</v>
      </c>
    </row>
    <row r="44" spans="1:1" x14ac:dyDescent="0.3">
      <c r="A44">
        <v>300</v>
      </c>
    </row>
    <row r="45" spans="1:1" x14ac:dyDescent="0.3">
      <c r="A45">
        <v>330</v>
      </c>
    </row>
    <row r="46" spans="1:1" x14ac:dyDescent="0.3">
      <c r="A46">
        <v>370</v>
      </c>
    </row>
    <row r="47" spans="1:1" x14ac:dyDescent="0.3">
      <c r="A47">
        <v>310</v>
      </c>
    </row>
    <row r="48" spans="1:1" x14ac:dyDescent="0.3">
      <c r="A48">
        <v>280</v>
      </c>
    </row>
    <row r="49" spans="1:1" x14ac:dyDescent="0.3">
      <c r="A49">
        <v>320</v>
      </c>
    </row>
    <row r="50" spans="1:1" x14ac:dyDescent="0.3">
      <c r="A50">
        <v>350</v>
      </c>
    </row>
    <row r="51" spans="1:1" x14ac:dyDescent="0.3">
      <c r="A51">
        <v>290</v>
      </c>
    </row>
    <row r="52" spans="1:1" x14ac:dyDescent="0.3">
      <c r="A52">
        <v>270</v>
      </c>
    </row>
    <row r="53" spans="1:1" x14ac:dyDescent="0.3">
      <c r="A53">
        <v>350</v>
      </c>
    </row>
    <row r="54" spans="1:1" x14ac:dyDescent="0.3">
      <c r="A54">
        <v>300</v>
      </c>
    </row>
    <row r="55" spans="1:1" x14ac:dyDescent="0.3">
      <c r="A55">
        <v>330</v>
      </c>
    </row>
    <row r="56" spans="1:1" x14ac:dyDescent="0.3">
      <c r="A56">
        <v>370</v>
      </c>
    </row>
    <row r="57" spans="1:1" x14ac:dyDescent="0.3">
      <c r="A57">
        <v>310</v>
      </c>
    </row>
    <row r="58" spans="1:1" x14ac:dyDescent="0.3">
      <c r="A58">
        <v>280</v>
      </c>
    </row>
    <row r="59" spans="1:1" x14ac:dyDescent="0.3">
      <c r="A59">
        <v>320</v>
      </c>
    </row>
    <row r="60" spans="1:1" x14ac:dyDescent="0.3">
      <c r="A60">
        <v>350</v>
      </c>
    </row>
    <row r="61" spans="1:1" x14ac:dyDescent="0.3">
      <c r="A61">
        <v>290</v>
      </c>
    </row>
    <row r="62" spans="1:1" x14ac:dyDescent="0.3">
      <c r="A62">
        <v>270</v>
      </c>
    </row>
    <row r="63" spans="1:1" x14ac:dyDescent="0.3">
      <c r="A63">
        <v>350</v>
      </c>
    </row>
    <row r="64" spans="1:1" x14ac:dyDescent="0.3">
      <c r="A64">
        <v>300</v>
      </c>
    </row>
    <row r="65" spans="1:1" x14ac:dyDescent="0.3">
      <c r="A65">
        <v>330</v>
      </c>
    </row>
    <row r="66" spans="1:1" x14ac:dyDescent="0.3">
      <c r="A66">
        <v>370</v>
      </c>
    </row>
    <row r="67" spans="1:1" x14ac:dyDescent="0.3">
      <c r="A67">
        <v>310</v>
      </c>
    </row>
    <row r="68" spans="1:1" x14ac:dyDescent="0.3">
      <c r="A68">
        <v>280</v>
      </c>
    </row>
    <row r="69" spans="1:1" x14ac:dyDescent="0.3">
      <c r="A69">
        <v>320</v>
      </c>
    </row>
    <row r="70" spans="1:1" x14ac:dyDescent="0.3">
      <c r="A70">
        <v>350</v>
      </c>
    </row>
    <row r="71" spans="1:1" x14ac:dyDescent="0.3">
      <c r="A71">
        <v>290</v>
      </c>
    </row>
    <row r="72" spans="1:1" x14ac:dyDescent="0.3">
      <c r="A72">
        <v>270</v>
      </c>
    </row>
    <row r="73" spans="1:1" x14ac:dyDescent="0.3">
      <c r="A73">
        <v>350</v>
      </c>
    </row>
    <row r="74" spans="1:1" x14ac:dyDescent="0.3">
      <c r="A74">
        <v>300</v>
      </c>
    </row>
    <row r="75" spans="1:1" x14ac:dyDescent="0.3">
      <c r="A75">
        <v>330</v>
      </c>
    </row>
    <row r="76" spans="1:1" x14ac:dyDescent="0.3">
      <c r="A76">
        <v>370</v>
      </c>
    </row>
    <row r="77" spans="1:1" x14ac:dyDescent="0.3">
      <c r="A77">
        <v>310</v>
      </c>
    </row>
    <row r="78" spans="1:1" x14ac:dyDescent="0.3">
      <c r="A78">
        <v>280</v>
      </c>
    </row>
    <row r="79" spans="1:1" x14ac:dyDescent="0.3">
      <c r="A79">
        <v>320</v>
      </c>
    </row>
    <row r="80" spans="1:1" x14ac:dyDescent="0.3">
      <c r="A80">
        <v>350</v>
      </c>
    </row>
    <row r="81" spans="1:1" x14ac:dyDescent="0.3">
      <c r="A81">
        <v>290</v>
      </c>
    </row>
    <row r="82" spans="1:1" x14ac:dyDescent="0.3">
      <c r="A82">
        <v>270</v>
      </c>
    </row>
    <row r="83" spans="1:1" x14ac:dyDescent="0.3">
      <c r="A83">
        <v>350</v>
      </c>
    </row>
    <row r="84" spans="1:1" x14ac:dyDescent="0.3">
      <c r="A84">
        <v>300</v>
      </c>
    </row>
    <row r="85" spans="1:1" x14ac:dyDescent="0.3">
      <c r="A85">
        <v>330</v>
      </c>
    </row>
    <row r="86" spans="1:1" x14ac:dyDescent="0.3">
      <c r="A86">
        <v>370</v>
      </c>
    </row>
    <row r="87" spans="1:1" x14ac:dyDescent="0.3">
      <c r="A87">
        <v>310</v>
      </c>
    </row>
    <row r="88" spans="1:1" x14ac:dyDescent="0.3">
      <c r="A88">
        <v>280</v>
      </c>
    </row>
    <row r="89" spans="1:1" x14ac:dyDescent="0.3">
      <c r="A89">
        <v>320</v>
      </c>
    </row>
    <row r="90" spans="1:1" x14ac:dyDescent="0.3">
      <c r="A90">
        <v>350</v>
      </c>
    </row>
    <row r="91" spans="1:1" x14ac:dyDescent="0.3">
      <c r="A91">
        <v>290</v>
      </c>
    </row>
    <row r="92" spans="1:1" x14ac:dyDescent="0.3">
      <c r="A92">
        <v>270</v>
      </c>
    </row>
    <row r="93" spans="1:1" x14ac:dyDescent="0.3">
      <c r="A93">
        <v>350</v>
      </c>
    </row>
    <row r="94" spans="1:1" x14ac:dyDescent="0.3">
      <c r="A94">
        <v>300</v>
      </c>
    </row>
    <row r="95" spans="1:1" x14ac:dyDescent="0.3">
      <c r="A95">
        <v>330</v>
      </c>
    </row>
    <row r="96" spans="1:1" x14ac:dyDescent="0.3">
      <c r="A96">
        <v>370</v>
      </c>
    </row>
    <row r="97" spans="1:1" x14ac:dyDescent="0.3">
      <c r="A97">
        <v>310</v>
      </c>
    </row>
    <row r="98" spans="1:1" x14ac:dyDescent="0.3">
      <c r="A98">
        <v>280</v>
      </c>
    </row>
    <row r="99" spans="1:1" x14ac:dyDescent="0.3">
      <c r="A99">
        <v>320</v>
      </c>
    </row>
    <row r="100" spans="1:1" x14ac:dyDescent="0.3">
      <c r="A100">
        <v>350</v>
      </c>
    </row>
    <row r="101" spans="1:1" x14ac:dyDescent="0.3">
      <c r="A101">
        <v>290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62F1-E2F7-435A-AF24-409302197A4F}">
  <dimension ref="A1:E101"/>
  <sheetViews>
    <sheetView workbookViewId="0">
      <selection activeCell="E5" sqref="E5"/>
    </sheetView>
  </sheetViews>
  <sheetFormatPr defaultRowHeight="14.4" x14ac:dyDescent="0.3"/>
  <cols>
    <col min="1" max="1" width="20.44140625" bestFit="1" customWidth="1"/>
    <col min="4" max="4" width="12.44140625" bestFit="1" customWidth="1"/>
  </cols>
  <sheetData>
    <row r="1" spans="1:5" x14ac:dyDescent="0.3">
      <c r="A1" t="s">
        <v>97</v>
      </c>
    </row>
    <row r="2" spans="1:5" x14ac:dyDescent="0.3">
      <c r="A2">
        <v>12</v>
      </c>
      <c r="C2" s="1" t="s">
        <v>76</v>
      </c>
      <c r="D2" s="1" t="s">
        <v>98</v>
      </c>
      <c r="E2">
        <f>SKEW(A2:A101)</f>
        <v>-0.3350128722188207</v>
      </c>
    </row>
    <row r="3" spans="1:5" x14ac:dyDescent="0.3">
      <c r="A3">
        <v>18</v>
      </c>
      <c r="C3" s="1" t="s">
        <v>77</v>
      </c>
      <c r="D3" s="1" t="s">
        <v>99</v>
      </c>
      <c r="E3">
        <f>SKEW(A2:A101)</f>
        <v>-0.3350128722188207</v>
      </c>
    </row>
    <row r="4" spans="1:5" x14ac:dyDescent="0.3">
      <c r="A4">
        <v>15</v>
      </c>
      <c r="C4" s="1" t="s">
        <v>78</v>
      </c>
      <c r="D4" s="1" t="s">
        <v>100</v>
      </c>
      <c r="E4" t="s">
        <v>105</v>
      </c>
    </row>
    <row r="5" spans="1:5" x14ac:dyDescent="0.3">
      <c r="A5">
        <v>22</v>
      </c>
    </row>
    <row r="6" spans="1:5" x14ac:dyDescent="0.3">
      <c r="A6">
        <v>20</v>
      </c>
    </row>
    <row r="7" spans="1:5" x14ac:dyDescent="0.3">
      <c r="A7">
        <v>14</v>
      </c>
    </row>
    <row r="8" spans="1:5" x14ac:dyDescent="0.3">
      <c r="A8">
        <v>16</v>
      </c>
    </row>
    <row r="9" spans="1:5" x14ac:dyDescent="0.3">
      <c r="A9">
        <v>21</v>
      </c>
    </row>
    <row r="10" spans="1:5" x14ac:dyDescent="0.3">
      <c r="A10">
        <v>19</v>
      </c>
    </row>
    <row r="11" spans="1:5" x14ac:dyDescent="0.3">
      <c r="A11">
        <v>17</v>
      </c>
    </row>
    <row r="12" spans="1:5" x14ac:dyDescent="0.3">
      <c r="A12">
        <v>22</v>
      </c>
    </row>
    <row r="13" spans="1:5" x14ac:dyDescent="0.3">
      <c r="A13">
        <v>19</v>
      </c>
    </row>
    <row r="14" spans="1:5" x14ac:dyDescent="0.3">
      <c r="A14">
        <v>13</v>
      </c>
    </row>
    <row r="15" spans="1:5" x14ac:dyDescent="0.3">
      <c r="A15">
        <v>16</v>
      </c>
    </row>
    <row r="16" spans="1:5" x14ac:dyDescent="0.3">
      <c r="A16">
        <v>21</v>
      </c>
    </row>
    <row r="17" spans="1:1" x14ac:dyDescent="0.3">
      <c r="A17">
        <v>22</v>
      </c>
    </row>
    <row r="18" spans="1:1" x14ac:dyDescent="0.3">
      <c r="A18">
        <v>17</v>
      </c>
    </row>
    <row r="19" spans="1:1" x14ac:dyDescent="0.3">
      <c r="A19">
        <v>19</v>
      </c>
    </row>
    <row r="20" spans="1:1" x14ac:dyDescent="0.3">
      <c r="A20">
        <v>22</v>
      </c>
    </row>
    <row r="21" spans="1:1" x14ac:dyDescent="0.3">
      <c r="A21">
        <v>18</v>
      </c>
    </row>
    <row r="22" spans="1:1" x14ac:dyDescent="0.3">
      <c r="A22">
        <v>14</v>
      </c>
    </row>
    <row r="23" spans="1:1" x14ac:dyDescent="0.3">
      <c r="A23">
        <v>20</v>
      </c>
    </row>
    <row r="24" spans="1:1" x14ac:dyDescent="0.3">
      <c r="A24">
        <v>19</v>
      </c>
    </row>
    <row r="25" spans="1:1" x14ac:dyDescent="0.3">
      <c r="A25">
        <v>17</v>
      </c>
    </row>
    <row r="26" spans="1:1" x14ac:dyDescent="0.3">
      <c r="A26">
        <v>22</v>
      </c>
    </row>
    <row r="27" spans="1:1" x14ac:dyDescent="0.3">
      <c r="A27">
        <v>18</v>
      </c>
    </row>
    <row r="28" spans="1:1" x14ac:dyDescent="0.3">
      <c r="A28">
        <v>15</v>
      </c>
    </row>
    <row r="29" spans="1:1" x14ac:dyDescent="0.3">
      <c r="A29">
        <v>21</v>
      </c>
    </row>
    <row r="30" spans="1:1" x14ac:dyDescent="0.3">
      <c r="A30">
        <v>20</v>
      </c>
    </row>
    <row r="31" spans="1:1" x14ac:dyDescent="0.3">
      <c r="A31">
        <v>16</v>
      </c>
    </row>
    <row r="32" spans="1:1" x14ac:dyDescent="0.3">
      <c r="A32">
        <v>12</v>
      </c>
    </row>
    <row r="33" spans="1:1" x14ac:dyDescent="0.3">
      <c r="A33">
        <v>18</v>
      </c>
    </row>
    <row r="34" spans="1:1" x14ac:dyDescent="0.3">
      <c r="A34">
        <v>15</v>
      </c>
    </row>
    <row r="35" spans="1:1" x14ac:dyDescent="0.3">
      <c r="A35">
        <v>22</v>
      </c>
    </row>
    <row r="36" spans="1:1" x14ac:dyDescent="0.3">
      <c r="A36">
        <v>20</v>
      </c>
    </row>
    <row r="37" spans="1:1" x14ac:dyDescent="0.3">
      <c r="A37">
        <v>14</v>
      </c>
    </row>
    <row r="38" spans="1:1" x14ac:dyDescent="0.3">
      <c r="A38">
        <v>16</v>
      </c>
    </row>
    <row r="39" spans="1:1" x14ac:dyDescent="0.3">
      <c r="A39">
        <v>21</v>
      </c>
    </row>
    <row r="40" spans="1:1" x14ac:dyDescent="0.3">
      <c r="A40">
        <v>19</v>
      </c>
    </row>
    <row r="41" spans="1:1" x14ac:dyDescent="0.3">
      <c r="A41">
        <v>17</v>
      </c>
    </row>
    <row r="42" spans="1:1" x14ac:dyDescent="0.3">
      <c r="A42">
        <v>22</v>
      </c>
    </row>
    <row r="43" spans="1:1" x14ac:dyDescent="0.3">
      <c r="A43">
        <v>19</v>
      </c>
    </row>
    <row r="44" spans="1:1" x14ac:dyDescent="0.3">
      <c r="A44">
        <v>13</v>
      </c>
    </row>
    <row r="45" spans="1:1" x14ac:dyDescent="0.3">
      <c r="A45">
        <v>16</v>
      </c>
    </row>
    <row r="46" spans="1:1" x14ac:dyDescent="0.3">
      <c r="A46">
        <v>21</v>
      </c>
    </row>
    <row r="47" spans="1:1" x14ac:dyDescent="0.3">
      <c r="A47">
        <v>22</v>
      </c>
    </row>
    <row r="48" spans="1:1" x14ac:dyDescent="0.3">
      <c r="A48">
        <v>17</v>
      </c>
    </row>
    <row r="49" spans="1:1" x14ac:dyDescent="0.3">
      <c r="A49">
        <v>19</v>
      </c>
    </row>
    <row r="50" spans="1:1" x14ac:dyDescent="0.3">
      <c r="A50">
        <v>22</v>
      </c>
    </row>
    <row r="51" spans="1:1" x14ac:dyDescent="0.3">
      <c r="A51">
        <v>18</v>
      </c>
    </row>
    <row r="52" spans="1:1" x14ac:dyDescent="0.3">
      <c r="A52">
        <v>14</v>
      </c>
    </row>
    <row r="53" spans="1:1" x14ac:dyDescent="0.3">
      <c r="A53">
        <v>20</v>
      </c>
    </row>
    <row r="54" spans="1:1" x14ac:dyDescent="0.3">
      <c r="A54">
        <v>19</v>
      </c>
    </row>
    <row r="55" spans="1:1" x14ac:dyDescent="0.3">
      <c r="A55">
        <v>17</v>
      </c>
    </row>
    <row r="56" spans="1:1" x14ac:dyDescent="0.3">
      <c r="A56">
        <v>22</v>
      </c>
    </row>
    <row r="57" spans="1:1" x14ac:dyDescent="0.3">
      <c r="A57">
        <v>18</v>
      </c>
    </row>
    <row r="58" spans="1:1" x14ac:dyDescent="0.3">
      <c r="A58">
        <v>15</v>
      </c>
    </row>
    <row r="59" spans="1:1" x14ac:dyDescent="0.3">
      <c r="A59">
        <v>21</v>
      </c>
    </row>
    <row r="60" spans="1:1" x14ac:dyDescent="0.3">
      <c r="A60">
        <v>20</v>
      </c>
    </row>
    <row r="61" spans="1:1" x14ac:dyDescent="0.3">
      <c r="A61">
        <v>16</v>
      </c>
    </row>
    <row r="62" spans="1:1" x14ac:dyDescent="0.3">
      <c r="A62">
        <v>12</v>
      </c>
    </row>
    <row r="63" spans="1:1" x14ac:dyDescent="0.3">
      <c r="A63">
        <v>18</v>
      </c>
    </row>
    <row r="64" spans="1:1" x14ac:dyDescent="0.3">
      <c r="A64">
        <v>15</v>
      </c>
    </row>
    <row r="65" spans="1:1" x14ac:dyDescent="0.3">
      <c r="A65">
        <v>22</v>
      </c>
    </row>
    <row r="66" spans="1:1" x14ac:dyDescent="0.3">
      <c r="A66">
        <v>20</v>
      </c>
    </row>
    <row r="67" spans="1:1" x14ac:dyDescent="0.3">
      <c r="A67">
        <v>14</v>
      </c>
    </row>
    <row r="68" spans="1:1" x14ac:dyDescent="0.3">
      <c r="A68">
        <v>16</v>
      </c>
    </row>
    <row r="69" spans="1:1" x14ac:dyDescent="0.3">
      <c r="A69">
        <v>21</v>
      </c>
    </row>
    <row r="70" spans="1:1" x14ac:dyDescent="0.3">
      <c r="A70">
        <v>19</v>
      </c>
    </row>
    <row r="71" spans="1:1" x14ac:dyDescent="0.3">
      <c r="A71">
        <v>17</v>
      </c>
    </row>
    <row r="72" spans="1:1" x14ac:dyDescent="0.3">
      <c r="A72">
        <v>22</v>
      </c>
    </row>
    <row r="73" spans="1:1" x14ac:dyDescent="0.3">
      <c r="A73">
        <v>19</v>
      </c>
    </row>
    <row r="74" spans="1:1" x14ac:dyDescent="0.3">
      <c r="A74">
        <v>13</v>
      </c>
    </row>
    <row r="75" spans="1:1" x14ac:dyDescent="0.3">
      <c r="A75">
        <v>16</v>
      </c>
    </row>
    <row r="76" spans="1:1" x14ac:dyDescent="0.3">
      <c r="A76">
        <v>21</v>
      </c>
    </row>
    <row r="77" spans="1:1" x14ac:dyDescent="0.3">
      <c r="A77">
        <v>22</v>
      </c>
    </row>
    <row r="78" spans="1:1" x14ac:dyDescent="0.3">
      <c r="A78">
        <v>17</v>
      </c>
    </row>
    <row r="79" spans="1:1" x14ac:dyDescent="0.3">
      <c r="A79">
        <v>19</v>
      </c>
    </row>
    <row r="80" spans="1:1" x14ac:dyDescent="0.3">
      <c r="A80">
        <v>22</v>
      </c>
    </row>
    <row r="81" spans="1:1" x14ac:dyDescent="0.3">
      <c r="A81">
        <v>18</v>
      </c>
    </row>
    <row r="82" spans="1:1" x14ac:dyDescent="0.3">
      <c r="A82">
        <v>14</v>
      </c>
    </row>
    <row r="83" spans="1:1" x14ac:dyDescent="0.3">
      <c r="A83">
        <v>20</v>
      </c>
    </row>
    <row r="84" spans="1:1" x14ac:dyDescent="0.3">
      <c r="A84">
        <v>19</v>
      </c>
    </row>
    <row r="85" spans="1:1" x14ac:dyDescent="0.3">
      <c r="A85">
        <v>17</v>
      </c>
    </row>
    <row r="86" spans="1:1" x14ac:dyDescent="0.3">
      <c r="A86">
        <v>22</v>
      </c>
    </row>
    <row r="87" spans="1:1" x14ac:dyDescent="0.3">
      <c r="A87">
        <v>18</v>
      </c>
    </row>
    <row r="88" spans="1:1" x14ac:dyDescent="0.3">
      <c r="A88">
        <v>15</v>
      </c>
    </row>
    <row r="89" spans="1:1" x14ac:dyDescent="0.3">
      <c r="A89">
        <v>21</v>
      </c>
    </row>
    <row r="90" spans="1:1" x14ac:dyDescent="0.3">
      <c r="A90">
        <v>20</v>
      </c>
    </row>
    <row r="91" spans="1:1" x14ac:dyDescent="0.3">
      <c r="A91">
        <v>16</v>
      </c>
    </row>
    <row r="92" spans="1:1" x14ac:dyDescent="0.3">
      <c r="A92">
        <v>12</v>
      </c>
    </row>
    <row r="93" spans="1:1" x14ac:dyDescent="0.3">
      <c r="A93">
        <v>18</v>
      </c>
    </row>
    <row r="94" spans="1:1" x14ac:dyDescent="0.3">
      <c r="A94">
        <v>15</v>
      </c>
    </row>
    <row r="95" spans="1:1" x14ac:dyDescent="0.3">
      <c r="A95">
        <v>22</v>
      </c>
    </row>
    <row r="96" spans="1:1" x14ac:dyDescent="0.3">
      <c r="A96">
        <v>20</v>
      </c>
    </row>
    <row r="97" spans="1:1" x14ac:dyDescent="0.3">
      <c r="A97">
        <v>14</v>
      </c>
    </row>
    <row r="98" spans="1:1" x14ac:dyDescent="0.3">
      <c r="A98">
        <v>16</v>
      </c>
    </row>
    <row r="99" spans="1:1" x14ac:dyDescent="0.3">
      <c r="A99">
        <v>21</v>
      </c>
    </row>
    <row r="100" spans="1:1" x14ac:dyDescent="0.3">
      <c r="A100">
        <v>19</v>
      </c>
    </row>
    <row r="101" spans="1:1" x14ac:dyDescent="0.3">
      <c r="A101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7A4B-02C1-4AFA-9E98-CE268E0DCDB8}">
  <dimension ref="A1:F101"/>
  <sheetViews>
    <sheetView workbookViewId="0">
      <selection activeCell="C11" sqref="C11"/>
    </sheetView>
  </sheetViews>
  <sheetFormatPr defaultRowHeight="14.4" x14ac:dyDescent="0.3"/>
  <cols>
    <col min="1" max="1" width="33.6640625" bestFit="1" customWidth="1"/>
    <col min="4" max="4" width="13.33203125" bestFit="1" customWidth="1"/>
  </cols>
  <sheetData>
    <row r="1" spans="1:6" x14ac:dyDescent="0.3">
      <c r="A1" t="s">
        <v>106</v>
      </c>
    </row>
    <row r="2" spans="1:6" x14ac:dyDescent="0.3">
      <c r="A2">
        <v>40</v>
      </c>
      <c r="C2" s="1" t="s">
        <v>76</v>
      </c>
      <c r="D2" s="1" t="s">
        <v>111</v>
      </c>
      <c r="E2" s="1">
        <f>QUARTILE(A2:A101,1)</f>
        <v>128.75</v>
      </c>
      <c r="F2" s="1" t="s">
        <v>32</v>
      </c>
    </row>
    <row r="3" spans="1:6" x14ac:dyDescent="0.3">
      <c r="A3">
        <v>45</v>
      </c>
      <c r="C3" s="1"/>
      <c r="D3" s="1" t="s">
        <v>112</v>
      </c>
      <c r="E3" s="1">
        <f>QUARTILE(A2:A101,2)</f>
        <v>252.5</v>
      </c>
      <c r="F3" s="1" t="s">
        <v>32</v>
      </c>
    </row>
    <row r="4" spans="1:6" x14ac:dyDescent="0.3">
      <c r="A4">
        <v>50</v>
      </c>
      <c r="C4" s="1"/>
      <c r="D4" s="1" t="s">
        <v>113</v>
      </c>
      <c r="E4" s="1">
        <f>QUARTILE(A2:A101,3)</f>
        <v>376.25</v>
      </c>
      <c r="F4" s="1" t="s">
        <v>32</v>
      </c>
    </row>
    <row r="5" spans="1:6" x14ac:dyDescent="0.3">
      <c r="A5">
        <v>55</v>
      </c>
      <c r="C5" s="1"/>
      <c r="D5" s="1"/>
      <c r="E5" s="1"/>
      <c r="F5" s="1"/>
    </row>
    <row r="6" spans="1:6" x14ac:dyDescent="0.3">
      <c r="A6">
        <v>60</v>
      </c>
      <c r="C6" s="1" t="s">
        <v>77</v>
      </c>
      <c r="D6" s="1" t="s">
        <v>114</v>
      </c>
      <c r="E6" s="1">
        <f>PERCENTILE(A2:A101,10%)</f>
        <v>74.7</v>
      </c>
      <c r="F6" s="1" t="s">
        <v>32</v>
      </c>
    </row>
    <row r="7" spans="1:6" x14ac:dyDescent="0.3">
      <c r="A7">
        <v>62</v>
      </c>
      <c r="C7" s="1"/>
      <c r="D7" s="1" t="s">
        <v>115</v>
      </c>
      <c r="E7" s="1">
        <f>PERCENTILE(A2:A101,25%)</f>
        <v>128.75</v>
      </c>
      <c r="F7" s="1" t="s">
        <v>32</v>
      </c>
    </row>
    <row r="8" spans="1:6" x14ac:dyDescent="0.3">
      <c r="A8">
        <v>65</v>
      </c>
      <c r="C8" s="1"/>
      <c r="D8" s="1" t="s">
        <v>116</v>
      </c>
      <c r="E8" s="1">
        <f>PERCENTILE(A2:A101,75%)</f>
        <v>376.25</v>
      </c>
      <c r="F8" s="1" t="s">
        <v>32</v>
      </c>
    </row>
    <row r="9" spans="1:6" x14ac:dyDescent="0.3">
      <c r="A9">
        <v>68</v>
      </c>
      <c r="C9" s="1"/>
      <c r="D9" s="1" t="s">
        <v>117</v>
      </c>
      <c r="E9" s="1">
        <f>PERCENTILE(A2:A101,90%)</f>
        <v>450.50000000000006</v>
      </c>
      <c r="F9" s="1" t="s">
        <v>32</v>
      </c>
    </row>
    <row r="10" spans="1:6" x14ac:dyDescent="0.3">
      <c r="A10">
        <v>70</v>
      </c>
      <c r="C10" s="1"/>
      <c r="D10" s="1"/>
      <c r="E10" s="1"/>
      <c r="F10" s="1"/>
    </row>
    <row r="11" spans="1:6" x14ac:dyDescent="0.3">
      <c r="A11">
        <v>72</v>
      </c>
      <c r="C11" s="1"/>
      <c r="D11" s="1"/>
      <c r="E11" s="1"/>
      <c r="F11" s="1"/>
    </row>
    <row r="12" spans="1:6" x14ac:dyDescent="0.3">
      <c r="A12">
        <v>75</v>
      </c>
    </row>
    <row r="13" spans="1:6" x14ac:dyDescent="0.3">
      <c r="A13">
        <v>78</v>
      </c>
    </row>
    <row r="14" spans="1:6" x14ac:dyDescent="0.3">
      <c r="A14">
        <v>80</v>
      </c>
    </row>
    <row r="15" spans="1:6" x14ac:dyDescent="0.3">
      <c r="A15">
        <v>82</v>
      </c>
    </row>
    <row r="16" spans="1:6" x14ac:dyDescent="0.3">
      <c r="A16">
        <v>85</v>
      </c>
    </row>
    <row r="17" spans="1:1" x14ac:dyDescent="0.3">
      <c r="A17">
        <v>88</v>
      </c>
    </row>
    <row r="18" spans="1:1" x14ac:dyDescent="0.3">
      <c r="A18">
        <v>90</v>
      </c>
    </row>
    <row r="19" spans="1:1" x14ac:dyDescent="0.3">
      <c r="A19">
        <v>92</v>
      </c>
    </row>
    <row r="20" spans="1:1" x14ac:dyDescent="0.3">
      <c r="A20">
        <v>95</v>
      </c>
    </row>
    <row r="21" spans="1:1" x14ac:dyDescent="0.3">
      <c r="A21">
        <v>100</v>
      </c>
    </row>
    <row r="22" spans="1:1" x14ac:dyDescent="0.3">
      <c r="A22">
        <v>105</v>
      </c>
    </row>
    <row r="23" spans="1:1" x14ac:dyDescent="0.3">
      <c r="A23">
        <v>110</v>
      </c>
    </row>
    <row r="24" spans="1:1" x14ac:dyDescent="0.3">
      <c r="A24">
        <v>115</v>
      </c>
    </row>
    <row r="25" spans="1:1" x14ac:dyDescent="0.3">
      <c r="A25">
        <v>120</v>
      </c>
    </row>
    <row r="26" spans="1:1" x14ac:dyDescent="0.3">
      <c r="A26">
        <v>125</v>
      </c>
    </row>
    <row r="27" spans="1:1" x14ac:dyDescent="0.3">
      <c r="A27">
        <v>130</v>
      </c>
    </row>
    <row r="28" spans="1:1" x14ac:dyDescent="0.3">
      <c r="A28">
        <v>135</v>
      </c>
    </row>
    <row r="29" spans="1:1" x14ac:dyDescent="0.3">
      <c r="A29">
        <v>140</v>
      </c>
    </row>
    <row r="30" spans="1:1" x14ac:dyDescent="0.3">
      <c r="A30">
        <v>145</v>
      </c>
    </row>
    <row r="31" spans="1:1" x14ac:dyDescent="0.3">
      <c r="A31">
        <v>150</v>
      </c>
    </row>
    <row r="32" spans="1:1" x14ac:dyDescent="0.3">
      <c r="A32">
        <v>155</v>
      </c>
    </row>
    <row r="33" spans="1:1" x14ac:dyDescent="0.3">
      <c r="A33">
        <v>160</v>
      </c>
    </row>
    <row r="34" spans="1:1" x14ac:dyDescent="0.3">
      <c r="A34">
        <v>165</v>
      </c>
    </row>
    <row r="35" spans="1:1" x14ac:dyDescent="0.3">
      <c r="A35">
        <v>170</v>
      </c>
    </row>
    <row r="36" spans="1:1" x14ac:dyDescent="0.3">
      <c r="A36">
        <v>175</v>
      </c>
    </row>
    <row r="37" spans="1:1" x14ac:dyDescent="0.3">
      <c r="A37">
        <v>180</v>
      </c>
    </row>
    <row r="38" spans="1:1" x14ac:dyDescent="0.3">
      <c r="A38">
        <v>185</v>
      </c>
    </row>
    <row r="39" spans="1:1" x14ac:dyDescent="0.3">
      <c r="A39">
        <v>190</v>
      </c>
    </row>
    <row r="40" spans="1:1" x14ac:dyDescent="0.3">
      <c r="A40">
        <v>195</v>
      </c>
    </row>
    <row r="41" spans="1:1" x14ac:dyDescent="0.3">
      <c r="A41">
        <v>200</v>
      </c>
    </row>
    <row r="42" spans="1:1" x14ac:dyDescent="0.3">
      <c r="A42">
        <v>205</v>
      </c>
    </row>
    <row r="43" spans="1:1" x14ac:dyDescent="0.3">
      <c r="A43">
        <v>210</v>
      </c>
    </row>
    <row r="44" spans="1:1" x14ac:dyDescent="0.3">
      <c r="A44">
        <v>215</v>
      </c>
    </row>
    <row r="45" spans="1:1" x14ac:dyDescent="0.3">
      <c r="A45">
        <v>220</v>
      </c>
    </row>
    <row r="46" spans="1:1" x14ac:dyDescent="0.3">
      <c r="A46">
        <v>225</v>
      </c>
    </row>
    <row r="47" spans="1:1" x14ac:dyDescent="0.3">
      <c r="A47">
        <v>230</v>
      </c>
    </row>
    <row r="48" spans="1:1" x14ac:dyDescent="0.3">
      <c r="A48">
        <v>235</v>
      </c>
    </row>
    <row r="49" spans="1:1" x14ac:dyDescent="0.3">
      <c r="A49">
        <v>240</v>
      </c>
    </row>
    <row r="50" spans="1:1" x14ac:dyDescent="0.3">
      <c r="A50">
        <v>245</v>
      </c>
    </row>
    <row r="51" spans="1:1" x14ac:dyDescent="0.3">
      <c r="A51">
        <v>250</v>
      </c>
    </row>
    <row r="52" spans="1:1" x14ac:dyDescent="0.3">
      <c r="A52">
        <v>255</v>
      </c>
    </row>
    <row r="53" spans="1:1" x14ac:dyDescent="0.3">
      <c r="A53">
        <v>260</v>
      </c>
    </row>
    <row r="54" spans="1:1" x14ac:dyDescent="0.3">
      <c r="A54">
        <v>265</v>
      </c>
    </row>
    <row r="55" spans="1:1" x14ac:dyDescent="0.3">
      <c r="A55">
        <v>270</v>
      </c>
    </row>
    <row r="56" spans="1:1" x14ac:dyDescent="0.3">
      <c r="A56">
        <v>275</v>
      </c>
    </row>
    <row r="57" spans="1:1" x14ac:dyDescent="0.3">
      <c r="A57">
        <v>280</v>
      </c>
    </row>
    <row r="58" spans="1:1" x14ac:dyDescent="0.3">
      <c r="A58">
        <v>285</v>
      </c>
    </row>
    <row r="59" spans="1:1" x14ac:dyDescent="0.3">
      <c r="A59">
        <v>290</v>
      </c>
    </row>
    <row r="60" spans="1:1" x14ac:dyDescent="0.3">
      <c r="A60">
        <v>295</v>
      </c>
    </row>
    <row r="61" spans="1:1" x14ac:dyDescent="0.3">
      <c r="A61">
        <v>300</v>
      </c>
    </row>
    <row r="62" spans="1:1" x14ac:dyDescent="0.3">
      <c r="A62">
        <v>305</v>
      </c>
    </row>
    <row r="63" spans="1:1" x14ac:dyDescent="0.3">
      <c r="A63">
        <v>310</v>
      </c>
    </row>
    <row r="64" spans="1:1" x14ac:dyDescent="0.3">
      <c r="A64">
        <v>315</v>
      </c>
    </row>
    <row r="65" spans="1:1" x14ac:dyDescent="0.3">
      <c r="A65">
        <v>320</v>
      </c>
    </row>
    <row r="66" spans="1:1" x14ac:dyDescent="0.3">
      <c r="A66">
        <v>325</v>
      </c>
    </row>
    <row r="67" spans="1:1" x14ac:dyDescent="0.3">
      <c r="A67">
        <v>330</v>
      </c>
    </row>
    <row r="68" spans="1:1" x14ac:dyDescent="0.3">
      <c r="A68">
        <v>335</v>
      </c>
    </row>
    <row r="69" spans="1:1" x14ac:dyDescent="0.3">
      <c r="A69">
        <v>340</v>
      </c>
    </row>
    <row r="70" spans="1:1" x14ac:dyDescent="0.3">
      <c r="A70">
        <v>345</v>
      </c>
    </row>
    <row r="71" spans="1:1" x14ac:dyDescent="0.3">
      <c r="A71">
        <v>350</v>
      </c>
    </row>
    <row r="72" spans="1:1" x14ac:dyDescent="0.3">
      <c r="A72">
        <v>355</v>
      </c>
    </row>
    <row r="73" spans="1:1" x14ac:dyDescent="0.3">
      <c r="A73">
        <v>360</v>
      </c>
    </row>
    <row r="74" spans="1:1" x14ac:dyDescent="0.3">
      <c r="A74">
        <v>365</v>
      </c>
    </row>
    <row r="75" spans="1:1" x14ac:dyDescent="0.3">
      <c r="A75">
        <v>370</v>
      </c>
    </row>
    <row r="76" spans="1:1" x14ac:dyDescent="0.3">
      <c r="A76">
        <v>375</v>
      </c>
    </row>
    <row r="77" spans="1:1" x14ac:dyDescent="0.3">
      <c r="A77">
        <v>380</v>
      </c>
    </row>
    <row r="78" spans="1:1" x14ac:dyDescent="0.3">
      <c r="A78">
        <v>385</v>
      </c>
    </row>
    <row r="79" spans="1:1" x14ac:dyDescent="0.3">
      <c r="A79">
        <v>390</v>
      </c>
    </row>
    <row r="80" spans="1:1" x14ac:dyDescent="0.3">
      <c r="A80">
        <v>395</v>
      </c>
    </row>
    <row r="81" spans="1:1" x14ac:dyDescent="0.3">
      <c r="A81">
        <v>400</v>
      </c>
    </row>
    <row r="82" spans="1:1" x14ac:dyDescent="0.3">
      <c r="A82">
        <v>405</v>
      </c>
    </row>
    <row r="83" spans="1:1" x14ac:dyDescent="0.3">
      <c r="A83">
        <v>410</v>
      </c>
    </row>
    <row r="84" spans="1:1" x14ac:dyDescent="0.3">
      <c r="A84">
        <v>415</v>
      </c>
    </row>
    <row r="85" spans="1:1" x14ac:dyDescent="0.3">
      <c r="A85">
        <v>420</v>
      </c>
    </row>
    <row r="86" spans="1:1" x14ac:dyDescent="0.3">
      <c r="A86">
        <v>425</v>
      </c>
    </row>
    <row r="87" spans="1:1" x14ac:dyDescent="0.3">
      <c r="A87">
        <v>430</v>
      </c>
    </row>
    <row r="88" spans="1:1" x14ac:dyDescent="0.3">
      <c r="A88">
        <v>435</v>
      </c>
    </row>
    <row r="89" spans="1:1" x14ac:dyDescent="0.3">
      <c r="A89">
        <v>440</v>
      </c>
    </row>
    <row r="90" spans="1:1" x14ac:dyDescent="0.3">
      <c r="A90">
        <v>445</v>
      </c>
    </row>
    <row r="91" spans="1:1" x14ac:dyDescent="0.3">
      <c r="A91">
        <v>450</v>
      </c>
    </row>
    <row r="92" spans="1:1" x14ac:dyDescent="0.3">
      <c r="A92">
        <v>455</v>
      </c>
    </row>
    <row r="93" spans="1:1" x14ac:dyDescent="0.3">
      <c r="A93">
        <v>460</v>
      </c>
    </row>
    <row r="94" spans="1:1" x14ac:dyDescent="0.3">
      <c r="A94">
        <v>465</v>
      </c>
    </row>
    <row r="95" spans="1:1" x14ac:dyDescent="0.3">
      <c r="A95">
        <v>470</v>
      </c>
    </row>
    <row r="96" spans="1:1" x14ac:dyDescent="0.3">
      <c r="A96">
        <v>475</v>
      </c>
    </row>
    <row r="97" spans="1:1" x14ac:dyDescent="0.3">
      <c r="A97">
        <v>480</v>
      </c>
    </row>
    <row r="98" spans="1:1" x14ac:dyDescent="0.3">
      <c r="A98">
        <v>485</v>
      </c>
    </row>
    <row r="99" spans="1:1" x14ac:dyDescent="0.3">
      <c r="A99">
        <v>490</v>
      </c>
    </row>
    <row r="100" spans="1:1" x14ac:dyDescent="0.3">
      <c r="A100">
        <v>495</v>
      </c>
    </row>
    <row r="101" spans="1:1" x14ac:dyDescent="0.3">
      <c r="A101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B815-BB4A-4531-A5AB-4197499D8368}">
  <dimension ref="A1:F101"/>
  <sheetViews>
    <sheetView workbookViewId="0">
      <selection activeCell="C11" sqref="C11"/>
    </sheetView>
  </sheetViews>
  <sheetFormatPr defaultRowHeight="14.4" x14ac:dyDescent="0.3"/>
  <cols>
    <col min="1" max="1" width="18" bestFit="1" customWidth="1"/>
    <col min="4" max="4" width="13.33203125" bestFit="1" customWidth="1"/>
  </cols>
  <sheetData>
    <row r="1" spans="1:6" x14ac:dyDescent="0.3">
      <c r="A1" t="s">
        <v>107</v>
      </c>
    </row>
    <row r="2" spans="1:6" x14ac:dyDescent="0.3">
      <c r="A2">
        <v>55</v>
      </c>
      <c r="C2" s="1" t="s">
        <v>76</v>
      </c>
      <c r="D2" s="1" t="s">
        <v>111</v>
      </c>
      <c r="E2" s="1">
        <f>QUARTILE(A2:A101,1)</f>
        <v>143.75</v>
      </c>
      <c r="F2" s="1" t="s">
        <v>121</v>
      </c>
    </row>
    <row r="3" spans="1:6" x14ac:dyDescent="0.3">
      <c r="A3">
        <v>60</v>
      </c>
      <c r="C3" s="1"/>
      <c r="D3" s="1" t="s">
        <v>112</v>
      </c>
      <c r="E3" s="1">
        <f>QUARTILE(A2:A101,2)</f>
        <v>267.5</v>
      </c>
      <c r="F3" s="1" t="s">
        <v>121</v>
      </c>
    </row>
    <row r="4" spans="1:6" x14ac:dyDescent="0.3">
      <c r="A4">
        <v>62</v>
      </c>
      <c r="C4" s="1"/>
      <c r="D4" s="1" t="s">
        <v>113</v>
      </c>
      <c r="E4" s="1">
        <f>QUARTILE(A2:A101,3)</f>
        <v>391.25</v>
      </c>
      <c r="F4" s="1" t="s">
        <v>121</v>
      </c>
    </row>
    <row r="5" spans="1:6" x14ac:dyDescent="0.3">
      <c r="A5">
        <v>65</v>
      </c>
      <c r="C5" s="1"/>
      <c r="D5" s="1"/>
      <c r="E5" s="1"/>
      <c r="F5" s="1"/>
    </row>
    <row r="6" spans="1:6" x14ac:dyDescent="0.3">
      <c r="A6">
        <v>68</v>
      </c>
      <c r="C6" s="1" t="s">
        <v>77</v>
      </c>
      <c r="D6" s="1" t="s">
        <v>118</v>
      </c>
      <c r="E6" s="1">
        <f>PERCENTILE(A2:A101,15%)</f>
        <v>94.55</v>
      </c>
      <c r="F6" s="1" t="s">
        <v>121</v>
      </c>
    </row>
    <row r="7" spans="1:6" x14ac:dyDescent="0.3">
      <c r="A7">
        <v>70</v>
      </c>
      <c r="C7" s="1"/>
      <c r="D7" s="1" t="s">
        <v>119</v>
      </c>
      <c r="E7" s="1">
        <f>PERCENTILE(A2:A101,50%)</f>
        <v>267.5</v>
      </c>
      <c r="F7" s="1" t="s">
        <v>121</v>
      </c>
    </row>
    <row r="8" spans="1:6" x14ac:dyDescent="0.3">
      <c r="A8">
        <v>72</v>
      </c>
      <c r="C8" s="1"/>
      <c r="D8" s="1" t="s">
        <v>120</v>
      </c>
      <c r="E8" s="1">
        <f>PERCENTILE(A2:A101,85%)</f>
        <v>440.74999999999994</v>
      </c>
      <c r="F8" s="1" t="s">
        <v>121</v>
      </c>
    </row>
    <row r="9" spans="1:6" x14ac:dyDescent="0.3">
      <c r="A9">
        <v>75</v>
      </c>
      <c r="C9" s="1"/>
      <c r="D9" s="1"/>
      <c r="E9" s="1"/>
      <c r="F9" s="1"/>
    </row>
    <row r="10" spans="1:6" x14ac:dyDescent="0.3">
      <c r="A10">
        <v>78</v>
      </c>
      <c r="C10" s="1"/>
      <c r="D10" s="1"/>
      <c r="E10" s="1"/>
      <c r="F10" s="1"/>
    </row>
    <row r="11" spans="1:6" x14ac:dyDescent="0.3">
      <c r="A11">
        <v>80</v>
      </c>
      <c r="C11" s="1"/>
      <c r="D11" s="1"/>
      <c r="E11" s="1"/>
      <c r="F11" s="1"/>
    </row>
    <row r="12" spans="1:6" x14ac:dyDescent="0.3">
      <c r="A12">
        <v>82</v>
      </c>
    </row>
    <row r="13" spans="1:6" x14ac:dyDescent="0.3">
      <c r="A13">
        <v>85</v>
      </c>
    </row>
    <row r="14" spans="1:6" x14ac:dyDescent="0.3">
      <c r="A14">
        <v>88</v>
      </c>
    </row>
    <row r="15" spans="1:6" x14ac:dyDescent="0.3">
      <c r="A15">
        <v>90</v>
      </c>
    </row>
    <row r="16" spans="1:6" x14ac:dyDescent="0.3">
      <c r="A16">
        <v>92</v>
      </c>
    </row>
    <row r="17" spans="1:1" x14ac:dyDescent="0.3">
      <c r="A17">
        <v>95</v>
      </c>
    </row>
    <row r="18" spans="1:1" x14ac:dyDescent="0.3">
      <c r="A18">
        <v>100</v>
      </c>
    </row>
    <row r="19" spans="1:1" x14ac:dyDescent="0.3">
      <c r="A19">
        <v>105</v>
      </c>
    </row>
    <row r="20" spans="1:1" x14ac:dyDescent="0.3">
      <c r="A20">
        <v>110</v>
      </c>
    </row>
    <row r="21" spans="1:1" x14ac:dyDescent="0.3">
      <c r="A21">
        <v>115</v>
      </c>
    </row>
    <row r="22" spans="1:1" x14ac:dyDescent="0.3">
      <c r="A22">
        <v>120</v>
      </c>
    </row>
    <row r="23" spans="1:1" x14ac:dyDescent="0.3">
      <c r="A23">
        <v>125</v>
      </c>
    </row>
    <row r="24" spans="1:1" x14ac:dyDescent="0.3">
      <c r="A24">
        <v>130</v>
      </c>
    </row>
    <row r="25" spans="1:1" x14ac:dyDescent="0.3">
      <c r="A25">
        <v>135</v>
      </c>
    </row>
    <row r="26" spans="1:1" x14ac:dyDescent="0.3">
      <c r="A26">
        <v>140</v>
      </c>
    </row>
    <row r="27" spans="1:1" x14ac:dyDescent="0.3">
      <c r="A27">
        <v>145</v>
      </c>
    </row>
    <row r="28" spans="1:1" x14ac:dyDescent="0.3">
      <c r="A28">
        <v>150</v>
      </c>
    </row>
    <row r="29" spans="1:1" x14ac:dyDescent="0.3">
      <c r="A29">
        <v>155</v>
      </c>
    </row>
    <row r="30" spans="1:1" x14ac:dyDescent="0.3">
      <c r="A30">
        <v>160</v>
      </c>
    </row>
    <row r="31" spans="1:1" x14ac:dyDescent="0.3">
      <c r="A31">
        <v>165</v>
      </c>
    </row>
    <row r="32" spans="1:1" x14ac:dyDescent="0.3">
      <c r="A32">
        <v>170</v>
      </c>
    </row>
    <row r="33" spans="1:1" x14ac:dyDescent="0.3">
      <c r="A33">
        <v>175</v>
      </c>
    </row>
    <row r="34" spans="1:1" x14ac:dyDescent="0.3">
      <c r="A34">
        <v>180</v>
      </c>
    </row>
    <row r="35" spans="1:1" x14ac:dyDescent="0.3">
      <c r="A35">
        <v>185</v>
      </c>
    </row>
    <row r="36" spans="1:1" x14ac:dyDescent="0.3">
      <c r="A36">
        <v>190</v>
      </c>
    </row>
    <row r="37" spans="1:1" x14ac:dyDescent="0.3">
      <c r="A37">
        <v>195</v>
      </c>
    </row>
    <row r="38" spans="1:1" x14ac:dyDescent="0.3">
      <c r="A38">
        <v>200</v>
      </c>
    </row>
    <row r="39" spans="1:1" x14ac:dyDescent="0.3">
      <c r="A39">
        <v>205</v>
      </c>
    </row>
    <row r="40" spans="1:1" x14ac:dyDescent="0.3">
      <c r="A40">
        <v>210</v>
      </c>
    </row>
    <row r="41" spans="1:1" x14ac:dyDescent="0.3">
      <c r="A41">
        <v>215</v>
      </c>
    </row>
    <row r="42" spans="1:1" x14ac:dyDescent="0.3">
      <c r="A42">
        <v>220</v>
      </c>
    </row>
    <row r="43" spans="1:1" x14ac:dyDescent="0.3">
      <c r="A43">
        <v>225</v>
      </c>
    </row>
    <row r="44" spans="1:1" x14ac:dyDescent="0.3">
      <c r="A44">
        <v>230</v>
      </c>
    </row>
    <row r="45" spans="1:1" x14ac:dyDescent="0.3">
      <c r="A45">
        <v>235</v>
      </c>
    </row>
    <row r="46" spans="1:1" x14ac:dyDescent="0.3">
      <c r="A46">
        <v>240</v>
      </c>
    </row>
    <row r="47" spans="1:1" x14ac:dyDescent="0.3">
      <c r="A47">
        <v>245</v>
      </c>
    </row>
    <row r="48" spans="1:1" x14ac:dyDescent="0.3">
      <c r="A48">
        <v>250</v>
      </c>
    </row>
    <row r="49" spans="1:1" x14ac:dyDescent="0.3">
      <c r="A49">
        <v>255</v>
      </c>
    </row>
    <row r="50" spans="1:1" x14ac:dyDescent="0.3">
      <c r="A50">
        <v>260</v>
      </c>
    </row>
    <row r="51" spans="1:1" x14ac:dyDescent="0.3">
      <c r="A51">
        <v>265</v>
      </c>
    </row>
    <row r="52" spans="1:1" x14ac:dyDescent="0.3">
      <c r="A52">
        <v>270</v>
      </c>
    </row>
    <row r="53" spans="1:1" x14ac:dyDescent="0.3">
      <c r="A53">
        <v>275</v>
      </c>
    </row>
    <row r="54" spans="1:1" x14ac:dyDescent="0.3">
      <c r="A54">
        <v>280</v>
      </c>
    </row>
    <row r="55" spans="1:1" x14ac:dyDescent="0.3">
      <c r="A55">
        <v>285</v>
      </c>
    </row>
    <row r="56" spans="1:1" x14ac:dyDescent="0.3">
      <c r="A56">
        <v>290</v>
      </c>
    </row>
    <row r="57" spans="1:1" x14ac:dyDescent="0.3">
      <c r="A57">
        <v>295</v>
      </c>
    </row>
    <row r="58" spans="1:1" x14ac:dyDescent="0.3">
      <c r="A58">
        <v>300</v>
      </c>
    </row>
    <row r="59" spans="1:1" x14ac:dyDescent="0.3">
      <c r="A59">
        <v>305</v>
      </c>
    </row>
    <row r="60" spans="1:1" x14ac:dyDescent="0.3">
      <c r="A60">
        <v>310</v>
      </c>
    </row>
    <row r="61" spans="1:1" x14ac:dyDescent="0.3">
      <c r="A61">
        <v>315</v>
      </c>
    </row>
    <row r="62" spans="1:1" x14ac:dyDescent="0.3">
      <c r="A62">
        <v>320</v>
      </c>
    </row>
    <row r="63" spans="1:1" x14ac:dyDescent="0.3">
      <c r="A63">
        <v>325</v>
      </c>
    </row>
    <row r="64" spans="1:1" x14ac:dyDescent="0.3">
      <c r="A64">
        <v>330</v>
      </c>
    </row>
    <row r="65" spans="1:1" x14ac:dyDescent="0.3">
      <c r="A65">
        <v>335</v>
      </c>
    </row>
    <row r="66" spans="1:1" x14ac:dyDescent="0.3">
      <c r="A66">
        <v>340</v>
      </c>
    </row>
    <row r="67" spans="1:1" x14ac:dyDescent="0.3">
      <c r="A67">
        <v>345</v>
      </c>
    </row>
    <row r="68" spans="1:1" x14ac:dyDescent="0.3">
      <c r="A68">
        <v>350</v>
      </c>
    </row>
    <row r="69" spans="1:1" x14ac:dyDescent="0.3">
      <c r="A69">
        <v>355</v>
      </c>
    </row>
    <row r="70" spans="1:1" x14ac:dyDescent="0.3">
      <c r="A70">
        <v>360</v>
      </c>
    </row>
    <row r="71" spans="1:1" x14ac:dyDescent="0.3">
      <c r="A71">
        <v>365</v>
      </c>
    </row>
    <row r="72" spans="1:1" x14ac:dyDescent="0.3">
      <c r="A72">
        <v>370</v>
      </c>
    </row>
    <row r="73" spans="1:1" x14ac:dyDescent="0.3">
      <c r="A73">
        <v>375</v>
      </c>
    </row>
    <row r="74" spans="1:1" x14ac:dyDescent="0.3">
      <c r="A74">
        <v>380</v>
      </c>
    </row>
    <row r="75" spans="1:1" x14ac:dyDescent="0.3">
      <c r="A75">
        <v>385</v>
      </c>
    </row>
    <row r="76" spans="1:1" x14ac:dyDescent="0.3">
      <c r="A76">
        <v>390</v>
      </c>
    </row>
    <row r="77" spans="1:1" x14ac:dyDescent="0.3">
      <c r="A77">
        <v>395</v>
      </c>
    </row>
    <row r="78" spans="1:1" x14ac:dyDescent="0.3">
      <c r="A78">
        <v>400</v>
      </c>
    </row>
    <row r="79" spans="1:1" x14ac:dyDescent="0.3">
      <c r="A79">
        <v>405</v>
      </c>
    </row>
    <row r="80" spans="1:1" x14ac:dyDescent="0.3">
      <c r="A80">
        <v>410</v>
      </c>
    </row>
    <row r="81" spans="1:1" x14ac:dyDescent="0.3">
      <c r="A81">
        <v>415</v>
      </c>
    </row>
    <row r="82" spans="1:1" x14ac:dyDescent="0.3">
      <c r="A82">
        <v>420</v>
      </c>
    </row>
    <row r="83" spans="1:1" x14ac:dyDescent="0.3">
      <c r="A83">
        <v>425</v>
      </c>
    </row>
    <row r="84" spans="1:1" x14ac:dyDescent="0.3">
      <c r="A84">
        <v>430</v>
      </c>
    </row>
    <row r="85" spans="1:1" x14ac:dyDescent="0.3">
      <c r="A85">
        <v>435</v>
      </c>
    </row>
    <row r="86" spans="1:1" x14ac:dyDescent="0.3">
      <c r="A86">
        <v>440</v>
      </c>
    </row>
    <row r="87" spans="1:1" x14ac:dyDescent="0.3">
      <c r="A87">
        <v>445</v>
      </c>
    </row>
    <row r="88" spans="1:1" x14ac:dyDescent="0.3">
      <c r="A88">
        <v>450</v>
      </c>
    </row>
    <row r="89" spans="1:1" x14ac:dyDescent="0.3">
      <c r="A89">
        <v>455</v>
      </c>
    </row>
    <row r="90" spans="1:1" x14ac:dyDescent="0.3">
      <c r="A90">
        <v>460</v>
      </c>
    </row>
    <row r="91" spans="1:1" x14ac:dyDescent="0.3">
      <c r="A91">
        <v>465</v>
      </c>
    </row>
    <row r="92" spans="1:1" x14ac:dyDescent="0.3">
      <c r="A92">
        <v>470</v>
      </c>
    </row>
    <row r="93" spans="1:1" x14ac:dyDescent="0.3">
      <c r="A93">
        <v>475</v>
      </c>
    </row>
    <row r="94" spans="1:1" x14ac:dyDescent="0.3">
      <c r="A94">
        <v>480</v>
      </c>
    </row>
    <row r="95" spans="1:1" x14ac:dyDescent="0.3">
      <c r="A95">
        <v>485</v>
      </c>
    </row>
    <row r="96" spans="1:1" x14ac:dyDescent="0.3">
      <c r="A96">
        <v>490</v>
      </c>
    </row>
    <row r="97" spans="1:1" x14ac:dyDescent="0.3">
      <c r="A97">
        <v>495</v>
      </c>
    </row>
    <row r="98" spans="1:1" x14ac:dyDescent="0.3">
      <c r="A98">
        <v>500</v>
      </c>
    </row>
    <row r="99" spans="1:1" x14ac:dyDescent="0.3">
      <c r="A99">
        <v>505</v>
      </c>
    </row>
    <row r="100" spans="1:1" x14ac:dyDescent="0.3">
      <c r="A100">
        <v>510</v>
      </c>
    </row>
    <row r="101" spans="1:1" x14ac:dyDescent="0.3">
      <c r="A101">
        <v>515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FE02-4AF9-4D1A-A240-66E1B36D2FF2}">
  <dimension ref="A1:F111"/>
  <sheetViews>
    <sheetView workbookViewId="0">
      <selection activeCell="C10" sqref="C10"/>
    </sheetView>
  </sheetViews>
  <sheetFormatPr defaultRowHeight="14.4" x14ac:dyDescent="0.3"/>
  <cols>
    <col min="1" max="1" width="23.21875" bestFit="1" customWidth="1"/>
    <col min="4" max="4" width="13.33203125" bestFit="1" customWidth="1"/>
  </cols>
  <sheetData>
    <row r="1" spans="1:6" x14ac:dyDescent="0.3">
      <c r="A1" t="s">
        <v>108</v>
      </c>
    </row>
    <row r="2" spans="1:6" x14ac:dyDescent="0.3">
      <c r="A2">
        <v>20</v>
      </c>
      <c r="C2" s="1" t="s">
        <v>76</v>
      </c>
      <c r="D2" s="1" t="s">
        <v>111</v>
      </c>
      <c r="E2" s="1">
        <f>QUARTILE(A2:A111,1)</f>
        <v>156.25</v>
      </c>
      <c r="F2" s="1" t="s">
        <v>32</v>
      </c>
    </row>
    <row r="3" spans="1:6" x14ac:dyDescent="0.3">
      <c r="A3">
        <v>25</v>
      </c>
      <c r="C3" s="1"/>
      <c r="D3" s="1" t="s">
        <v>112</v>
      </c>
      <c r="E3" s="1">
        <f>QUARTILE(A2:A111,2)</f>
        <v>292.5</v>
      </c>
      <c r="F3" s="1" t="s">
        <v>32</v>
      </c>
    </row>
    <row r="4" spans="1:6" x14ac:dyDescent="0.3">
      <c r="A4">
        <v>30</v>
      </c>
      <c r="C4" s="1"/>
      <c r="D4" s="1" t="s">
        <v>113</v>
      </c>
      <c r="E4" s="1">
        <f>QUARTILE(A2:A111,3)</f>
        <v>428.75</v>
      </c>
      <c r="F4" s="1" t="s">
        <v>32</v>
      </c>
    </row>
    <row r="5" spans="1:6" x14ac:dyDescent="0.3">
      <c r="A5">
        <v>35</v>
      </c>
      <c r="C5" s="1"/>
      <c r="D5" s="1"/>
      <c r="E5" s="1"/>
      <c r="F5" s="1"/>
    </row>
    <row r="6" spans="1:6" x14ac:dyDescent="0.3">
      <c r="A6">
        <v>40</v>
      </c>
      <c r="C6" s="1" t="s">
        <v>77</v>
      </c>
      <c r="D6" s="1" t="s">
        <v>122</v>
      </c>
      <c r="E6" s="1">
        <f>PERCENTILE(A2:A111,20%)</f>
        <v>129</v>
      </c>
      <c r="F6" s="1" t="s">
        <v>32</v>
      </c>
    </row>
    <row r="7" spans="1:6" x14ac:dyDescent="0.3">
      <c r="A7">
        <v>45</v>
      </c>
      <c r="C7" s="1"/>
      <c r="D7" s="1" t="s">
        <v>123</v>
      </c>
      <c r="E7" s="1">
        <f>PERCENTILE(A2:A111,40%)</f>
        <v>238</v>
      </c>
      <c r="F7" s="1" t="s">
        <v>32</v>
      </c>
    </row>
    <row r="8" spans="1:6" x14ac:dyDescent="0.3">
      <c r="A8">
        <v>50</v>
      </c>
      <c r="C8" s="1"/>
      <c r="D8" s="1" t="s">
        <v>124</v>
      </c>
      <c r="E8" s="1">
        <f>PERCENTILE(A2:A111,80%)</f>
        <v>456</v>
      </c>
      <c r="F8" s="1" t="s">
        <v>32</v>
      </c>
    </row>
    <row r="9" spans="1:6" x14ac:dyDescent="0.3">
      <c r="A9">
        <v>55</v>
      </c>
    </row>
    <row r="10" spans="1:6" x14ac:dyDescent="0.3">
      <c r="A10">
        <v>60</v>
      </c>
    </row>
    <row r="11" spans="1:6" x14ac:dyDescent="0.3">
      <c r="A11">
        <v>65</v>
      </c>
    </row>
    <row r="12" spans="1:6" x14ac:dyDescent="0.3">
      <c r="A12">
        <v>70</v>
      </c>
    </row>
    <row r="13" spans="1:6" x14ac:dyDescent="0.3">
      <c r="A13">
        <v>75</v>
      </c>
    </row>
    <row r="14" spans="1:6" x14ac:dyDescent="0.3">
      <c r="A14">
        <v>80</v>
      </c>
    </row>
    <row r="15" spans="1:6" x14ac:dyDescent="0.3">
      <c r="A15">
        <v>85</v>
      </c>
    </row>
    <row r="16" spans="1:6" x14ac:dyDescent="0.3">
      <c r="A16">
        <v>90</v>
      </c>
    </row>
    <row r="17" spans="1:1" x14ac:dyDescent="0.3">
      <c r="A17">
        <v>95</v>
      </c>
    </row>
    <row r="18" spans="1:1" x14ac:dyDescent="0.3">
      <c r="A18">
        <v>100</v>
      </c>
    </row>
    <row r="19" spans="1:1" x14ac:dyDescent="0.3">
      <c r="A19">
        <v>105</v>
      </c>
    </row>
    <row r="20" spans="1:1" x14ac:dyDescent="0.3">
      <c r="A20">
        <v>110</v>
      </c>
    </row>
    <row r="21" spans="1:1" x14ac:dyDescent="0.3">
      <c r="A21">
        <v>115</v>
      </c>
    </row>
    <row r="22" spans="1:1" x14ac:dyDescent="0.3">
      <c r="A22">
        <v>120</v>
      </c>
    </row>
    <row r="23" spans="1:1" x14ac:dyDescent="0.3">
      <c r="A23">
        <v>125</v>
      </c>
    </row>
    <row r="24" spans="1:1" x14ac:dyDescent="0.3">
      <c r="A24">
        <v>130</v>
      </c>
    </row>
    <row r="25" spans="1:1" x14ac:dyDescent="0.3">
      <c r="A25">
        <v>135</v>
      </c>
    </row>
    <row r="26" spans="1:1" x14ac:dyDescent="0.3">
      <c r="A26">
        <v>140</v>
      </c>
    </row>
    <row r="27" spans="1:1" x14ac:dyDescent="0.3">
      <c r="A27">
        <v>145</v>
      </c>
    </row>
    <row r="28" spans="1:1" x14ac:dyDescent="0.3">
      <c r="A28">
        <v>150</v>
      </c>
    </row>
    <row r="29" spans="1:1" x14ac:dyDescent="0.3">
      <c r="A29">
        <v>155</v>
      </c>
    </row>
    <row r="30" spans="1:1" x14ac:dyDescent="0.3">
      <c r="A30">
        <v>160</v>
      </c>
    </row>
    <row r="31" spans="1:1" x14ac:dyDescent="0.3">
      <c r="A31">
        <v>165</v>
      </c>
    </row>
    <row r="32" spans="1:1" x14ac:dyDescent="0.3">
      <c r="A32">
        <v>170</v>
      </c>
    </row>
    <row r="33" spans="1:1" x14ac:dyDescent="0.3">
      <c r="A33">
        <v>175</v>
      </c>
    </row>
    <row r="34" spans="1:1" x14ac:dyDescent="0.3">
      <c r="A34">
        <v>180</v>
      </c>
    </row>
    <row r="35" spans="1:1" x14ac:dyDescent="0.3">
      <c r="A35">
        <v>185</v>
      </c>
    </row>
    <row r="36" spans="1:1" x14ac:dyDescent="0.3">
      <c r="A36">
        <v>190</v>
      </c>
    </row>
    <row r="37" spans="1:1" x14ac:dyDescent="0.3">
      <c r="A37">
        <v>195</v>
      </c>
    </row>
    <row r="38" spans="1:1" x14ac:dyDescent="0.3">
      <c r="A38">
        <v>200</v>
      </c>
    </row>
    <row r="39" spans="1:1" x14ac:dyDescent="0.3">
      <c r="A39">
        <v>205</v>
      </c>
    </row>
    <row r="40" spans="1:1" x14ac:dyDescent="0.3">
      <c r="A40">
        <v>210</v>
      </c>
    </row>
    <row r="41" spans="1:1" x14ac:dyDescent="0.3">
      <c r="A41">
        <v>215</v>
      </c>
    </row>
    <row r="42" spans="1:1" x14ac:dyDescent="0.3">
      <c r="A42">
        <v>220</v>
      </c>
    </row>
    <row r="43" spans="1:1" x14ac:dyDescent="0.3">
      <c r="A43">
        <v>225</v>
      </c>
    </row>
    <row r="44" spans="1:1" x14ac:dyDescent="0.3">
      <c r="A44">
        <v>230</v>
      </c>
    </row>
    <row r="45" spans="1:1" x14ac:dyDescent="0.3">
      <c r="A45">
        <v>235</v>
      </c>
    </row>
    <row r="46" spans="1:1" x14ac:dyDescent="0.3">
      <c r="A46">
        <v>240</v>
      </c>
    </row>
    <row r="47" spans="1:1" x14ac:dyDescent="0.3">
      <c r="A47">
        <v>245</v>
      </c>
    </row>
    <row r="48" spans="1:1" x14ac:dyDescent="0.3">
      <c r="A48">
        <v>250</v>
      </c>
    </row>
    <row r="49" spans="1:1" x14ac:dyDescent="0.3">
      <c r="A49">
        <v>255</v>
      </c>
    </row>
    <row r="50" spans="1:1" x14ac:dyDescent="0.3">
      <c r="A50">
        <v>260</v>
      </c>
    </row>
    <row r="51" spans="1:1" x14ac:dyDescent="0.3">
      <c r="A51">
        <v>265</v>
      </c>
    </row>
    <row r="52" spans="1:1" x14ac:dyDescent="0.3">
      <c r="A52">
        <v>270</v>
      </c>
    </row>
    <row r="53" spans="1:1" x14ac:dyDescent="0.3">
      <c r="A53">
        <v>275</v>
      </c>
    </row>
    <row r="54" spans="1:1" x14ac:dyDescent="0.3">
      <c r="A54">
        <v>280</v>
      </c>
    </row>
    <row r="55" spans="1:1" x14ac:dyDescent="0.3">
      <c r="A55">
        <v>285</v>
      </c>
    </row>
    <row r="56" spans="1:1" x14ac:dyDescent="0.3">
      <c r="A56">
        <v>290</v>
      </c>
    </row>
    <row r="57" spans="1:1" x14ac:dyDescent="0.3">
      <c r="A57">
        <v>295</v>
      </c>
    </row>
    <row r="58" spans="1:1" x14ac:dyDescent="0.3">
      <c r="A58">
        <v>300</v>
      </c>
    </row>
    <row r="59" spans="1:1" x14ac:dyDescent="0.3">
      <c r="A59">
        <v>305</v>
      </c>
    </row>
    <row r="60" spans="1:1" x14ac:dyDescent="0.3">
      <c r="A60">
        <v>310</v>
      </c>
    </row>
    <row r="61" spans="1:1" x14ac:dyDescent="0.3">
      <c r="A61">
        <v>315</v>
      </c>
    </row>
    <row r="62" spans="1:1" x14ac:dyDescent="0.3">
      <c r="A62">
        <v>320</v>
      </c>
    </row>
    <row r="63" spans="1:1" x14ac:dyDescent="0.3">
      <c r="A63">
        <v>325</v>
      </c>
    </row>
    <row r="64" spans="1:1" x14ac:dyDescent="0.3">
      <c r="A64">
        <v>330</v>
      </c>
    </row>
    <row r="65" spans="1:1" x14ac:dyDescent="0.3">
      <c r="A65">
        <v>335</v>
      </c>
    </row>
    <row r="66" spans="1:1" x14ac:dyDescent="0.3">
      <c r="A66">
        <v>340</v>
      </c>
    </row>
    <row r="67" spans="1:1" x14ac:dyDescent="0.3">
      <c r="A67">
        <v>345</v>
      </c>
    </row>
    <row r="68" spans="1:1" x14ac:dyDescent="0.3">
      <c r="A68">
        <v>350</v>
      </c>
    </row>
    <row r="69" spans="1:1" x14ac:dyDescent="0.3">
      <c r="A69">
        <v>355</v>
      </c>
    </row>
    <row r="70" spans="1:1" x14ac:dyDescent="0.3">
      <c r="A70">
        <v>360</v>
      </c>
    </row>
    <row r="71" spans="1:1" x14ac:dyDescent="0.3">
      <c r="A71">
        <v>365</v>
      </c>
    </row>
    <row r="72" spans="1:1" x14ac:dyDescent="0.3">
      <c r="A72">
        <v>370</v>
      </c>
    </row>
    <row r="73" spans="1:1" x14ac:dyDescent="0.3">
      <c r="A73">
        <v>375</v>
      </c>
    </row>
    <row r="74" spans="1:1" x14ac:dyDescent="0.3">
      <c r="A74">
        <v>380</v>
      </c>
    </row>
    <row r="75" spans="1:1" x14ac:dyDescent="0.3">
      <c r="A75">
        <v>385</v>
      </c>
    </row>
    <row r="76" spans="1:1" x14ac:dyDescent="0.3">
      <c r="A76">
        <v>390</v>
      </c>
    </row>
    <row r="77" spans="1:1" x14ac:dyDescent="0.3">
      <c r="A77">
        <v>395</v>
      </c>
    </row>
    <row r="78" spans="1:1" x14ac:dyDescent="0.3">
      <c r="A78">
        <v>400</v>
      </c>
    </row>
    <row r="79" spans="1:1" x14ac:dyDescent="0.3">
      <c r="A79">
        <v>405</v>
      </c>
    </row>
    <row r="80" spans="1:1" x14ac:dyDescent="0.3">
      <c r="A80">
        <v>410</v>
      </c>
    </row>
    <row r="81" spans="1:1" x14ac:dyDescent="0.3">
      <c r="A81">
        <v>415</v>
      </c>
    </row>
    <row r="82" spans="1:1" x14ac:dyDescent="0.3">
      <c r="A82">
        <v>420</v>
      </c>
    </row>
    <row r="83" spans="1:1" x14ac:dyDescent="0.3">
      <c r="A83">
        <v>425</v>
      </c>
    </row>
    <row r="84" spans="1:1" x14ac:dyDescent="0.3">
      <c r="A84">
        <v>430</v>
      </c>
    </row>
    <row r="85" spans="1:1" x14ac:dyDescent="0.3">
      <c r="A85">
        <v>435</v>
      </c>
    </row>
    <row r="86" spans="1:1" x14ac:dyDescent="0.3">
      <c r="A86">
        <v>440</v>
      </c>
    </row>
    <row r="87" spans="1:1" x14ac:dyDescent="0.3">
      <c r="A87">
        <v>445</v>
      </c>
    </row>
    <row r="88" spans="1:1" x14ac:dyDescent="0.3">
      <c r="A88">
        <v>450</v>
      </c>
    </row>
    <row r="89" spans="1:1" x14ac:dyDescent="0.3">
      <c r="A89">
        <v>455</v>
      </c>
    </row>
    <row r="90" spans="1:1" x14ac:dyDescent="0.3">
      <c r="A90">
        <v>460</v>
      </c>
    </row>
    <row r="91" spans="1:1" x14ac:dyDescent="0.3">
      <c r="A91">
        <v>465</v>
      </c>
    </row>
    <row r="92" spans="1:1" x14ac:dyDescent="0.3">
      <c r="A92">
        <v>470</v>
      </c>
    </row>
    <row r="93" spans="1:1" x14ac:dyDescent="0.3">
      <c r="A93">
        <v>475</v>
      </c>
    </row>
    <row r="94" spans="1:1" x14ac:dyDescent="0.3">
      <c r="A94">
        <v>480</v>
      </c>
    </row>
    <row r="95" spans="1:1" x14ac:dyDescent="0.3">
      <c r="A95">
        <v>485</v>
      </c>
    </row>
    <row r="96" spans="1:1" x14ac:dyDescent="0.3">
      <c r="A96">
        <v>490</v>
      </c>
    </row>
    <row r="97" spans="1:1" x14ac:dyDescent="0.3">
      <c r="A97">
        <v>495</v>
      </c>
    </row>
    <row r="98" spans="1:1" x14ac:dyDescent="0.3">
      <c r="A98">
        <v>500</v>
      </c>
    </row>
    <row r="99" spans="1:1" x14ac:dyDescent="0.3">
      <c r="A99">
        <v>505</v>
      </c>
    </row>
    <row r="100" spans="1:1" x14ac:dyDescent="0.3">
      <c r="A100">
        <v>510</v>
      </c>
    </row>
    <row r="101" spans="1:1" x14ac:dyDescent="0.3">
      <c r="A101">
        <v>515</v>
      </c>
    </row>
    <row r="102" spans="1:1" x14ac:dyDescent="0.3">
      <c r="A102">
        <v>520</v>
      </c>
    </row>
    <row r="103" spans="1:1" x14ac:dyDescent="0.3">
      <c r="A103">
        <v>525</v>
      </c>
    </row>
    <row r="104" spans="1:1" x14ac:dyDescent="0.3">
      <c r="A104">
        <v>530</v>
      </c>
    </row>
    <row r="105" spans="1:1" x14ac:dyDescent="0.3">
      <c r="A105">
        <v>535</v>
      </c>
    </row>
    <row r="106" spans="1:1" x14ac:dyDescent="0.3">
      <c r="A106">
        <v>540</v>
      </c>
    </row>
    <row r="107" spans="1:1" x14ac:dyDescent="0.3">
      <c r="A107">
        <v>545</v>
      </c>
    </row>
    <row r="108" spans="1:1" x14ac:dyDescent="0.3">
      <c r="A108">
        <v>550</v>
      </c>
    </row>
    <row r="109" spans="1:1" x14ac:dyDescent="0.3">
      <c r="A109">
        <v>555</v>
      </c>
    </row>
    <row r="110" spans="1:1" x14ac:dyDescent="0.3">
      <c r="A110">
        <v>560</v>
      </c>
    </row>
    <row r="111" spans="1:1" x14ac:dyDescent="0.3">
      <c r="A111">
        <v>565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C4F0-5AA1-4488-A993-1C2CBCD2219F}">
  <dimension ref="A1:F121"/>
  <sheetViews>
    <sheetView workbookViewId="0">
      <selection activeCell="C10" sqref="C10"/>
    </sheetView>
  </sheetViews>
  <sheetFormatPr defaultRowHeight="14.4" x14ac:dyDescent="0.3"/>
  <cols>
    <col min="1" max="1" width="22.33203125" bestFit="1" customWidth="1"/>
    <col min="4" max="4" width="13.33203125" bestFit="1" customWidth="1"/>
  </cols>
  <sheetData>
    <row r="1" spans="1:6" x14ac:dyDescent="0.3">
      <c r="A1" t="s">
        <v>109</v>
      </c>
    </row>
    <row r="2" spans="1:6" x14ac:dyDescent="0.3">
      <c r="A2">
        <v>15</v>
      </c>
      <c r="C2" s="1" t="s">
        <v>76</v>
      </c>
      <c r="D2" s="1" t="s">
        <v>111</v>
      </c>
      <c r="E2" s="1">
        <f>QUARTILE(A2:A121,1)</f>
        <v>163.75</v>
      </c>
      <c r="F2" s="1" t="s">
        <v>42</v>
      </c>
    </row>
    <row r="3" spans="1:6" x14ac:dyDescent="0.3">
      <c r="A3">
        <v>20</v>
      </c>
      <c r="C3" s="1"/>
      <c r="D3" s="1" t="s">
        <v>112</v>
      </c>
      <c r="E3" s="1">
        <f>QUARTILE(A2:A121,2)</f>
        <v>312.5</v>
      </c>
      <c r="F3" s="1" t="s">
        <v>42</v>
      </c>
    </row>
    <row r="4" spans="1:6" x14ac:dyDescent="0.3">
      <c r="A4">
        <v>25</v>
      </c>
      <c r="C4" s="1"/>
      <c r="D4" s="1" t="s">
        <v>113</v>
      </c>
      <c r="E4" s="1">
        <f>QUARTILE(A2:A121,3)</f>
        <v>461.25</v>
      </c>
      <c r="F4" s="1" t="s">
        <v>42</v>
      </c>
    </row>
    <row r="5" spans="1:6" x14ac:dyDescent="0.3">
      <c r="A5">
        <v>30</v>
      </c>
      <c r="C5" s="1"/>
      <c r="D5" s="1"/>
      <c r="E5" s="1"/>
      <c r="F5" s="1"/>
    </row>
    <row r="6" spans="1:6" x14ac:dyDescent="0.3">
      <c r="A6">
        <v>35</v>
      </c>
      <c r="C6" s="1" t="s">
        <v>77</v>
      </c>
      <c r="D6" s="1" t="s">
        <v>125</v>
      </c>
      <c r="E6" s="1">
        <f>PERCENTILE(A2:A121,30%)</f>
        <v>193.49999999999997</v>
      </c>
      <c r="F6" s="1" t="s">
        <v>42</v>
      </c>
    </row>
    <row r="7" spans="1:6" x14ac:dyDescent="0.3">
      <c r="A7">
        <v>40</v>
      </c>
      <c r="C7" s="1"/>
      <c r="D7" s="1" t="s">
        <v>119</v>
      </c>
      <c r="E7" s="1">
        <f>PERCENTILE(A2:A121,50%)</f>
        <v>312.5</v>
      </c>
      <c r="F7" s="1" t="s">
        <v>42</v>
      </c>
    </row>
    <row r="8" spans="1:6" x14ac:dyDescent="0.3">
      <c r="A8">
        <v>45</v>
      </c>
      <c r="C8" s="1"/>
      <c r="D8" s="1" t="s">
        <v>126</v>
      </c>
      <c r="E8" s="1">
        <f>PERCENTILE(A2:A121,70%)</f>
        <v>431.5</v>
      </c>
      <c r="F8" s="1" t="s">
        <v>42</v>
      </c>
    </row>
    <row r="9" spans="1:6" x14ac:dyDescent="0.3">
      <c r="A9">
        <v>50</v>
      </c>
    </row>
    <row r="10" spans="1:6" x14ac:dyDescent="0.3">
      <c r="A10">
        <v>55</v>
      </c>
    </row>
    <row r="11" spans="1:6" x14ac:dyDescent="0.3">
      <c r="A11">
        <v>60</v>
      </c>
    </row>
    <row r="12" spans="1:6" x14ac:dyDescent="0.3">
      <c r="A12">
        <v>65</v>
      </c>
    </row>
    <row r="13" spans="1:6" x14ac:dyDescent="0.3">
      <c r="A13">
        <v>70</v>
      </c>
    </row>
    <row r="14" spans="1:6" x14ac:dyDescent="0.3">
      <c r="A14">
        <v>75</v>
      </c>
    </row>
    <row r="15" spans="1:6" x14ac:dyDescent="0.3">
      <c r="A15">
        <v>80</v>
      </c>
    </row>
    <row r="16" spans="1:6" x14ac:dyDescent="0.3">
      <c r="A16">
        <v>85</v>
      </c>
    </row>
    <row r="17" spans="1:1" x14ac:dyDescent="0.3">
      <c r="A17">
        <v>90</v>
      </c>
    </row>
    <row r="18" spans="1:1" x14ac:dyDescent="0.3">
      <c r="A18">
        <v>95</v>
      </c>
    </row>
    <row r="19" spans="1:1" x14ac:dyDescent="0.3">
      <c r="A19">
        <v>100</v>
      </c>
    </row>
    <row r="20" spans="1:1" x14ac:dyDescent="0.3">
      <c r="A20">
        <v>105</v>
      </c>
    </row>
    <row r="21" spans="1:1" x14ac:dyDescent="0.3">
      <c r="A21">
        <v>110</v>
      </c>
    </row>
    <row r="22" spans="1:1" x14ac:dyDescent="0.3">
      <c r="A22">
        <v>115</v>
      </c>
    </row>
    <row r="23" spans="1:1" x14ac:dyDescent="0.3">
      <c r="A23">
        <v>120</v>
      </c>
    </row>
    <row r="24" spans="1:1" x14ac:dyDescent="0.3">
      <c r="A24">
        <v>125</v>
      </c>
    </row>
    <row r="25" spans="1:1" x14ac:dyDescent="0.3">
      <c r="A25">
        <v>130</v>
      </c>
    </row>
    <row r="26" spans="1:1" x14ac:dyDescent="0.3">
      <c r="A26">
        <v>135</v>
      </c>
    </row>
    <row r="27" spans="1:1" x14ac:dyDescent="0.3">
      <c r="A27">
        <v>140</v>
      </c>
    </row>
    <row r="28" spans="1:1" x14ac:dyDescent="0.3">
      <c r="A28">
        <v>145</v>
      </c>
    </row>
    <row r="29" spans="1:1" x14ac:dyDescent="0.3">
      <c r="A29">
        <v>150</v>
      </c>
    </row>
    <row r="30" spans="1:1" x14ac:dyDescent="0.3">
      <c r="A30">
        <v>155</v>
      </c>
    </row>
    <row r="31" spans="1:1" x14ac:dyDescent="0.3">
      <c r="A31">
        <v>160</v>
      </c>
    </row>
    <row r="32" spans="1:1" x14ac:dyDescent="0.3">
      <c r="A32">
        <v>165</v>
      </c>
    </row>
    <row r="33" spans="1:1" x14ac:dyDescent="0.3">
      <c r="A33">
        <v>170</v>
      </c>
    </row>
    <row r="34" spans="1:1" x14ac:dyDescent="0.3">
      <c r="A34">
        <v>175</v>
      </c>
    </row>
    <row r="35" spans="1:1" x14ac:dyDescent="0.3">
      <c r="A35">
        <v>180</v>
      </c>
    </row>
    <row r="36" spans="1:1" x14ac:dyDescent="0.3">
      <c r="A36">
        <v>185</v>
      </c>
    </row>
    <row r="37" spans="1:1" x14ac:dyDescent="0.3">
      <c r="A37">
        <v>190</v>
      </c>
    </row>
    <row r="38" spans="1:1" x14ac:dyDescent="0.3">
      <c r="A38">
        <v>195</v>
      </c>
    </row>
    <row r="39" spans="1:1" x14ac:dyDescent="0.3">
      <c r="A39">
        <v>200</v>
      </c>
    </row>
    <row r="40" spans="1:1" x14ac:dyDescent="0.3">
      <c r="A40">
        <v>205</v>
      </c>
    </row>
    <row r="41" spans="1:1" x14ac:dyDescent="0.3">
      <c r="A41">
        <v>210</v>
      </c>
    </row>
    <row r="42" spans="1:1" x14ac:dyDescent="0.3">
      <c r="A42">
        <v>215</v>
      </c>
    </row>
    <row r="43" spans="1:1" x14ac:dyDescent="0.3">
      <c r="A43">
        <v>220</v>
      </c>
    </row>
    <row r="44" spans="1:1" x14ac:dyDescent="0.3">
      <c r="A44">
        <v>225</v>
      </c>
    </row>
    <row r="45" spans="1:1" x14ac:dyDescent="0.3">
      <c r="A45">
        <v>230</v>
      </c>
    </row>
    <row r="46" spans="1:1" x14ac:dyDescent="0.3">
      <c r="A46">
        <v>235</v>
      </c>
    </row>
    <row r="47" spans="1:1" x14ac:dyDescent="0.3">
      <c r="A47">
        <v>240</v>
      </c>
    </row>
    <row r="48" spans="1:1" x14ac:dyDescent="0.3">
      <c r="A48">
        <v>245</v>
      </c>
    </row>
    <row r="49" spans="1:1" x14ac:dyDescent="0.3">
      <c r="A49">
        <v>250</v>
      </c>
    </row>
    <row r="50" spans="1:1" x14ac:dyDescent="0.3">
      <c r="A50">
        <v>255</v>
      </c>
    </row>
    <row r="51" spans="1:1" x14ac:dyDescent="0.3">
      <c r="A51">
        <v>260</v>
      </c>
    </row>
    <row r="52" spans="1:1" x14ac:dyDescent="0.3">
      <c r="A52">
        <v>265</v>
      </c>
    </row>
    <row r="53" spans="1:1" x14ac:dyDescent="0.3">
      <c r="A53">
        <v>270</v>
      </c>
    </row>
    <row r="54" spans="1:1" x14ac:dyDescent="0.3">
      <c r="A54">
        <v>275</v>
      </c>
    </row>
    <row r="55" spans="1:1" x14ac:dyDescent="0.3">
      <c r="A55">
        <v>280</v>
      </c>
    </row>
    <row r="56" spans="1:1" x14ac:dyDescent="0.3">
      <c r="A56">
        <v>285</v>
      </c>
    </row>
    <row r="57" spans="1:1" x14ac:dyDescent="0.3">
      <c r="A57">
        <v>290</v>
      </c>
    </row>
    <row r="58" spans="1:1" x14ac:dyDescent="0.3">
      <c r="A58">
        <v>295</v>
      </c>
    </row>
    <row r="59" spans="1:1" x14ac:dyDescent="0.3">
      <c r="A59">
        <v>300</v>
      </c>
    </row>
    <row r="60" spans="1:1" x14ac:dyDescent="0.3">
      <c r="A60">
        <v>305</v>
      </c>
    </row>
    <row r="61" spans="1:1" x14ac:dyDescent="0.3">
      <c r="A61">
        <v>310</v>
      </c>
    </row>
    <row r="62" spans="1:1" x14ac:dyDescent="0.3">
      <c r="A62">
        <v>315</v>
      </c>
    </row>
    <row r="63" spans="1:1" x14ac:dyDescent="0.3">
      <c r="A63">
        <v>320</v>
      </c>
    </row>
    <row r="64" spans="1:1" x14ac:dyDescent="0.3">
      <c r="A64">
        <v>325</v>
      </c>
    </row>
    <row r="65" spans="1:1" x14ac:dyDescent="0.3">
      <c r="A65">
        <v>330</v>
      </c>
    </row>
    <row r="66" spans="1:1" x14ac:dyDescent="0.3">
      <c r="A66">
        <v>335</v>
      </c>
    </row>
    <row r="67" spans="1:1" x14ac:dyDescent="0.3">
      <c r="A67">
        <v>340</v>
      </c>
    </row>
    <row r="68" spans="1:1" x14ac:dyDescent="0.3">
      <c r="A68">
        <v>345</v>
      </c>
    </row>
    <row r="69" spans="1:1" x14ac:dyDescent="0.3">
      <c r="A69">
        <v>350</v>
      </c>
    </row>
    <row r="70" spans="1:1" x14ac:dyDescent="0.3">
      <c r="A70">
        <v>355</v>
      </c>
    </row>
    <row r="71" spans="1:1" x14ac:dyDescent="0.3">
      <c r="A71">
        <v>360</v>
      </c>
    </row>
    <row r="72" spans="1:1" x14ac:dyDescent="0.3">
      <c r="A72">
        <v>365</v>
      </c>
    </row>
    <row r="73" spans="1:1" x14ac:dyDescent="0.3">
      <c r="A73">
        <v>370</v>
      </c>
    </row>
    <row r="74" spans="1:1" x14ac:dyDescent="0.3">
      <c r="A74">
        <v>375</v>
      </c>
    </row>
    <row r="75" spans="1:1" x14ac:dyDescent="0.3">
      <c r="A75">
        <v>380</v>
      </c>
    </row>
    <row r="76" spans="1:1" x14ac:dyDescent="0.3">
      <c r="A76">
        <v>385</v>
      </c>
    </row>
    <row r="77" spans="1:1" x14ac:dyDescent="0.3">
      <c r="A77">
        <v>390</v>
      </c>
    </row>
    <row r="78" spans="1:1" x14ac:dyDescent="0.3">
      <c r="A78">
        <v>395</v>
      </c>
    </row>
    <row r="79" spans="1:1" x14ac:dyDescent="0.3">
      <c r="A79">
        <v>400</v>
      </c>
    </row>
    <row r="80" spans="1:1" x14ac:dyDescent="0.3">
      <c r="A80">
        <v>405</v>
      </c>
    </row>
    <row r="81" spans="1:1" x14ac:dyDescent="0.3">
      <c r="A81">
        <v>410</v>
      </c>
    </row>
    <row r="82" spans="1:1" x14ac:dyDescent="0.3">
      <c r="A82">
        <v>415</v>
      </c>
    </row>
    <row r="83" spans="1:1" x14ac:dyDescent="0.3">
      <c r="A83">
        <v>420</v>
      </c>
    </row>
    <row r="84" spans="1:1" x14ac:dyDescent="0.3">
      <c r="A84">
        <v>425</v>
      </c>
    </row>
    <row r="85" spans="1:1" x14ac:dyDescent="0.3">
      <c r="A85">
        <v>430</v>
      </c>
    </row>
    <row r="86" spans="1:1" x14ac:dyDescent="0.3">
      <c r="A86">
        <v>435</v>
      </c>
    </row>
    <row r="87" spans="1:1" x14ac:dyDescent="0.3">
      <c r="A87">
        <v>440</v>
      </c>
    </row>
    <row r="88" spans="1:1" x14ac:dyDescent="0.3">
      <c r="A88">
        <v>445</v>
      </c>
    </row>
    <row r="89" spans="1:1" x14ac:dyDescent="0.3">
      <c r="A89">
        <v>450</v>
      </c>
    </row>
    <row r="90" spans="1:1" x14ac:dyDescent="0.3">
      <c r="A90">
        <v>455</v>
      </c>
    </row>
    <row r="91" spans="1:1" x14ac:dyDescent="0.3">
      <c r="A91">
        <v>460</v>
      </c>
    </row>
    <row r="92" spans="1:1" x14ac:dyDescent="0.3">
      <c r="A92">
        <v>465</v>
      </c>
    </row>
    <row r="93" spans="1:1" x14ac:dyDescent="0.3">
      <c r="A93">
        <v>470</v>
      </c>
    </row>
    <row r="94" spans="1:1" x14ac:dyDescent="0.3">
      <c r="A94">
        <v>475</v>
      </c>
    </row>
    <row r="95" spans="1:1" x14ac:dyDescent="0.3">
      <c r="A95">
        <v>480</v>
      </c>
    </row>
    <row r="96" spans="1:1" x14ac:dyDescent="0.3">
      <c r="A96">
        <v>485</v>
      </c>
    </row>
    <row r="97" spans="1:1" x14ac:dyDescent="0.3">
      <c r="A97">
        <v>490</v>
      </c>
    </row>
    <row r="98" spans="1:1" x14ac:dyDescent="0.3">
      <c r="A98">
        <v>495</v>
      </c>
    </row>
    <row r="99" spans="1:1" x14ac:dyDescent="0.3">
      <c r="A99">
        <v>500</v>
      </c>
    </row>
    <row r="100" spans="1:1" x14ac:dyDescent="0.3">
      <c r="A100">
        <v>505</v>
      </c>
    </row>
    <row r="101" spans="1:1" x14ac:dyDescent="0.3">
      <c r="A101">
        <v>510</v>
      </c>
    </row>
    <row r="102" spans="1:1" x14ac:dyDescent="0.3">
      <c r="A102">
        <v>515</v>
      </c>
    </row>
    <row r="103" spans="1:1" x14ac:dyDescent="0.3">
      <c r="A103">
        <v>520</v>
      </c>
    </row>
    <row r="104" spans="1:1" x14ac:dyDescent="0.3">
      <c r="A104">
        <v>525</v>
      </c>
    </row>
    <row r="105" spans="1:1" x14ac:dyDescent="0.3">
      <c r="A105">
        <v>530</v>
      </c>
    </row>
    <row r="106" spans="1:1" x14ac:dyDescent="0.3">
      <c r="A106">
        <v>535</v>
      </c>
    </row>
    <row r="107" spans="1:1" x14ac:dyDescent="0.3">
      <c r="A107">
        <v>540</v>
      </c>
    </row>
    <row r="108" spans="1:1" x14ac:dyDescent="0.3">
      <c r="A108">
        <v>545</v>
      </c>
    </row>
    <row r="109" spans="1:1" x14ac:dyDescent="0.3">
      <c r="A109">
        <v>550</v>
      </c>
    </row>
    <row r="110" spans="1:1" x14ac:dyDescent="0.3">
      <c r="A110">
        <v>555</v>
      </c>
    </row>
    <row r="111" spans="1:1" x14ac:dyDescent="0.3">
      <c r="A111">
        <v>560</v>
      </c>
    </row>
    <row r="112" spans="1:1" x14ac:dyDescent="0.3">
      <c r="A112">
        <v>565</v>
      </c>
    </row>
    <row r="113" spans="1:1" x14ac:dyDescent="0.3">
      <c r="A113">
        <v>570</v>
      </c>
    </row>
    <row r="114" spans="1:1" x14ac:dyDescent="0.3">
      <c r="A114">
        <v>575</v>
      </c>
    </row>
    <row r="115" spans="1:1" x14ac:dyDescent="0.3">
      <c r="A115">
        <v>580</v>
      </c>
    </row>
    <row r="116" spans="1:1" x14ac:dyDescent="0.3">
      <c r="A116">
        <v>585</v>
      </c>
    </row>
    <row r="117" spans="1:1" x14ac:dyDescent="0.3">
      <c r="A117">
        <v>590</v>
      </c>
    </row>
    <row r="118" spans="1:1" x14ac:dyDescent="0.3">
      <c r="A118">
        <v>595</v>
      </c>
    </row>
    <row r="119" spans="1:1" x14ac:dyDescent="0.3">
      <c r="A119">
        <v>600</v>
      </c>
    </row>
    <row r="120" spans="1:1" x14ac:dyDescent="0.3">
      <c r="A120">
        <v>605</v>
      </c>
    </row>
    <row r="121" spans="1:1" x14ac:dyDescent="0.3">
      <c r="A121">
        <v>610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62C1-FE8E-4F56-9628-605671CD820A}">
  <dimension ref="A1:F122"/>
  <sheetViews>
    <sheetView workbookViewId="0">
      <selection activeCell="C10" sqref="C10"/>
    </sheetView>
  </sheetViews>
  <sheetFormatPr defaultRowHeight="14.4" x14ac:dyDescent="0.3"/>
  <cols>
    <col min="1" max="1" width="24" bestFit="1" customWidth="1"/>
    <col min="4" max="4" width="13.33203125" bestFit="1" customWidth="1"/>
    <col min="6" max="6" width="10.109375" bestFit="1" customWidth="1"/>
  </cols>
  <sheetData>
    <row r="1" spans="1:6" x14ac:dyDescent="0.3">
      <c r="A1" t="s">
        <v>110</v>
      </c>
    </row>
    <row r="2" spans="1:6" x14ac:dyDescent="0.3">
      <c r="A2">
        <v>0.5</v>
      </c>
      <c r="C2" s="1" t="s">
        <v>76</v>
      </c>
      <c r="D2" s="1" t="s">
        <v>111</v>
      </c>
      <c r="E2" s="1">
        <f>QUARTILE(A2:A122,1)</f>
        <v>0.4</v>
      </c>
      <c r="F2" s="1" t="s">
        <v>127</v>
      </c>
    </row>
    <row r="3" spans="1:6" x14ac:dyDescent="0.3">
      <c r="A3">
        <v>1</v>
      </c>
      <c r="C3" s="1"/>
      <c r="D3" s="1" t="s">
        <v>112</v>
      </c>
      <c r="E3" s="1">
        <f>QUARTILE(A2:A122,2)</f>
        <v>0.7</v>
      </c>
      <c r="F3" s="1" t="s">
        <v>127</v>
      </c>
    </row>
    <row r="4" spans="1:6" x14ac:dyDescent="0.3">
      <c r="A4">
        <v>0.2</v>
      </c>
      <c r="C4" s="1"/>
      <c r="D4" s="1" t="s">
        <v>113</v>
      </c>
      <c r="E4" s="1">
        <f>QUARTILE(A2:A122,3)</f>
        <v>0.9</v>
      </c>
      <c r="F4" s="1" t="s">
        <v>127</v>
      </c>
    </row>
    <row r="5" spans="1:6" x14ac:dyDescent="0.3">
      <c r="A5">
        <v>0.7</v>
      </c>
      <c r="C5" s="1"/>
      <c r="D5" s="1"/>
      <c r="E5" s="1"/>
      <c r="F5" s="1"/>
    </row>
    <row r="6" spans="1:6" x14ac:dyDescent="0.3">
      <c r="A6">
        <v>0.3</v>
      </c>
      <c r="C6" s="1" t="s">
        <v>77</v>
      </c>
      <c r="D6" s="1" t="s">
        <v>115</v>
      </c>
      <c r="E6" s="1">
        <f>PERCENTILE(A2:A122,25%)</f>
        <v>0.4</v>
      </c>
      <c r="F6" s="1" t="s">
        <v>128</v>
      </c>
    </row>
    <row r="7" spans="1:6" x14ac:dyDescent="0.3">
      <c r="A7">
        <v>0.9</v>
      </c>
      <c r="C7" s="1"/>
      <c r="D7" s="1" t="s">
        <v>119</v>
      </c>
      <c r="E7" s="1">
        <f>PERCENTILE(A2:A122,50%)</f>
        <v>0.7</v>
      </c>
      <c r="F7" s="1" t="s">
        <v>128</v>
      </c>
    </row>
    <row r="8" spans="1:6" x14ac:dyDescent="0.3">
      <c r="A8">
        <v>1.2</v>
      </c>
      <c r="C8" s="1"/>
      <c r="D8" s="1" t="s">
        <v>116</v>
      </c>
      <c r="E8" s="1">
        <f>PERCENTILE(A2:A122,75%)</f>
        <v>0.9</v>
      </c>
      <c r="F8" s="1" t="s">
        <v>128</v>
      </c>
    </row>
    <row r="9" spans="1:6" x14ac:dyDescent="0.3">
      <c r="A9">
        <v>0.6</v>
      </c>
    </row>
    <row r="10" spans="1:6" x14ac:dyDescent="0.3">
      <c r="A10">
        <v>0.4</v>
      </c>
    </row>
    <row r="11" spans="1:6" x14ac:dyDescent="0.3">
      <c r="A11">
        <v>1.1000000000000001</v>
      </c>
    </row>
    <row r="12" spans="1:6" x14ac:dyDescent="0.3">
      <c r="A12">
        <v>0.8</v>
      </c>
    </row>
    <row r="13" spans="1:6" x14ac:dyDescent="0.3">
      <c r="A13">
        <v>0.5</v>
      </c>
    </row>
    <row r="14" spans="1:6" x14ac:dyDescent="0.3">
      <c r="A14">
        <v>0.3</v>
      </c>
    </row>
    <row r="15" spans="1:6" x14ac:dyDescent="0.3">
      <c r="A15">
        <v>0.6</v>
      </c>
    </row>
    <row r="16" spans="1:6" x14ac:dyDescent="0.3">
      <c r="A16">
        <v>1</v>
      </c>
    </row>
    <row r="17" spans="1:1" x14ac:dyDescent="0.3">
      <c r="A17">
        <v>0.4</v>
      </c>
    </row>
    <row r="18" spans="1:1" x14ac:dyDescent="0.3">
      <c r="A18">
        <v>0.5</v>
      </c>
    </row>
    <row r="19" spans="1:1" x14ac:dyDescent="0.3">
      <c r="A19">
        <v>0.7</v>
      </c>
    </row>
    <row r="20" spans="1:1" x14ac:dyDescent="0.3">
      <c r="A20">
        <v>0.9</v>
      </c>
    </row>
    <row r="21" spans="1:1" x14ac:dyDescent="0.3">
      <c r="A21">
        <v>1.3</v>
      </c>
    </row>
    <row r="22" spans="1:1" x14ac:dyDescent="0.3">
      <c r="A22">
        <v>0.8</v>
      </c>
    </row>
    <row r="23" spans="1:1" x14ac:dyDescent="0.3">
      <c r="A23">
        <v>0.6</v>
      </c>
    </row>
    <row r="24" spans="1:1" x14ac:dyDescent="0.3">
      <c r="A24">
        <v>0.4</v>
      </c>
    </row>
    <row r="25" spans="1:1" x14ac:dyDescent="0.3">
      <c r="A25">
        <v>0.7</v>
      </c>
    </row>
    <row r="26" spans="1:1" x14ac:dyDescent="0.3">
      <c r="A26">
        <v>0.9</v>
      </c>
    </row>
    <row r="27" spans="1:1" x14ac:dyDescent="0.3">
      <c r="A27">
        <v>0.5</v>
      </c>
    </row>
    <row r="28" spans="1:1" x14ac:dyDescent="0.3">
      <c r="A28">
        <v>0.2</v>
      </c>
    </row>
    <row r="29" spans="1:1" x14ac:dyDescent="0.3">
      <c r="A29">
        <v>1</v>
      </c>
    </row>
    <row r="30" spans="1:1" x14ac:dyDescent="0.3">
      <c r="A30">
        <v>0.8</v>
      </c>
    </row>
    <row r="31" spans="1:1" x14ac:dyDescent="0.3">
      <c r="A31">
        <v>0.3</v>
      </c>
    </row>
    <row r="32" spans="1:1" x14ac:dyDescent="0.3">
      <c r="A32">
        <v>0.6</v>
      </c>
    </row>
    <row r="33" spans="1:1" x14ac:dyDescent="0.3">
      <c r="A33">
        <v>0.4</v>
      </c>
    </row>
    <row r="34" spans="1:1" x14ac:dyDescent="0.3">
      <c r="A34">
        <v>0.7</v>
      </c>
    </row>
    <row r="35" spans="1:1" x14ac:dyDescent="0.3">
      <c r="A35">
        <v>0.9</v>
      </c>
    </row>
    <row r="36" spans="1:1" x14ac:dyDescent="0.3">
      <c r="A36">
        <v>1.2</v>
      </c>
    </row>
    <row r="37" spans="1:1" x14ac:dyDescent="0.3">
      <c r="A37">
        <v>0.8</v>
      </c>
    </row>
    <row r="38" spans="1:1" x14ac:dyDescent="0.3">
      <c r="A38">
        <v>0.3</v>
      </c>
    </row>
    <row r="39" spans="1:1" x14ac:dyDescent="0.3">
      <c r="A39">
        <v>0.6</v>
      </c>
    </row>
    <row r="40" spans="1:1" x14ac:dyDescent="0.3">
      <c r="A40">
        <v>0.5</v>
      </c>
    </row>
    <row r="41" spans="1:1" x14ac:dyDescent="0.3">
      <c r="A41">
        <v>0.4</v>
      </c>
    </row>
    <row r="42" spans="1:1" x14ac:dyDescent="0.3">
      <c r="A42">
        <v>0.7</v>
      </c>
    </row>
    <row r="43" spans="1:1" x14ac:dyDescent="0.3">
      <c r="A43">
        <v>0.9</v>
      </c>
    </row>
    <row r="44" spans="1:1" x14ac:dyDescent="0.3">
      <c r="A44">
        <v>1.1000000000000001</v>
      </c>
    </row>
    <row r="45" spans="1:1" x14ac:dyDescent="0.3">
      <c r="A45">
        <v>0.3</v>
      </c>
    </row>
    <row r="46" spans="1:1" x14ac:dyDescent="0.3">
      <c r="A46">
        <v>1.4</v>
      </c>
    </row>
    <row r="47" spans="1:1" x14ac:dyDescent="0.3">
      <c r="A47">
        <v>0.9</v>
      </c>
    </row>
    <row r="48" spans="1:1" x14ac:dyDescent="0.3">
      <c r="A48">
        <v>0.6</v>
      </c>
    </row>
    <row r="49" spans="1:1" x14ac:dyDescent="0.3">
      <c r="A49">
        <v>0.2</v>
      </c>
    </row>
    <row r="50" spans="1:1" x14ac:dyDescent="0.3">
      <c r="A50">
        <v>1.5</v>
      </c>
    </row>
    <row r="51" spans="1:1" x14ac:dyDescent="0.3">
      <c r="A51">
        <v>1</v>
      </c>
    </row>
    <row r="52" spans="1:1" x14ac:dyDescent="0.3">
      <c r="A52">
        <v>0.6</v>
      </c>
    </row>
    <row r="53" spans="1:1" x14ac:dyDescent="0.3">
      <c r="A53">
        <v>0.4</v>
      </c>
    </row>
    <row r="54" spans="1:1" x14ac:dyDescent="0.3">
      <c r="A54">
        <v>0.7</v>
      </c>
    </row>
    <row r="55" spans="1:1" x14ac:dyDescent="0.3">
      <c r="A55">
        <v>1</v>
      </c>
    </row>
    <row r="56" spans="1:1" x14ac:dyDescent="0.3">
      <c r="A56">
        <v>0.8</v>
      </c>
    </row>
    <row r="57" spans="1:1" x14ac:dyDescent="0.3">
      <c r="A57">
        <v>0.3</v>
      </c>
    </row>
    <row r="58" spans="1:1" x14ac:dyDescent="0.3">
      <c r="A58">
        <v>0.5</v>
      </c>
    </row>
    <row r="59" spans="1:1" x14ac:dyDescent="0.3">
      <c r="A59">
        <v>0.8</v>
      </c>
    </row>
    <row r="60" spans="1:1" x14ac:dyDescent="0.3">
      <c r="A60">
        <v>0.6</v>
      </c>
    </row>
    <row r="61" spans="1:1" x14ac:dyDescent="0.3">
      <c r="A61">
        <v>0.3</v>
      </c>
    </row>
    <row r="62" spans="1:1" x14ac:dyDescent="0.3">
      <c r="A62">
        <v>0.9</v>
      </c>
    </row>
    <row r="63" spans="1:1" x14ac:dyDescent="0.3">
      <c r="A63">
        <v>0.4</v>
      </c>
    </row>
    <row r="64" spans="1:1" x14ac:dyDescent="0.3">
      <c r="A64">
        <v>0.7</v>
      </c>
    </row>
    <row r="65" spans="1:1" x14ac:dyDescent="0.3">
      <c r="A65">
        <v>0.9</v>
      </c>
    </row>
    <row r="66" spans="1:1" x14ac:dyDescent="0.3">
      <c r="A66">
        <v>1</v>
      </c>
    </row>
    <row r="67" spans="1:1" x14ac:dyDescent="0.3">
      <c r="A67">
        <v>0.8</v>
      </c>
    </row>
    <row r="68" spans="1:1" x14ac:dyDescent="0.3">
      <c r="A68">
        <v>0.3</v>
      </c>
    </row>
    <row r="69" spans="1:1" x14ac:dyDescent="0.3">
      <c r="A69">
        <v>0.5</v>
      </c>
    </row>
    <row r="70" spans="1:1" x14ac:dyDescent="0.3">
      <c r="A70">
        <v>0.6</v>
      </c>
    </row>
    <row r="71" spans="1:1" x14ac:dyDescent="0.3">
      <c r="A71">
        <v>0.4</v>
      </c>
    </row>
    <row r="72" spans="1:1" x14ac:dyDescent="0.3">
      <c r="A72">
        <v>0.7</v>
      </c>
    </row>
    <row r="73" spans="1:1" x14ac:dyDescent="0.3">
      <c r="A73">
        <v>0.9</v>
      </c>
    </row>
    <row r="74" spans="1:1" x14ac:dyDescent="0.3">
      <c r="A74">
        <v>1.1000000000000001</v>
      </c>
    </row>
    <row r="75" spans="1:1" x14ac:dyDescent="0.3">
      <c r="A75">
        <v>0.8</v>
      </c>
    </row>
    <row r="76" spans="1:1" x14ac:dyDescent="0.3">
      <c r="A76">
        <v>0.3</v>
      </c>
    </row>
    <row r="77" spans="1:1" x14ac:dyDescent="0.3">
      <c r="A77">
        <v>0.5</v>
      </c>
    </row>
    <row r="78" spans="1:1" x14ac:dyDescent="0.3">
      <c r="A78">
        <v>0.6</v>
      </c>
    </row>
    <row r="79" spans="1:1" x14ac:dyDescent="0.3">
      <c r="A79">
        <v>0.4</v>
      </c>
    </row>
    <row r="80" spans="1:1" x14ac:dyDescent="0.3">
      <c r="A80">
        <v>0.7</v>
      </c>
    </row>
    <row r="81" spans="1:1" x14ac:dyDescent="0.3">
      <c r="A81">
        <v>0.9</v>
      </c>
    </row>
    <row r="82" spans="1:1" x14ac:dyDescent="0.3">
      <c r="A82">
        <v>1</v>
      </c>
    </row>
    <row r="83" spans="1:1" x14ac:dyDescent="0.3">
      <c r="A83">
        <v>0.8</v>
      </c>
    </row>
    <row r="84" spans="1:1" x14ac:dyDescent="0.3">
      <c r="A84">
        <v>0.3</v>
      </c>
    </row>
    <row r="85" spans="1:1" x14ac:dyDescent="0.3">
      <c r="A85">
        <v>0.5</v>
      </c>
    </row>
    <row r="86" spans="1:1" x14ac:dyDescent="0.3">
      <c r="A86">
        <v>0.6</v>
      </c>
    </row>
    <row r="87" spans="1:1" x14ac:dyDescent="0.3">
      <c r="A87">
        <v>0.4</v>
      </c>
    </row>
    <row r="88" spans="1:1" x14ac:dyDescent="0.3">
      <c r="A88">
        <v>0.7</v>
      </c>
    </row>
    <row r="89" spans="1:1" x14ac:dyDescent="0.3">
      <c r="A89">
        <v>0.9</v>
      </c>
    </row>
    <row r="90" spans="1:1" x14ac:dyDescent="0.3">
      <c r="A90">
        <v>1.1000000000000001</v>
      </c>
    </row>
    <row r="91" spans="1:1" x14ac:dyDescent="0.3">
      <c r="A91">
        <v>0.8</v>
      </c>
    </row>
    <row r="92" spans="1:1" x14ac:dyDescent="0.3">
      <c r="A92">
        <v>0.3</v>
      </c>
    </row>
    <row r="93" spans="1:1" x14ac:dyDescent="0.3">
      <c r="A93">
        <v>0.5</v>
      </c>
    </row>
    <row r="94" spans="1:1" x14ac:dyDescent="0.3">
      <c r="A94">
        <v>0.6</v>
      </c>
    </row>
    <row r="95" spans="1:1" x14ac:dyDescent="0.3">
      <c r="A95">
        <v>0.4</v>
      </c>
    </row>
    <row r="96" spans="1:1" x14ac:dyDescent="0.3">
      <c r="A96">
        <v>0.7</v>
      </c>
    </row>
    <row r="97" spans="1:1" x14ac:dyDescent="0.3">
      <c r="A97">
        <v>0.9</v>
      </c>
    </row>
    <row r="98" spans="1:1" x14ac:dyDescent="0.3">
      <c r="A98">
        <v>1</v>
      </c>
    </row>
    <row r="99" spans="1:1" x14ac:dyDescent="0.3">
      <c r="A99">
        <v>0.8</v>
      </c>
    </row>
    <row r="100" spans="1:1" x14ac:dyDescent="0.3">
      <c r="A100">
        <v>0.3</v>
      </c>
    </row>
    <row r="101" spans="1:1" x14ac:dyDescent="0.3">
      <c r="A101">
        <v>0.5</v>
      </c>
    </row>
    <row r="102" spans="1:1" x14ac:dyDescent="0.3">
      <c r="A102">
        <v>0.6</v>
      </c>
    </row>
    <row r="103" spans="1:1" x14ac:dyDescent="0.3">
      <c r="A103">
        <v>0.4</v>
      </c>
    </row>
    <row r="104" spans="1:1" x14ac:dyDescent="0.3">
      <c r="A104">
        <v>0.7</v>
      </c>
    </row>
    <row r="105" spans="1:1" x14ac:dyDescent="0.3">
      <c r="A105">
        <v>0.9</v>
      </c>
    </row>
    <row r="106" spans="1:1" x14ac:dyDescent="0.3">
      <c r="A106">
        <v>1.1000000000000001</v>
      </c>
    </row>
    <row r="107" spans="1:1" x14ac:dyDescent="0.3">
      <c r="A107">
        <v>0.8</v>
      </c>
    </row>
    <row r="108" spans="1:1" x14ac:dyDescent="0.3">
      <c r="A108">
        <v>0.3</v>
      </c>
    </row>
    <row r="109" spans="1:1" x14ac:dyDescent="0.3">
      <c r="A109">
        <v>0.5</v>
      </c>
    </row>
    <row r="110" spans="1:1" x14ac:dyDescent="0.3">
      <c r="A110">
        <v>0.6</v>
      </c>
    </row>
    <row r="111" spans="1:1" x14ac:dyDescent="0.3">
      <c r="A111">
        <v>0.4</v>
      </c>
    </row>
    <row r="112" spans="1:1" x14ac:dyDescent="0.3">
      <c r="A112">
        <v>0.7</v>
      </c>
    </row>
    <row r="113" spans="1:1" x14ac:dyDescent="0.3">
      <c r="A113">
        <v>0.9</v>
      </c>
    </row>
    <row r="114" spans="1:1" x14ac:dyDescent="0.3">
      <c r="A114">
        <v>1</v>
      </c>
    </row>
    <row r="115" spans="1:1" x14ac:dyDescent="0.3">
      <c r="A115">
        <v>0.8</v>
      </c>
    </row>
    <row r="116" spans="1:1" x14ac:dyDescent="0.3">
      <c r="A116">
        <v>0.3</v>
      </c>
    </row>
    <row r="117" spans="1:1" x14ac:dyDescent="0.3">
      <c r="A117">
        <v>0.5</v>
      </c>
    </row>
    <row r="118" spans="1:1" x14ac:dyDescent="0.3">
      <c r="A118">
        <v>0.6</v>
      </c>
    </row>
    <row r="119" spans="1:1" x14ac:dyDescent="0.3">
      <c r="A119">
        <v>0.4</v>
      </c>
    </row>
    <row r="120" spans="1:1" x14ac:dyDescent="0.3">
      <c r="A120">
        <v>0.7</v>
      </c>
    </row>
    <row r="121" spans="1:1" x14ac:dyDescent="0.3">
      <c r="A121">
        <v>0.9</v>
      </c>
    </row>
    <row r="122" spans="1:1" x14ac:dyDescent="0.3">
      <c r="A122">
        <v>1.1000000000000001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0ECA-88F7-4DE9-9CE1-E14FA0187D7F}">
  <dimension ref="A1:E13"/>
  <sheetViews>
    <sheetView topLeftCell="B1" workbookViewId="0">
      <selection activeCell="D3" sqref="D3:E4"/>
    </sheetView>
  </sheetViews>
  <sheetFormatPr defaultRowHeight="14.4" x14ac:dyDescent="0.3"/>
  <cols>
    <col min="1" max="1" width="20.21875" bestFit="1" customWidth="1"/>
    <col min="2" max="2" width="12.5546875" bestFit="1" customWidth="1"/>
    <col min="4" max="4" width="19.88671875" bestFit="1" customWidth="1"/>
  </cols>
  <sheetData>
    <row r="1" spans="1:5" x14ac:dyDescent="0.3">
      <c r="A1" t="s">
        <v>129</v>
      </c>
      <c r="B1" t="s">
        <v>130</v>
      </c>
    </row>
    <row r="2" spans="1:5" x14ac:dyDescent="0.3">
      <c r="A2">
        <v>10</v>
      </c>
      <c r="B2">
        <v>50</v>
      </c>
    </row>
    <row r="3" spans="1:5" x14ac:dyDescent="0.3">
      <c r="A3">
        <v>12</v>
      </c>
      <c r="B3">
        <v>55</v>
      </c>
      <c r="D3" s="1" t="s">
        <v>135</v>
      </c>
      <c r="E3" s="1">
        <f>CORREL(A2:A13,B2:B13)</f>
        <v>0.99921031003664817</v>
      </c>
    </row>
    <row r="4" spans="1:5" x14ac:dyDescent="0.3">
      <c r="A4">
        <v>15</v>
      </c>
      <c r="B4">
        <v>60</v>
      </c>
      <c r="D4" s="1"/>
      <c r="E4" s="1" t="s">
        <v>136</v>
      </c>
    </row>
    <row r="5" spans="1:5" x14ac:dyDescent="0.3">
      <c r="A5">
        <v>18</v>
      </c>
      <c r="B5">
        <v>65</v>
      </c>
    </row>
    <row r="6" spans="1:5" x14ac:dyDescent="0.3">
      <c r="A6">
        <v>20</v>
      </c>
      <c r="B6">
        <v>70</v>
      </c>
    </row>
    <row r="7" spans="1:5" x14ac:dyDescent="0.3">
      <c r="A7">
        <v>22</v>
      </c>
      <c r="B7">
        <v>75</v>
      </c>
    </row>
    <row r="8" spans="1:5" x14ac:dyDescent="0.3">
      <c r="A8">
        <v>25</v>
      </c>
      <c r="B8">
        <v>80</v>
      </c>
    </row>
    <row r="9" spans="1:5" x14ac:dyDescent="0.3">
      <c r="A9">
        <v>28</v>
      </c>
      <c r="B9">
        <v>85</v>
      </c>
    </row>
    <row r="10" spans="1:5" x14ac:dyDescent="0.3">
      <c r="A10">
        <v>30</v>
      </c>
      <c r="B10">
        <v>90</v>
      </c>
    </row>
    <row r="11" spans="1:5" x14ac:dyDescent="0.3">
      <c r="A11">
        <v>32</v>
      </c>
      <c r="B11">
        <v>95</v>
      </c>
    </row>
    <row r="12" spans="1:5" x14ac:dyDescent="0.3">
      <c r="A12">
        <v>35</v>
      </c>
      <c r="B12">
        <v>100</v>
      </c>
    </row>
    <row r="13" spans="1:5" x14ac:dyDescent="0.3">
      <c r="A13">
        <v>38</v>
      </c>
      <c r="B13">
        <v>105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BE36-AE81-498A-A90A-30A831F80119}">
  <dimension ref="A1:E21"/>
  <sheetViews>
    <sheetView workbookViewId="0">
      <selection activeCell="D2" sqref="D2:E3"/>
    </sheetView>
  </sheetViews>
  <sheetFormatPr defaultRowHeight="14.4" x14ac:dyDescent="0.3"/>
  <cols>
    <col min="1" max="2" width="10.21875" bestFit="1" customWidth="1"/>
    <col min="4" max="4" width="10.109375" bestFit="1" customWidth="1"/>
  </cols>
  <sheetData>
    <row r="1" spans="1:5" x14ac:dyDescent="0.3">
      <c r="A1" t="s">
        <v>131</v>
      </c>
      <c r="B1" t="s">
        <v>132</v>
      </c>
    </row>
    <row r="2" spans="1:5" x14ac:dyDescent="0.3">
      <c r="A2">
        <v>45</v>
      </c>
      <c r="B2">
        <v>52</v>
      </c>
      <c r="D2" s="1" t="s">
        <v>137</v>
      </c>
      <c r="E2" s="1">
        <f>_xlfn.COVARIANCE.P(A2:A21,B2:B21)</f>
        <v>92.65</v>
      </c>
    </row>
    <row r="3" spans="1:5" x14ac:dyDescent="0.3">
      <c r="A3">
        <v>47</v>
      </c>
      <c r="B3">
        <v>54</v>
      </c>
      <c r="D3" s="1"/>
      <c r="E3" s="1" t="s">
        <v>138</v>
      </c>
    </row>
    <row r="4" spans="1:5" x14ac:dyDescent="0.3">
      <c r="A4">
        <v>48</v>
      </c>
      <c r="B4">
        <v>55</v>
      </c>
    </row>
    <row r="5" spans="1:5" x14ac:dyDescent="0.3">
      <c r="A5">
        <v>50</v>
      </c>
      <c r="B5">
        <v>57</v>
      </c>
    </row>
    <row r="6" spans="1:5" x14ac:dyDescent="0.3">
      <c r="A6">
        <v>52</v>
      </c>
      <c r="B6">
        <v>59</v>
      </c>
    </row>
    <row r="7" spans="1:5" x14ac:dyDescent="0.3">
      <c r="A7">
        <v>53</v>
      </c>
      <c r="B7">
        <v>60</v>
      </c>
    </row>
    <row r="8" spans="1:5" x14ac:dyDescent="0.3">
      <c r="A8">
        <v>55</v>
      </c>
      <c r="B8">
        <v>61</v>
      </c>
    </row>
    <row r="9" spans="1:5" x14ac:dyDescent="0.3">
      <c r="A9">
        <v>56</v>
      </c>
      <c r="B9">
        <v>62</v>
      </c>
    </row>
    <row r="10" spans="1:5" x14ac:dyDescent="0.3">
      <c r="A10">
        <v>58</v>
      </c>
      <c r="B10">
        <v>64</v>
      </c>
    </row>
    <row r="11" spans="1:5" x14ac:dyDescent="0.3">
      <c r="A11">
        <v>60</v>
      </c>
      <c r="B11">
        <v>66</v>
      </c>
    </row>
    <row r="12" spans="1:5" x14ac:dyDescent="0.3">
      <c r="A12">
        <v>62</v>
      </c>
      <c r="B12">
        <v>67</v>
      </c>
    </row>
    <row r="13" spans="1:5" x14ac:dyDescent="0.3">
      <c r="A13">
        <v>64</v>
      </c>
      <c r="B13">
        <v>69</v>
      </c>
    </row>
    <row r="14" spans="1:5" x14ac:dyDescent="0.3">
      <c r="A14">
        <v>65</v>
      </c>
      <c r="B14">
        <v>71</v>
      </c>
    </row>
    <row r="15" spans="1:5" x14ac:dyDescent="0.3">
      <c r="A15">
        <v>67</v>
      </c>
      <c r="B15">
        <v>73</v>
      </c>
    </row>
    <row r="16" spans="1:5" x14ac:dyDescent="0.3">
      <c r="A16">
        <v>69</v>
      </c>
      <c r="B16">
        <v>74</v>
      </c>
    </row>
    <row r="17" spans="1:2" x14ac:dyDescent="0.3">
      <c r="A17">
        <v>70</v>
      </c>
      <c r="B17">
        <v>76</v>
      </c>
    </row>
    <row r="18" spans="1:2" x14ac:dyDescent="0.3">
      <c r="A18">
        <v>72</v>
      </c>
      <c r="B18">
        <v>78</v>
      </c>
    </row>
    <row r="19" spans="1:2" x14ac:dyDescent="0.3">
      <c r="A19">
        <v>74</v>
      </c>
      <c r="B19">
        <v>80</v>
      </c>
    </row>
    <row r="20" spans="1:2" x14ac:dyDescent="0.3">
      <c r="A20">
        <v>76</v>
      </c>
      <c r="B20">
        <v>82</v>
      </c>
    </row>
    <row r="21" spans="1:2" x14ac:dyDescent="0.3">
      <c r="A21">
        <v>77</v>
      </c>
      <c r="B21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DAA9-208F-439A-B974-083DEBA8F2E7}">
  <dimension ref="A1:G53"/>
  <sheetViews>
    <sheetView workbookViewId="0">
      <selection activeCell="G18" sqref="G18"/>
    </sheetView>
  </sheetViews>
  <sheetFormatPr defaultRowHeight="14.4" x14ac:dyDescent="0.3"/>
  <cols>
    <col min="2" max="2" width="14.6640625" bestFit="1" customWidth="1"/>
    <col min="7" max="7" width="71.88671875" bestFit="1" customWidth="1"/>
  </cols>
  <sheetData>
    <row r="1" spans="1:7" x14ac:dyDescent="0.3">
      <c r="A1" t="s">
        <v>21</v>
      </c>
    </row>
    <row r="2" spans="1:7" x14ac:dyDescent="0.3">
      <c r="A2" t="s">
        <v>15</v>
      </c>
    </row>
    <row r="3" spans="1:7" x14ac:dyDescent="0.3">
      <c r="A3" t="s">
        <v>22</v>
      </c>
      <c r="B3" t="s">
        <v>23</v>
      </c>
      <c r="D3" s="1" t="s">
        <v>6</v>
      </c>
      <c r="E3" s="1">
        <f>AVERAGE(B4:B53)</f>
        <v>3.44</v>
      </c>
      <c r="G3" t="s">
        <v>24</v>
      </c>
    </row>
    <row r="4" spans="1:7" ht="17.399999999999999" customHeight="1" x14ac:dyDescent="0.3">
      <c r="A4">
        <v>1</v>
      </c>
      <c r="B4">
        <v>3</v>
      </c>
      <c r="D4" s="1" t="s">
        <v>10</v>
      </c>
      <c r="E4" s="1">
        <f>MEDIAN(B4:B53)</f>
        <v>3</v>
      </c>
      <c r="G4" t="s">
        <v>25</v>
      </c>
    </row>
    <row r="5" spans="1:7" ht="25.8" customHeight="1" x14ac:dyDescent="0.3">
      <c r="A5">
        <v>2</v>
      </c>
      <c r="B5">
        <v>2</v>
      </c>
      <c r="D5" s="1" t="s">
        <v>12</v>
      </c>
      <c r="E5" s="1">
        <f>MODE(B4:B53)</f>
        <v>2</v>
      </c>
      <c r="G5" s="2" t="s">
        <v>26</v>
      </c>
    </row>
    <row r="6" spans="1:7" x14ac:dyDescent="0.3">
      <c r="A6">
        <v>3</v>
      </c>
      <c r="B6">
        <v>5</v>
      </c>
    </row>
    <row r="7" spans="1:7" x14ac:dyDescent="0.3">
      <c r="A7">
        <v>4</v>
      </c>
      <c r="B7">
        <v>4</v>
      </c>
    </row>
    <row r="8" spans="1:7" x14ac:dyDescent="0.3">
      <c r="A8">
        <v>5</v>
      </c>
      <c r="B8">
        <v>7</v>
      </c>
    </row>
    <row r="9" spans="1:7" x14ac:dyDescent="0.3">
      <c r="A9">
        <v>6</v>
      </c>
      <c r="B9">
        <v>2</v>
      </c>
    </row>
    <row r="10" spans="1:7" x14ac:dyDescent="0.3">
      <c r="A10">
        <v>7</v>
      </c>
      <c r="B10">
        <v>3</v>
      </c>
    </row>
    <row r="11" spans="1:7" x14ac:dyDescent="0.3">
      <c r="A11">
        <v>8</v>
      </c>
      <c r="B11">
        <v>3</v>
      </c>
    </row>
    <row r="12" spans="1:7" x14ac:dyDescent="0.3">
      <c r="A12">
        <v>9</v>
      </c>
      <c r="B12">
        <v>1</v>
      </c>
    </row>
    <row r="13" spans="1:7" x14ac:dyDescent="0.3">
      <c r="A13">
        <v>10</v>
      </c>
      <c r="B13">
        <v>6</v>
      </c>
    </row>
    <row r="14" spans="1:7" x14ac:dyDescent="0.3">
      <c r="A14">
        <v>11</v>
      </c>
      <c r="B14">
        <v>4</v>
      </c>
    </row>
    <row r="15" spans="1:7" x14ac:dyDescent="0.3">
      <c r="A15">
        <v>12</v>
      </c>
      <c r="B15">
        <v>2</v>
      </c>
    </row>
    <row r="16" spans="1:7" x14ac:dyDescent="0.3">
      <c r="A16">
        <v>13</v>
      </c>
      <c r="B16">
        <v>3</v>
      </c>
    </row>
    <row r="17" spans="1:2" x14ac:dyDescent="0.3">
      <c r="A17">
        <v>14</v>
      </c>
      <c r="B17">
        <v>5</v>
      </c>
    </row>
    <row r="18" spans="1:2" x14ac:dyDescent="0.3">
      <c r="A18">
        <v>15</v>
      </c>
      <c r="B18">
        <v>2</v>
      </c>
    </row>
    <row r="19" spans="1:2" x14ac:dyDescent="0.3">
      <c r="A19">
        <v>16</v>
      </c>
      <c r="B19">
        <v>4</v>
      </c>
    </row>
    <row r="20" spans="1:2" x14ac:dyDescent="0.3">
      <c r="A20">
        <v>17</v>
      </c>
      <c r="B20">
        <v>2</v>
      </c>
    </row>
    <row r="21" spans="1:2" x14ac:dyDescent="0.3">
      <c r="A21">
        <v>18</v>
      </c>
      <c r="B21">
        <v>1</v>
      </c>
    </row>
    <row r="22" spans="1:2" x14ac:dyDescent="0.3">
      <c r="A22">
        <v>19</v>
      </c>
      <c r="B22">
        <v>3</v>
      </c>
    </row>
    <row r="23" spans="1:2" x14ac:dyDescent="0.3">
      <c r="A23">
        <v>20</v>
      </c>
      <c r="B23">
        <v>5</v>
      </c>
    </row>
    <row r="24" spans="1:2" x14ac:dyDescent="0.3">
      <c r="A24">
        <v>21</v>
      </c>
      <c r="B24">
        <v>6</v>
      </c>
    </row>
    <row r="25" spans="1:2" x14ac:dyDescent="0.3">
      <c r="A25">
        <v>22</v>
      </c>
      <c r="B25">
        <v>3</v>
      </c>
    </row>
    <row r="26" spans="1:2" x14ac:dyDescent="0.3">
      <c r="A26">
        <v>23</v>
      </c>
      <c r="B26">
        <v>2</v>
      </c>
    </row>
    <row r="27" spans="1:2" x14ac:dyDescent="0.3">
      <c r="A27">
        <v>24</v>
      </c>
      <c r="B27">
        <v>1</v>
      </c>
    </row>
    <row r="28" spans="1:2" x14ac:dyDescent="0.3">
      <c r="A28">
        <v>25</v>
      </c>
      <c r="B28">
        <v>4</v>
      </c>
    </row>
    <row r="29" spans="1:2" x14ac:dyDescent="0.3">
      <c r="A29">
        <v>26</v>
      </c>
      <c r="B29">
        <v>2</v>
      </c>
    </row>
    <row r="30" spans="1:2" x14ac:dyDescent="0.3">
      <c r="A30">
        <v>27</v>
      </c>
      <c r="B30">
        <v>4</v>
      </c>
    </row>
    <row r="31" spans="1:2" x14ac:dyDescent="0.3">
      <c r="A31">
        <v>28</v>
      </c>
      <c r="B31">
        <v>5</v>
      </c>
    </row>
    <row r="32" spans="1:2" x14ac:dyDescent="0.3">
      <c r="A32">
        <v>29</v>
      </c>
      <c r="B32">
        <v>3</v>
      </c>
    </row>
    <row r="33" spans="1:2" x14ac:dyDescent="0.3">
      <c r="A33">
        <v>30</v>
      </c>
      <c r="B33">
        <v>2</v>
      </c>
    </row>
    <row r="34" spans="1:2" x14ac:dyDescent="0.3">
      <c r="A34">
        <v>31</v>
      </c>
      <c r="B34">
        <v>7</v>
      </c>
    </row>
    <row r="35" spans="1:2" x14ac:dyDescent="0.3">
      <c r="A35">
        <v>32</v>
      </c>
      <c r="B35">
        <v>2</v>
      </c>
    </row>
    <row r="36" spans="1:2" x14ac:dyDescent="0.3">
      <c r="A36">
        <v>33</v>
      </c>
      <c r="B36">
        <v>3</v>
      </c>
    </row>
    <row r="37" spans="1:2" x14ac:dyDescent="0.3">
      <c r="A37">
        <v>34</v>
      </c>
      <c r="B37">
        <v>4</v>
      </c>
    </row>
    <row r="38" spans="1:2" x14ac:dyDescent="0.3">
      <c r="A38">
        <v>35</v>
      </c>
      <c r="B38">
        <v>5</v>
      </c>
    </row>
    <row r="39" spans="1:2" x14ac:dyDescent="0.3">
      <c r="A39">
        <v>36</v>
      </c>
      <c r="B39">
        <v>1</v>
      </c>
    </row>
    <row r="40" spans="1:2" x14ac:dyDescent="0.3">
      <c r="A40">
        <v>37</v>
      </c>
      <c r="B40">
        <v>6</v>
      </c>
    </row>
    <row r="41" spans="1:2" x14ac:dyDescent="0.3">
      <c r="A41">
        <v>38</v>
      </c>
      <c r="B41">
        <v>2</v>
      </c>
    </row>
    <row r="42" spans="1:2" x14ac:dyDescent="0.3">
      <c r="A42">
        <v>39</v>
      </c>
      <c r="B42">
        <v>4</v>
      </c>
    </row>
    <row r="43" spans="1:2" x14ac:dyDescent="0.3">
      <c r="A43">
        <v>40</v>
      </c>
      <c r="B43">
        <v>3</v>
      </c>
    </row>
    <row r="44" spans="1:2" x14ac:dyDescent="0.3">
      <c r="A44">
        <v>41</v>
      </c>
      <c r="B44">
        <v>5</v>
      </c>
    </row>
    <row r="45" spans="1:2" x14ac:dyDescent="0.3">
      <c r="A45">
        <v>42</v>
      </c>
      <c r="B45">
        <v>3</v>
      </c>
    </row>
    <row r="46" spans="1:2" x14ac:dyDescent="0.3">
      <c r="A46">
        <v>43</v>
      </c>
      <c r="B46">
        <v>2</v>
      </c>
    </row>
    <row r="47" spans="1:2" x14ac:dyDescent="0.3">
      <c r="A47">
        <v>44</v>
      </c>
      <c r="B47">
        <v>4</v>
      </c>
    </row>
    <row r="48" spans="1:2" x14ac:dyDescent="0.3">
      <c r="A48">
        <v>45</v>
      </c>
      <c r="B48">
        <v>2</v>
      </c>
    </row>
    <row r="49" spans="1:2" x14ac:dyDescent="0.3">
      <c r="A49">
        <v>46</v>
      </c>
      <c r="B49">
        <v>6</v>
      </c>
    </row>
    <row r="50" spans="1:2" x14ac:dyDescent="0.3">
      <c r="A50">
        <v>47</v>
      </c>
      <c r="B50">
        <v>3</v>
      </c>
    </row>
    <row r="51" spans="1:2" x14ac:dyDescent="0.3">
      <c r="A51">
        <v>48</v>
      </c>
      <c r="B51">
        <v>2</v>
      </c>
    </row>
    <row r="52" spans="1:2" x14ac:dyDescent="0.3">
      <c r="A52">
        <v>49</v>
      </c>
      <c r="B52">
        <v>4</v>
      </c>
    </row>
    <row r="53" spans="1:2" x14ac:dyDescent="0.3">
      <c r="A53">
        <v>50</v>
      </c>
      <c r="B53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69F4-5D58-4BD3-8877-824B24698EF2}">
  <dimension ref="A1:E31"/>
  <sheetViews>
    <sheetView workbookViewId="0">
      <selection activeCell="F10" sqref="F10"/>
    </sheetView>
  </sheetViews>
  <sheetFormatPr defaultRowHeight="14.4" x14ac:dyDescent="0.3"/>
  <cols>
    <col min="1" max="1" width="18" bestFit="1" customWidth="1"/>
    <col min="2" max="2" width="11.21875" bestFit="1" customWidth="1"/>
    <col min="4" max="4" width="19.88671875" bestFit="1" customWidth="1"/>
  </cols>
  <sheetData>
    <row r="1" spans="1:5" x14ac:dyDescent="0.3">
      <c r="A1" t="s">
        <v>133</v>
      </c>
      <c r="B1" t="s">
        <v>134</v>
      </c>
    </row>
    <row r="2" spans="1:5" x14ac:dyDescent="0.3">
      <c r="A2">
        <v>10</v>
      </c>
      <c r="B2">
        <v>60</v>
      </c>
      <c r="D2" s="1" t="s">
        <v>135</v>
      </c>
      <c r="E2" s="1">
        <f>CORREL(A2:A31,B2:B31)</f>
        <v>0.97729508301867352</v>
      </c>
    </row>
    <row r="3" spans="1:5" x14ac:dyDescent="0.3">
      <c r="A3">
        <v>12</v>
      </c>
      <c r="B3">
        <v>65</v>
      </c>
      <c r="D3" s="1"/>
      <c r="E3" s="1" t="s">
        <v>139</v>
      </c>
    </row>
    <row r="4" spans="1:5" x14ac:dyDescent="0.3">
      <c r="A4">
        <v>15</v>
      </c>
      <c r="B4">
        <v>70</v>
      </c>
    </row>
    <row r="5" spans="1:5" x14ac:dyDescent="0.3">
      <c r="A5">
        <v>18</v>
      </c>
      <c r="B5">
        <v>75</v>
      </c>
    </row>
    <row r="6" spans="1:5" x14ac:dyDescent="0.3">
      <c r="A6">
        <v>20</v>
      </c>
      <c r="B6">
        <v>80</v>
      </c>
    </row>
    <row r="7" spans="1:5" x14ac:dyDescent="0.3">
      <c r="A7">
        <v>22</v>
      </c>
      <c r="B7">
        <v>82</v>
      </c>
    </row>
    <row r="8" spans="1:5" x14ac:dyDescent="0.3">
      <c r="A8">
        <v>25</v>
      </c>
      <c r="B8">
        <v>85</v>
      </c>
    </row>
    <row r="9" spans="1:5" x14ac:dyDescent="0.3">
      <c r="A9">
        <v>28</v>
      </c>
      <c r="B9">
        <v>88</v>
      </c>
    </row>
    <row r="10" spans="1:5" x14ac:dyDescent="0.3">
      <c r="A10">
        <v>30</v>
      </c>
      <c r="B10">
        <v>90</v>
      </c>
    </row>
    <row r="11" spans="1:5" x14ac:dyDescent="0.3">
      <c r="A11">
        <v>32</v>
      </c>
      <c r="B11">
        <v>92</v>
      </c>
    </row>
    <row r="12" spans="1:5" x14ac:dyDescent="0.3">
      <c r="A12">
        <v>35</v>
      </c>
      <c r="B12">
        <v>93</v>
      </c>
    </row>
    <row r="13" spans="1:5" x14ac:dyDescent="0.3">
      <c r="A13">
        <v>38</v>
      </c>
      <c r="B13">
        <v>95</v>
      </c>
    </row>
    <row r="14" spans="1:5" x14ac:dyDescent="0.3">
      <c r="A14">
        <v>40</v>
      </c>
      <c r="B14">
        <v>96</v>
      </c>
    </row>
    <row r="15" spans="1:5" x14ac:dyDescent="0.3">
      <c r="A15">
        <v>42</v>
      </c>
      <c r="B15">
        <v>97</v>
      </c>
    </row>
    <row r="16" spans="1:5" x14ac:dyDescent="0.3">
      <c r="A16">
        <v>45</v>
      </c>
      <c r="B16">
        <v>98</v>
      </c>
    </row>
    <row r="17" spans="1:2" x14ac:dyDescent="0.3">
      <c r="A17">
        <v>48</v>
      </c>
      <c r="B17">
        <v>99</v>
      </c>
    </row>
    <row r="18" spans="1:2" x14ac:dyDescent="0.3">
      <c r="A18">
        <v>50</v>
      </c>
      <c r="B18">
        <v>100</v>
      </c>
    </row>
    <row r="19" spans="1:2" x14ac:dyDescent="0.3">
      <c r="A19">
        <v>52</v>
      </c>
      <c r="B19">
        <v>102</v>
      </c>
    </row>
    <row r="20" spans="1:2" x14ac:dyDescent="0.3">
      <c r="A20">
        <v>55</v>
      </c>
      <c r="B20">
        <v>105</v>
      </c>
    </row>
    <row r="21" spans="1:2" x14ac:dyDescent="0.3">
      <c r="A21">
        <v>58</v>
      </c>
      <c r="B21">
        <v>106</v>
      </c>
    </row>
    <row r="22" spans="1:2" x14ac:dyDescent="0.3">
      <c r="A22">
        <v>60</v>
      </c>
      <c r="B22">
        <v>107</v>
      </c>
    </row>
    <row r="23" spans="1:2" x14ac:dyDescent="0.3">
      <c r="A23">
        <v>62</v>
      </c>
      <c r="B23">
        <v>108</v>
      </c>
    </row>
    <row r="24" spans="1:2" x14ac:dyDescent="0.3">
      <c r="A24">
        <v>65</v>
      </c>
      <c r="B24">
        <v>110</v>
      </c>
    </row>
    <row r="25" spans="1:2" x14ac:dyDescent="0.3">
      <c r="A25">
        <v>68</v>
      </c>
      <c r="B25">
        <v>112</v>
      </c>
    </row>
    <row r="26" spans="1:2" x14ac:dyDescent="0.3">
      <c r="A26">
        <v>70</v>
      </c>
      <c r="B26">
        <v>114</v>
      </c>
    </row>
    <row r="27" spans="1:2" x14ac:dyDescent="0.3">
      <c r="A27">
        <v>72</v>
      </c>
      <c r="B27">
        <v>115</v>
      </c>
    </row>
    <row r="28" spans="1:2" x14ac:dyDescent="0.3">
      <c r="A28">
        <v>75</v>
      </c>
      <c r="B28">
        <v>116</v>
      </c>
    </row>
    <row r="29" spans="1:2" x14ac:dyDescent="0.3">
      <c r="A29">
        <v>78</v>
      </c>
      <c r="B29">
        <v>118</v>
      </c>
    </row>
    <row r="30" spans="1:2" x14ac:dyDescent="0.3">
      <c r="A30">
        <v>80</v>
      </c>
      <c r="B30">
        <v>120</v>
      </c>
    </row>
    <row r="31" spans="1:2" x14ac:dyDescent="0.3">
      <c r="A31">
        <v>82</v>
      </c>
      <c r="B31">
        <v>122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EFC4-32C2-4500-B858-6CDE0AFD9A1A}">
  <dimension ref="A2:D16"/>
  <sheetViews>
    <sheetView workbookViewId="0">
      <selection activeCell="B17" sqref="B17"/>
    </sheetView>
  </sheetViews>
  <sheetFormatPr defaultRowHeight="14.4" x14ac:dyDescent="0.3"/>
  <cols>
    <col min="3" max="3" width="13.44140625" bestFit="1" customWidth="1"/>
    <col min="4" max="4" width="11.6640625" bestFit="1" customWidth="1"/>
  </cols>
  <sheetData>
    <row r="2" spans="1:4" x14ac:dyDescent="0.3">
      <c r="A2" t="s">
        <v>76</v>
      </c>
      <c r="B2" t="s">
        <v>140</v>
      </c>
    </row>
    <row r="3" spans="1:4" x14ac:dyDescent="0.3">
      <c r="B3">
        <f>_xlfn.BINOM.DIST(5,100,0.16667,FALSE)</f>
        <v>2.9082166859483355E-4</v>
      </c>
      <c r="C3" t="s">
        <v>146</v>
      </c>
    </row>
    <row r="5" spans="1:4" x14ac:dyDescent="0.3">
      <c r="A5" t="s">
        <v>77</v>
      </c>
      <c r="B5">
        <f>_xlfn.HYPGEOM.DIST(2,5,13,52,FALSE)</f>
        <v>0.27427971188475386</v>
      </c>
      <c r="C5" t="s">
        <v>147</v>
      </c>
    </row>
    <row r="7" spans="1:4" x14ac:dyDescent="0.3">
      <c r="A7" t="s">
        <v>78</v>
      </c>
      <c r="B7" t="s">
        <v>141</v>
      </c>
    </row>
    <row r="8" spans="1:4" x14ac:dyDescent="0.3">
      <c r="B8" t="s">
        <v>142</v>
      </c>
    </row>
    <row r="9" spans="1:4" x14ac:dyDescent="0.3">
      <c r="B9">
        <f>1-_xlfn.BINOM.DIST(7,10,0.25,TRUE)</f>
        <v>4.15802001953125E-4</v>
      </c>
      <c r="C9" t="s">
        <v>148</v>
      </c>
    </row>
    <row r="11" spans="1:4" x14ac:dyDescent="0.3">
      <c r="A11" t="s">
        <v>143</v>
      </c>
      <c r="B11">
        <f>_xlfn.HYPGEOM.DIST(3,3,20,60,FALSE)</f>
        <v>3.3313851548801864E-2</v>
      </c>
      <c r="C11" t="s">
        <v>149</v>
      </c>
    </row>
    <row r="13" spans="1:4" x14ac:dyDescent="0.3">
      <c r="A13" t="s">
        <v>144</v>
      </c>
      <c r="B13" t="s">
        <v>145</v>
      </c>
      <c r="C13" t="s">
        <v>141</v>
      </c>
      <c r="D13" t="s">
        <v>151</v>
      </c>
    </row>
    <row r="14" spans="1:4" x14ac:dyDescent="0.3">
      <c r="B14" t="s">
        <v>150</v>
      </c>
    </row>
    <row r="16" spans="1:4" x14ac:dyDescent="0.3">
      <c r="B16">
        <f>_xlfn.BINOM.DIST(3,10,0.3,FALSE)</f>
        <v>0.26682793200000005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8F48-07CC-49E0-8CBD-89CF17B18092}">
  <dimension ref="A2:C12"/>
  <sheetViews>
    <sheetView workbookViewId="0">
      <selection activeCell="C16" sqref="C16"/>
    </sheetView>
  </sheetViews>
  <sheetFormatPr defaultRowHeight="14.4" x14ac:dyDescent="0.3"/>
  <cols>
    <col min="3" max="3" width="11.21875" bestFit="1" customWidth="1"/>
  </cols>
  <sheetData>
    <row r="2" spans="1:3" x14ac:dyDescent="0.3">
      <c r="A2" t="s">
        <v>76</v>
      </c>
      <c r="B2">
        <f>1-_xlfn.NORM.DIST(180,165,10,TRUE)</f>
        <v>6.6807201268858085E-2</v>
      </c>
    </row>
    <row r="4" spans="1:3" x14ac:dyDescent="0.3">
      <c r="A4" t="s">
        <v>77</v>
      </c>
      <c r="B4">
        <f>_xlfn.EXPON.DIST(3,0.2,TRUE)</f>
        <v>0.45118836390597356</v>
      </c>
    </row>
    <row r="6" spans="1:3" x14ac:dyDescent="0.3">
      <c r="A6" t="s">
        <v>78</v>
      </c>
      <c r="B6">
        <f>_xlfn.NORM.DIST(900,1000,100,TRUE)</f>
        <v>0.15865525393145699</v>
      </c>
    </row>
    <row r="7" spans="1:3" x14ac:dyDescent="0.3">
      <c r="B7">
        <f>_xlfn.NORM.DIST(1100,1000,100,TRUE)</f>
        <v>0.84134474606854304</v>
      </c>
    </row>
    <row r="8" spans="1:3" x14ac:dyDescent="0.3">
      <c r="B8">
        <f>B7-B6</f>
        <v>0.68268949213708607</v>
      </c>
      <c r="C8" t="s">
        <v>152</v>
      </c>
    </row>
    <row r="10" spans="1:3" x14ac:dyDescent="0.3">
      <c r="A10" t="s">
        <v>143</v>
      </c>
      <c r="B10">
        <f>(170-150)/(200-100)</f>
        <v>0.2</v>
      </c>
    </row>
    <row r="12" spans="1:3" x14ac:dyDescent="0.3">
      <c r="A12" t="s">
        <v>144</v>
      </c>
      <c r="B12">
        <f>_xlfn.EXPON.DIST(15,0.05,TRUE)</f>
        <v>0.52763344725898531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DA37-8CAA-4846-B8A5-758B5E68CDC8}">
  <dimension ref="A1:F10"/>
  <sheetViews>
    <sheetView workbookViewId="0">
      <selection activeCell="E6" sqref="E6"/>
    </sheetView>
  </sheetViews>
  <sheetFormatPr defaultRowHeight="14.4" x14ac:dyDescent="0.3"/>
  <cols>
    <col min="5" max="5" width="10.44140625" customWidth="1"/>
    <col min="6" max="6" width="11.21875" bestFit="1" customWidth="1"/>
  </cols>
  <sheetData>
    <row r="1" spans="1:6" x14ac:dyDescent="0.3">
      <c r="A1" s="8" t="s">
        <v>153</v>
      </c>
      <c r="B1" s="8"/>
      <c r="D1" s="8" t="s">
        <v>154</v>
      </c>
      <c r="E1" s="8"/>
    </row>
    <row r="2" spans="1:6" x14ac:dyDescent="0.3">
      <c r="A2" t="s">
        <v>76</v>
      </c>
      <c r="B2">
        <f>_xlfn.POISSON.DIST(3,2,FALSE)</f>
        <v>0.18044704431548364</v>
      </c>
      <c r="D2" t="s">
        <v>76</v>
      </c>
      <c r="E2">
        <f>_xlfn.NORM.DIST(140,150,10,TRUE)</f>
        <v>0.15865525393145699</v>
      </c>
    </row>
    <row r="3" spans="1:6" x14ac:dyDescent="0.3">
      <c r="E3">
        <f>_xlfn.NORM.DIST(160,150,10,TRUE)</f>
        <v>0.84134474606854304</v>
      </c>
    </row>
    <row r="4" spans="1:6" x14ac:dyDescent="0.3">
      <c r="A4" t="s">
        <v>77</v>
      </c>
      <c r="B4" t="s">
        <v>145</v>
      </c>
      <c r="E4">
        <f>E3-E2</f>
        <v>0.68268949213708607</v>
      </c>
      <c r="F4" t="s">
        <v>152</v>
      </c>
    </row>
    <row r="5" spans="1:6" x14ac:dyDescent="0.3">
      <c r="B5" t="s">
        <v>141</v>
      </c>
    </row>
    <row r="6" spans="1:6" x14ac:dyDescent="0.3">
      <c r="D6" t="s">
        <v>77</v>
      </c>
      <c r="E6">
        <f>1-_xlfn.EXPON.DIST(900,0.001,TRUE)</f>
        <v>0.40656965974059911</v>
      </c>
    </row>
    <row r="7" spans="1:6" x14ac:dyDescent="0.3">
      <c r="B7">
        <f>_xlfn.BINOM.DIST(3,10,0.3,FALSE)</f>
        <v>0.26682793200000005</v>
      </c>
    </row>
    <row r="10" spans="1:6" x14ac:dyDescent="0.3">
      <c r="A10" t="s">
        <v>78</v>
      </c>
      <c r="B10">
        <f>1-_xlfn.BINOM.DIST(0,3,0.16667,TRUE)</f>
        <v>0.4213032407129631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FC87-665D-4A4A-9E60-70D83B926605}">
  <dimension ref="A1:C15"/>
  <sheetViews>
    <sheetView workbookViewId="0">
      <selection activeCell="F27" sqref="F27"/>
    </sheetView>
  </sheetViews>
  <sheetFormatPr defaultRowHeight="14.4" x14ac:dyDescent="0.3"/>
  <cols>
    <col min="1" max="1" width="10.6640625" bestFit="1" customWidth="1"/>
  </cols>
  <sheetData>
    <row r="1" spans="1:3" x14ac:dyDescent="0.3">
      <c r="A1" t="s">
        <v>27</v>
      </c>
      <c r="B1" t="s">
        <v>8</v>
      </c>
    </row>
    <row r="2" spans="1:3" x14ac:dyDescent="0.3">
      <c r="A2">
        <v>1</v>
      </c>
      <c r="B2">
        <v>120</v>
      </c>
    </row>
    <row r="3" spans="1:3" x14ac:dyDescent="0.3">
      <c r="A3">
        <v>2</v>
      </c>
      <c r="B3">
        <v>110</v>
      </c>
    </row>
    <row r="4" spans="1:3" x14ac:dyDescent="0.3">
      <c r="A4">
        <v>3</v>
      </c>
      <c r="B4">
        <v>130</v>
      </c>
    </row>
    <row r="5" spans="1:3" x14ac:dyDescent="0.3">
      <c r="A5">
        <v>4</v>
      </c>
      <c r="B5">
        <v>115</v>
      </c>
    </row>
    <row r="6" spans="1:3" x14ac:dyDescent="0.3">
      <c r="A6">
        <v>5</v>
      </c>
      <c r="B6">
        <v>125</v>
      </c>
    </row>
    <row r="7" spans="1:3" x14ac:dyDescent="0.3">
      <c r="A7">
        <v>6</v>
      </c>
      <c r="B7">
        <v>105</v>
      </c>
    </row>
    <row r="8" spans="1:3" x14ac:dyDescent="0.3">
      <c r="A8">
        <v>7</v>
      </c>
      <c r="B8">
        <v>135</v>
      </c>
    </row>
    <row r="9" spans="1:3" x14ac:dyDescent="0.3">
      <c r="A9">
        <v>8</v>
      </c>
      <c r="B9">
        <v>115</v>
      </c>
    </row>
    <row r="10" spans="1:3" x14ac:dyDescent="0.3">
      <c r="A10">
        <v>9</v>
      </c>
      <c r="B10">
        <v>125</v>
      </c>
    </row>
    <row r="11" spans="1:3" x14ac:dyDescent="0.3">
      <c r="A11">
        <v>10</v>
      </c>
      <c r="B11">
        <v>140</v>
      </c>
    </row>
    <row r="13" spans="1:3" x14ac:dyDescent="0.3">
      <c r="A13" s="1" t="s">
        <v>28</v>
      </c>
      <c r="B13" s="1">
        <f>MAX(B2:B11)-MIN(B2:B11)</f>
        <v>35</v>
      </c>
      <c r="C13" s="1" t="s">
        <v>8</v>
      </c>
    </row>
    <row r="14" spans="1:3" x14ac:dyDescent="0.3">
      <c r="A14" s="1" t="s">
        <v>29</v>
      </c>
      <c r="B14" s="1">
        <f>_xlfn.VAR.P(B2:B11)</f>
        <v>111</v>
      </c>
      <c r="C14" s="1" t="s">
        <v>8</v>
      </c>
    </row>
    <row r="15" spans="1:3" x14ac:dyDescent="0.3">
      <c r="A15" s="1" t="s">
        <v>30</v>
      </c>
      <c r="B15" s="1">
        <f>SQRT(B14)</f>
        <v>10.535653752852738</v>
      </c>
      <c r="C15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AF53-C456-4EC2-A1CC-92C88FB01EAB}">
  <dimension ref="B1:G31"/>
  <sheetViews>
    <sheetView topLeftCell="B1" workbookViewId="0">
      <selection activeCell="E21" sqref="E21"/>
    </sheetView>
  </sheetViews>
  <sheetFormatPr defaultRowHeight="14.4" x14ac:dyDescent="0.3"/>
  <cols>
    <col min="3" max="3" width="16.88671875" bestFit="1" customWidth="1"/>
    <col min="5" max="5" width="16.21875" bestFit="1" customWidth="1"/>
  </cols>
  <sheetData>
    <row r="1" spans="2:7" x14ac:dyDescent="0.3">
      <c r="B1" t="s">
        <v>27</v>
      </c>
      <c r="C1" t="s">
        <v>31</v>
      </c>
    </row>
    <row r="2" spans="2:7" x14ac:dyDescent="0.3">
      <c r="B2">
        <v>1</v>
      </c>
      <c r="C2">
        <v>500</v>
      </c>
    </row>
    <row r="3" spans="2:7" x14ac:dyDescent="0.3">
      <c r="B3">
        <v>2</v>
      </c>
      <c r="C3">
        <v>700</v>
      </c>
      <c r="E3" s="1" t="s">
        <v>28</v>
      </c>
      <c r="F3" s="1">
        <f>MAX(C2:C31)-MIN(C2:C31)</f>
        <v>400</v>
      </c>
      <c r="G3" s="1" t="s">
        <v>32</v>
      </c>
    </row>
    <row r="4" spans="2:7" x14ac:dyDescent="0.3">
      <c r="B4">
        <v>3</v>
      </c>
      <c r="C4">
        <v>400</v>
      </c>
      <c r="E4" s="1" t="s">
        <v>29</v>
      </c>
      <c r="F4" s="1">
        <f>_xlfn.VAR.P(C2:C31)</f>
        <v>12725</v>
      </c>
      <c r="G4" s="1" t="s">
        <v>32</v>
      </c>
    </row>
    <row r="5" spans="2:7" x14ac:dyDescent="0.3">
      <c r="B5">
        <v>4</v>
      </c>
      <c r="C5">
        <v>600</v>
      </c>
      <c r="E5" s="1" t="s">
        <v>33</v>
      </c>
      <c r="F5" s="1">
        <f>SQRT(F4)</f>
        <v>112.80514172678478</v>
      </c>
      <c r="G5" s="1" t="s">
        <v>32</v>
      </c>
    </row>
    <row r="6" spans="2:7" x14ac:dyDescent="0.3">
      <c r="B6">
        <v>5</v>
      </c>
      <c r="C6">
        <v>550</v>
      </c>
    </row>
    <row r="7" spans="2:7" x14ac:dyDescent="0.3">
      <c r="B7">
        <v>6</v>
      </c>
      <c r="C7">
        <v>750</v>
      </c>
    </row>
    <row r="8" spans="2:7" x14ac:dyDescent="0.3">
      <c r="B8">
        <v>7</v>
      </c>
      <c r="C8">
        <v>650</v>
      </c>
    </row>
    <row r="9" spans="2:7" x14ac:dyDescent="0.3">
      <c r="B9">
        <v>8</v>
      </c>
      <c r="C9">
        <v>500</v>
      </c>
    </row>
    <row r="10" spans="2:7" x14ac:dyDescent="0.3">
      <c r="B10">
        <v>9</v>
      </c>
      <c r="C10">
        <v>600</v>
      </c>
    </row>
    <row r="11" spans="2:7" x14ac:dyDescent="0.3">
      <c r="B11">
        <v>10</v>
      </c>
      <c r="C11">
        <v>550</v>
      </c>
    </row>
    <row r="12" spans="2:7" x14ac:dyDescent="0.3">
      <c r="B12">
        <v>11</v>
      </c>
      <c r="C12">
        <v>800</v>
      </c>
    </row>
    <row r="13" spans="2:7" x14ac:dyDescent="0.3">
      <c r="B13">
        <v>12</v>
      </c>
      <c r="C13">
        <v>450</v>
      </c>
    </row>
    <row r="14" spans="2:7" x14ac:dyDescent="0.3">
      <c r="B14">
        <v>13</v>
      </c>
      <c r="C14">
        <v>700</v>
      </c>
    </row>
    <row r="15" spans="2:7" x14ac:dyDescent="0.3">
      <c r="B15">
        <v>14</v>
      </c>
      <c r="C15">
        <v>550</v>
      </c>
    </row>
    <row r="16" spans="2:7" x14ac:dyDescent="0.3">
      <c r="B16">
        <v>15</v>
      </c>
      <c r="C16">
        <v>600</v>
      </c>
    </row>
    <row r="17" spans="2:3" x14ac:dyDescent="0.3">
      <c r="B17">
        <v>16</v>
      </c>
      <c r="C17">
        <v>400</v>
      </c>
    </row>
    <row r="18" spans="2:3" x14ac:dyDescent="0.3">
      <c r="B18">
        <v>17</v>
      </c>
      <c r="C18">
        <v>650</v>
      </c>
    </row>
    <row r="19" spans="2:3" x14ac:dyDescent="0.3">
      <c r="B19">
        <v>18</v>
      </c>
      <c r="C19">
        <v>500</v>
      </c>
    </row>
    <row r="20" spans="2:3" x14ac:dyDescent="0.3">
      <c r="B20">
        <v>19</v>
      </c>
      <c r="C20">
        <v>750</v>
      </c>
    </row>
    <row r="21" spans="2:3" x14ac:dyDescent="0.3">
      <c r="B21">
        <v>20</v>
      </c>
      <c r="C21">
        <v>550</v>
      </c>
    </row>
    <row r="22" spans="2:3" x14ac:dyDescent="0.3">
      <c r="B22">
        <v>21</v>
      </c>
      <c r="C22">
        <v>700</v>
      </c>
    </row>
    <row r="23" spans="2:3" x14ac:dyDescent="0.3">
      <c r="B23">
        <v>22</v>
      </c>
      <c r="C23">
        <v>600</v>
      </c>
    </row>
    <row r="24" spans="2:3" x14ac:dyDescent="0.3">
      <c r="B24">
        <v>23</v>
      </c>
      <c r="C24">
        <v>500</v>
      </c>
    </row>
    <row r="25" spans="2:3" x14ac:dyDescent="0.3">
      <c r="B25">
        <v>24</v>
      </c>
      <c r="C25">
        <v>800</v>
      </c>
    </row>
    <row r="26" spans="2:3" x14ac:dyDescent="0.3">
      <c r="B26">
        <v>25</v>
      </c>
      <c r="C26">
        <v>550</v>
      </c>
    </row>
    <row r="27" spans="2:3" x14ac:dyDescent="0.3">
      <c r="B27">
        <v>26</v>
      </c>
      <c r="C27">
        <v>650</v>
      </c>
    </row>
    <row r="28" spans="2:3" x14ac:dyDescent="0.3">
      <c r="B28">
        <v>27</v>
      </c>
      <c r="C28">
        <v>400</v>
      </c>
    </row>
    <row r="29" spans="2:3" x14ac:dyDescent="0.3">
      <c r="B29">
        <v>28</v>
      </c>
      <c r="C29">
        <v>600</v>
      </c>
    </row>
    <row r="30" spans="2:3" x14ac:dyDescent="0.3">
      <c r="B30">
        <v>29</v>
      </c>
      <c r="C30">
        <v>750</v>
      </c>
    </row>
    <row r="31" spans="2:3" x14ac:dyDescent="0.3">
      <c r="B31">
        <v>30</v>
      </c>
      <c r="C31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048E-75F0-4C5A-B6CD-753FB7C4AC0B}">
  <dimension ref="A1:F51"/>
  <sheetViews>
    <sheetView workbookViewId="0">
      <selection activeCell="F13" sqref="F13"/>
    </sheetView>
  </sheetViews>
  <sheetFormatPr defaultRowHeight="14.4" x14ac:dyDescent="0.3"/>
  <cols>
    <col min="1" max="1" width="9.33203125" bestFit="1" customWidth="1"/>
    <col min="2" max="2" width="19" bestFit="1" customWidth="1"/>
  </cols>
  <sheetData>
    <row r="1" spans="1:6" x14ac:dyDescent="0.3">
      <c r="A1" t="s">
        <v>34</v>
      </c>
      <c r="B1" t="s">
        <v>35</v>
      </c>
    </row>
    <row r="2" spans="1:6" x14ac:dyDescent="0.3">
      <c r="A2">
        <v>1</v>
      </c>
      <c r="B2">
        <v>3</v>
      </c>
    </row>
    <row r="3" spans="1:6" x14ac:dyDescent="0.3">
      <c r="A3">
        <v>2</v>
      </c>
      <c r="B3">
        <v>5</v>
      </c>
      <c r="D3" s="1" t="s">
        <v>28</v>
      </c>
      <c r="E3" s="1">
        <f>MAX(B2:B51)-MIN(B2:B51)</f>
        <v>6</v>
      </c>
      <c r="F3" s="1" t="s">
        <v>27</v>
      </c>
    </row>
    <row r="4" spans="1:6" x14ac:dyDescent="0.3">
      <c r="A4">
        <v>3</v>
      </c>
      <c r="B4">
        <v>2</v>
      </c>
      <c r="D4" s="1" t="s">
        <v>29</v>
      </c>
      <c r="E4" s="1">
        <f>_xlfn.VAR.P(B2:B51)</f>
        <v>2.2896000000000001</v>
      </c>
      <c r="F4" s="1" t="s">
        <v>27</v>
      </c>
    </row>
    <row r="5" spans="1:6" x14ac:dyDescent="0.3">
      <c r="A5">
        <v>4</v>
      </c>
      <c r="B5">
        <v>4</v>
      </c>
      <c r="D5" s="1" t="s">
        <v>36</v>
      </c>
      <c r="E5" s="1">
        <f>SQRT(E4)</f>
        <v>1.5131424255502191</v>
      </c>
      <c r="F5" s="1" t="s">
        <v>27</v>
      </c>
    </row>
    <row r="6" spans="1:6" x14ac:dyDescent="0.3">
      <c r="A6">
        <v>5</v>
      </c>
      <c r="B6">
        <v>6</v>
      </c>
    </row>
    <row r="7" spans="1:6" x14ac:dyDescent="0.3">
      <c r="A7">
        <v>6</v>
      </c>
      <c r="B7">
        <v>2</v>
      </c>
    </row>
    <row r="8" spans="1:6" x14ac:dyDescent="0.3">
      <c r="A8">
        <v>7</v>
      </c>
      <c r="B8">
        <v>3</v>
      </c>
    </row>
    <row r="9" spans="1:6" x14ac:dyDescent="0.3">
      <c r="A9">
        <v>8</v>
      </c>
      <c r="B9">
        <v>4</v>
      </c>
    </row>
    <row r="10" spans="1:6" x14ac:dyDescent="0.3">
      <c r="A10">
        <v>9</v>
      </c>
      <c r="B10">
        <v>2</v>
      </c>
    </row>
    <row r="11" spans="1:6" x14ac:dyDescent="0.3">
      <c r="A11">
        <v>10</v>
      </c>
      <c r="B11">
        <v>5</v>
      </c>
    </row>
    <row r="12" spans="1:6" x14ac:dyDescent="0.3">
      <c r="A12">
        <v>11</v>
      </c>
      <c r="B12">
        <v>7</v>
      </c>
    </row>
    <row r="13" spans="1:6" x14ac:dyDescent="0.3">
      <c r="A13">
        <v>12</v>
      </c>
      <c r="B13">
        <v>2</v>
      </c>
    </row>
    <row r="14" spans="1:6" x14ac:dyDescent="0.3">
      <c r="A14">
        <v>13</v>
      </c>
      <c r="B14">
        <v>3</v>
      </c>
    </row>
    <row r="15" spans="1:6" x14ac:dyDescent="0.3">
      <c r="A15">
        <v>14</v>
      </c>
      <c r="B15">
        <v>4</v>
      </c>
    </row>
    <row r="16" spans="1:6" x14ac:dyDescent="0.3">
      <c r="A16">
        <v>15</v>
      </c>
      <c r="B16">
        <v>2</v>
      </c>
    </row>
    <row r="17" spans="1:2" x14ac:dyDescent="0.3">
      <c r="A17">
        <v>16</v>
      </c>
      <c r="B17">
        <v>4</v>
      </c>
    </row>
    <row r="18" spans="1:2" x14ac:dyDescent="0.3">
      <c r="A18">
        <v>17</v>
      </c>
      <c r="B18">
        <v>2</v>
      </c>
    </row>
    <row r="19" spans="1:2" x14ac:dyDescent="0.3">
      <c r="A19">
        <v>18</v>
      </c>
      <c r="B19">
        <v>3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6</v>
      </c>
    </row>
    <row r="22" spans="1:2" x14ac:dyDescent="0.3">
      <c r="A22">
        <v>21</v>
      </c>
      <c r="B22">
        <v>3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4</v>
      </c>
    </row>
    <row r="26" spans="1:2" x14ac:dyDescent="0.3">
      <c r="A26">
        <v>25</v>
      </c>
      <c r="B26">
        <v>2</v>
      </c>
    </row>
    <row r="27" spans="1:2" x14ac:dyDescent="0.3">
      <c r="A27">
        <v>26</v>
      </c>
      <c r="B27">
        <v>4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3</v>
      </c>
    </row>
    <row r="30" spans="1:2" x14ac:dyDescent="0.3">
      <c r="A30">
        <v>29</v>
      </c>
      <c r="B30">
        <v>2</v>
      </c>
    </row>
    <row r="31" spans="1:2" x14ac:dyDescent="0.3">
      <c r="A31">
        <v>30</v>
      </c>
      <c r="B31">
        <v>7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3</v>
      </c>
    </row>
    <row r="34" spans="1:2" x14ac:dyDescent="0.3">
      <c r="A34">
        <v>33</v>
      </c>
      <c r="B34">
        <v>4</v>
      </c>
    </row>
    <row r="35" spans="1:2" x14ac:dyDescent="0.3">
      <c r="A35">
        <v>34</v>
      </c>
      <c r="B35">
        <v>5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6</v>
      </c>
    </row>
    <row r="38" spans="1:2" x14ac:dyDescent="0.3">
      <c r="A38">
        <v>37</v>
      </c>
      <c r="B38">
        <v>2</v>
      </c>
    </row>
    <row r="39" spans="1:2" x14ac:dyDescent="0.3">
      <c r="A39">
        <v>38</v>
      </c>
      <c r="B39">
        <v>4</v>
      </c>
    </row>
    <row r="40" spans="1:2" x14ac:dyDescent="0.3">
      <c r="A40">
        <v>39</v>
      </c>
      <c r="B40">
        <v>3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3</v>
      </c>
    </row>
    <row r="43" spans="1:2" x14ac:dyDescent="0.3">
      <c r="A43">
        <v>42</v>
      </c>
      <c r="B43">
        <v>2</v>
      </c>
    </row>
    <row r="44" spans="1:2" x14ac:dyDescent="0.3">
      <c r="A44">
        <v>43</v>
      </c>
      <c r="B44">
        <v>4</v>
      </c>
    </row>
    <row r="45" spans="1:2" x14ac:dyDescent="0.3">
      <c r="A45">
        <v>44</v>
      </c>
      <c r="B45">
        <v>2</v>
      </c>
    </row>
    <row r="46" spans="1:2" x14ac:dyDescent="0.3">
      <c r="A46">
        <v>45</v>
      </c>
      <c r="B46">
        <v>6</v>
      </c>
    </row>
    <row r="47" spans="1:2" x14ac:dyDescent="0.3">
      <c r="A47">
        <v>46</v>
      </c>
      <c r="B47">
        <v>3</v>
      </c>
    </row>
    <row r="48" spans="1:2" x14ac:dyDescent="0.3">
      <c r="A48">
        <v>47</v>
      </c>
      <c r="B48">
        <v>2</v>
      </c>
    </row>
    <row r="49" spans="1:2" x14ac:dyDescent="0.3">
      <c r="A49">
        <v>48</v>
      </c>
      <c r="B49">
        <v>4</v>
      </c>
    </row>
    <row r="50" spans="1:2" x14ac:dyDescent="0.3">
      <c r="A50">
        <v>49</v>
      </c>
      <c r="B50">
        <v>5</v>
      </c>
    </row>
    <row r="51" spans="1:2" x14ac:dyDescent="0.3">
      <c r="A51">
        <v>50</v>
      </c>
      <c r="B5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B164-26AE-4E90-8323-9996E5854627}">
  <dimension ref="A1:C16"/>
  <sheetViews>
    <sheetView workbookViewId="0">
      <selection activeCell="D6" sqref="D6"/>
    </sheetView>
  </sheetViews>
  <sheetFormatPr defaultRowHeight="14.4" x14ac:dyDescent="0.3"/>
  <cols>
    <col min="2" max="2" width="35.5546875" bestFit="1" customWidth="1"/>
  </cols>
  <sheetData>
    <row r="1" spans="1:3" x14ac:dyDescent="0.3">
      <c r="A1" t="s">
        <v>37</v>
      </c>
      <c r="B1" t="s">
        <v>38</v>
      </c>
    </row>
    <row r="2" spans="1:3" x14ac:dyDescent="0.3">
      <c r="A2">
        <v>1</v>
      </c>
      <c r="B2">
        <v>120</v>
      </c>
    </row>
    <row r="3" spans="1:3" x14ac:dyDescent="0.3">
      <c r="A3">
        <v>2</v>
      </c>
      <c r="B3">
        <v>150</v>
      </c>
    </row>
    <row r="4" spans="1:3" x14ac:dyDescent="0.3">
      <c r="A4">
        <v>3</v>
      </c>
      <c r="B4">
        <v>110</v>
      </c>
    </row>
    <row r="5" spans="1:3" x14ac:dyDescent="0.3">
      <c r="A5">
        <v>4</v>
      </c>
      <c r="B5">
        <v>135</v>
      </c>
    </row>
    <row r="6" spans="1:3" x14ac:dyDescent="0.3">
      <c r="A6">
        <v>5</v>
      </c>
      <c r="B6">
        <v>125</v>
      </c>
    </row>
    <row r="7" spans="1:3" x14ac:dyDescent="0.3">
      <c r="A7">
        <v>6</v>
      </c>
      <c r="B7">
        <v>140</v>
      </c>
    </row>
    <row r="8" spans="1:3" x14ac:dyDescent="0.3">
      <c r="A8">
        <v>7</v>
      </c>
      <c r="B8">
        <v>130</v>
      </c>
    </row>
    <row r="9" spans="1:3" x14ac:dyDescent="0.3">
      <c r="A9">
        <v>8</v>
      </c>
      <c r="B9">
        <v>155</v>
      </c>
    </row>
    <row r="10" spans="1:3" x14ac:dyDescent="0.3">
      <c r="A10">
        <v>9</v>
      </c>
      <c r="B10">
        <v>115</v>
      </c>
    </row>
    <row r="11" spans="1:3" x14ac:dyDescent="0.3">
      <c r="A11">
        <v>10</v>
      </c>
      <c r="B11">
        <v>145</v>
      </c>
    </row>
    <row r="12" spans="1:3" x14ac:dyDescent="0.3">
      <c r="A12">
        <v>11</v>
      </c>
      <c r="B12">
        <v>135</v>
      </c>
    </row>
    <row r="13" spans="1:3" x14ac:dyDescent="0.3">
      <c r="A13">
        <v>12</v>
      </c>
      <c r="B13">
        <v>130</v>
      </c>
    </row>
    <row r="15" spans="1:3" x14ac:dyDescent="0.3">
      <c r="A15" s="1" t="s">
        <v>6</v>
      </c>
      <c r="B15" s="1">
        <f>AVERAGE(B2:B13)</f>
        <v>132.5</v>
      </c>
      <c r="C15" s="1" t="s">
        <v>32</v>
      </c>
    </row>
    <row r="16" spans="1:3" x14ac:dyDescent="0.3">
      <c r="A16" s="1" t="s">
        <v>28</v>
      </c>
      <c r="B16" s="1">
        <f>MAX(B2:B13)-MIN(B2:B13)</f>
        <v>45</v>
      </c>
      <c r="C16" s="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8E25-B41B-4693-B741-6BE09392F4DB}">
  <dimension ref="A1:E51"/>
  <sheetViews>
    <sheetView workbookViewId="0">
      <selection activeCell="I10" sqref="I10"/>
    </sheetView>
  </sheetViews>
  <sheetFormatPr defaultRowHeight="14.4" x14ac:dyDescent="0.3"/>
  <cols>
    <col min="1" max="1" width="9.6640625" bestFit="1" customWidth="1"/>
    <col min="2" max="2" width="10.6640625" bestFit="1" customWidth="1"/>
  </cols>
  <sheetData>
    <row r="1" spans="1:5" x14ac:dyDescent="0.3">
      <c r="A1" t="s">
        <v>39</v>
      </c>
      <c r="B1" t="s">
        <v>40</v>
      </c>
    </row>
    <row r="2" spans="1:5" x14ac:dyDescent="0.3">
      <c r="A2">
        <v>1</v>
      </c>
      <c r="B2">
        <v>8</v>
      </c>
    </row>
    <row r="3" spans="1:5" x14ac:dyDescent="0.3">
      <c r="A3">
        <v>2</v>
      </c>
      <c r="B3">
        <v>7</v>
      </c>
      <c r="D3" s="1" t="s">
        <v>6</v>
      </c>
      <c r="E3" s="1">
        <f>AVERAGE(B2:B51)</f>
        <v>7.5</v>
      </c>
    </row>
    <row r="4" spans="1:5" x14ac:dyDescent="0.3">
      <c r="A4">
        <v>3</v>
      </c>
      <c r="B4">
        <v>9</v>
      </c>
      <c r="D4" s="1" t="s">
        <v>29</v>
      </c>
      <c r="E4" s="1">
        <f>_xlfn.VAR.P(B2:B51)</f>
        <v>1.05</v>
      </c>
    </row>
    <row r="5" spans="1:5" x14ac:dyDescent="0.3">
      <c r="A5">
        <v>4</v>
      </c>
      <c r="B5">
        <v>6</v>
      </c>
      <c r="D5" s="1" t="s">
        <v>36</v>
      </c>
      <c r="E5" s="1">
        <f>SQRT(E4)</f>
        <v>1.0246950765959599</v>
      </c>
    </row>
    <row r="6" spans="1:5" x14ac:dyDescent="0.3">
      <c r="A6">
        <v>5</v>
      </c>
      <c r="B6">
        <v>7</v>
      </c>
    </row>
    <row r="7" spans="1:5" x14ac:dyDescent="0.3">
      <c r="A7">
        <v>6</v>
      </c>
      <c r="B7">
        <v>8</v>
      </c>
    </row>
    <row r="8" spans="1:5" x14ac:dyDescent="0.3">
      <c r="A8">
        <v>7</v>
      </c>
      <c r="B8">
        <v>9</v>
      </c>
    </row>
    <row r="9" spans="1:5" x14ac:dyDescent="0.3">
      <c r="A9">
        <v>8</v>
      </c>
      <c r="B9">
        <v>8</v>
      </c>
    </row>
    <row r="10" spans="1:5" x14ac:dyDescent="0.3">
      <c r="A10">
        <v>9</v>
      </c>
      <c r="B10">
        <v>7</v>
      </c>
    </row>
    <row r="11" spans="1:5" x14ac:dyDescent="0.3">
      <c r="A11">
        <v>10</v>
      </c>
      <c r="B11">
        <v>6</v>
      </c>
    </row>
    <row r="12" spans="1:5" x14ac:dyDescent="0.3">
      <c r="A12">
        <v>11</v>
      </c>
      <c r="B12">
        <v>8</v>
      </c>
    </row>
    <row r="13" spans="1:5" x14ac:dyDescent="0.3">
      <c r="A13">
        <v>12</v>
      </c>
      <c r="B13">
        <v>9</v>
      </c>
    </row>
    <row r="14" spans="1:5" x14ac:dyDescent="0.3">
      <c r="A14">
        <v>13</v>
      </c>
      <c r="B14">
        <v>7</v>
      </c>
    </row>
    <row r="15" spans="1:5" x14ac:dyDescent="0.3">
      <c r="A15">
        <v>14</v>
      </c>
      <c r="B15">
        <v>8</v>
      </c>
    </row>
    <row r="16" spans="1:5" x14ac:dyDescent="0.3">
      <c r="A16">
        <v>15</v>
      </c>
      <c r="B16">
        <v>7</v>
      </c>
    </row>
    <row r="17" spans="1:2" x14ac:dyDescent="0.3">
      <c r="A17">
        <v>16</v>
      </c>
      <c r="B17">
        <v>6</v>
      </c>
    </row>
    <row r="18" spans="1:2" x14ac:dyDescent="0.3">
      <c r="A18">
        <v>17</v>
      </c>
      <c r="B18">
        <v>8</v>
      </c>
    </row>
    <row r="19" spans="1:2" x14ac:dyDescent="0.3">
      <c r="A19">
        <v>18</v>
      </c>
      <c r="B19">
        <v>9</v>
      </c>
    </row>
    <row r="20" spans="1:2" x14ac:dyDescent="0.3">
      <c r="A20">
        <v>19</v>
      </c>
      <c r="B20">
        <v>6</v>
      </c>
    </row>
    <row r="21" spans="1:2" x14ac:dyDescent="0.3">
      <c r="A21">
        <v>20</v>
      </c>
      <c r="B21">
        <v>7</v>
      </c>
    </row>
    <row r="22" spans="1:2" x14ac:dyDescent="0.3">
      <c r="A22">
        <v>21</v>
      </c>
      <c r="B22">
        <v>8</v>
      </c>
    </row>
    <row r="23" spans="1:2" x14ac:dyDescent="0.3">
      <c r="A23">
        <v>22</v>
      </c>
      <c r="B23">
        <v>9</v>
      </c>
    </row>
    <row r="24" spans="1:2" x14ac:dyDescent="0.3">
      <c r="A24">
        <v>23</v>
      </c>
      <c r="B24">
        <v>7</v>
      </c>
    </row>
    <row r="25" spans="1:2" x14ac:dyDescent="0.3">
      <c r="A25">
        <v>24</v>
      </c>
      <c r="B25">
        <v>6</v>
      </c>
    </row>
    <row r="26" spans="1:2" x14ac:dyDescent="0.3">
      <c r="A26">
        <v>25</v>
      </c>
      <c r="B26">
        <v>7</v>
      </c>
    </row>
    <row r="27" spans="1:2" x14ac:dyDescent="0.3">
      <c r="A27">
        <v>26</v>
      </c>
      <c r="B27">
        <v>8</v>
      </c>
    </row>
    <row r="28" spans="1:2" x14ac:dyDescent="0.3">
      <c r="A28">
        <v>27</v>
      </c>
      <c r="B28">
        <v>9</v>
      </c>
    </row>
    <row r="29" spans="1:2" x14ac:dyDescent="0.3">
      <c r="A29">
        <v>28</v>
      </c>
      <c r="B29">
        <v>8</v>
      </c>
    </row>
    <row r="30" spans="1:2" x14ac:dyDescent="0.3">
      <c r="A30">
        <v>29</v>
      </c>
      <c r="B30">
        <v>7</v>
      </c>
    </row>
    <row r="31" spans="1:2" x14ac:dyDescent="0.3">
      <c r="A31">
        <v>30</v>
      </c>
      <c r="B31">
        <v>6</v>
      </c>
    </row>
    <row r="32" spans="1:2" x14ac:dyDescent="0.3">
      <c r="A32">
        <v>31</v>
      </c>
      <c r="B32">
        <v>9</v>
      </c>
    </row>
    <row r="33" spans="1:2" x14ac:dyDescent="0.3">
      <c r="A33">
        <v>32</v>
      </c>
      <c r="B33">
        <v>8</v>
      </c>
    </row>
    <row r="34" spans="1:2" x14ac:dyDescent="0.3">
      <c r="A34">
        <v>33</v>
      </c>
      <c r="B34">
        <v>7</v>
      </c>
    </row>
    <row r="35" spans="1:2" x14ac:dyDescent="0.3">
      <c r="A35">
        <v>34</v>
      </c>
      <c r="B35">
        <v>6</v>
      </c>
    </row>
    <row r="36" spans="1:2" x14ac:dyDescent="0.3">
      <c r="A36">
        <v>35</v>
      </c>
      <c r="B36">
        <v>8</v>
      </c>
    </row>
    <row r="37" spans="1:2" x14ac:dyDescent="0.3">
      <c r="A37">
        <v>36</v>
      </c>
      <c r="B37">
        <v>9</v>
      </c>
    </row>
    <row r="38" spans="1:2" x14ac:dyDescent="0.3">
      <c r="A38">
        <v>37</v>
      </c>
      <c r="B38">
        <v>7</v>
      </c>
    </row>
    <row r="39" spans="1:2" x14ac:dyDescent="0.3">
      <c r="A39">
        <v>38</v>
      </c>
      <c r="B39">
        <v>8</v>
      </c>
    </row>
    <row r="40" spans="1:2" x14ac:dyDescent="0.3">
      <c r="A40">
        <v>39</v>
      </c>
      <c r="B40">
        <v>7</v>
      </c>
    </row>
    <row r="41" spans="1:2" x14ac:dyDescent="0.3">
      <c r="A41">
        <v>40</v>
      </c>
      <c r="B41">
        <v>6</v>
      </c>
    </row>
    <row r="42" spans="1:2" x14ac:dyDescent="0.3">
      <c r="A42">
        <v>41</v>
      </c>
      <c r="B42">
        <v>9</v>
      </c>
    </row>
    <row r="43" spans="1:2" x14ac:dyDescent="0.3">
      <c r="A43">
        <v>42</v>
      </c>
      <c r="B43">
        <v>8</v>
      </c>
    </row>
    <row r="44" spans="1:2" x14ac:dyDescent="0.3">
      <c r="A44">
        <v>43</v>
      </c>
      <c r="B44">
        <v>7</v>
      </c>
    </row>
    <row r="45" spans="1:2" x14ac:dyDescent="0.3">
      <c r="A45">
        <v>44</v>
      </c>
      <c r="B45">
        <v>6</v>
      </c>
    </row>
    <row r="46" spans="1:2" x14ac:dyDescent="0.3">
      <c r="A46">
        <v>45</v>
      </c>
      <c r="B46">
        <v>7</v>
      </c>
    </row>
    <row r="47" spans="1:2" x14ac:dyDescent="0.3">
      <c r="A47">
        <v>46</v>
      </c>
      <c r="B47">
        <v>8</v>
      </c>
    </row>
    <row r="48" spans="1:2" x14ac:dyDescent="0.3">
      <c r="A48">
        <v>47</v>
      </c>
      <c r="B48">
        <v>9</v>
      </c>
    </row>
    <row r="49" spans="1:2" x14ac:dyDescent="0.3">
      <c r="A49">
        <v>48</v>
      </c>
      <c r="B49">
        <v>8</v>
      </c>
    </row>
    <row r="50" spans="1:2" x14ac:dyDescent="0.3">
      <c r="A50">
        <v>49</v>
      </c>
      <c r="B50">
        <v>7</v>
      </c>
    </row>
    <row r="51" spans="1:2" x14ac:dyDescent="0.3">
      <c r="A51">
        <v>50</v>
      </c>
      <c r="B51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205A-FEBA-4829-91E7-8663131F6290}">
  <dimension ref="A1:F101"/>
  <sheetViews>
    <sheetView workbookViewId="0">
      <selection activeCell="F19" sqref="F19"/>
    </sheetView>
  </sheetViews>
  <sheetFormatPr defaultRowHeight="14.4" x14ac:dyDescent="0.3"/>
  <cols>
    <col min="2" max="2" width="20.44140625" bestFit="1" customWidth="1"/>
  </cols>
  <sheetData>
    <row r="1" spans="1:6" x14ac:dyDescent="0.3">
      <c r="A1" t="s">
        <v>22</v>
      </c>
      <c r="B1" t="s">
        <v>41</v>
      </c>
    </row>
    <row r="2" spans="1:6" x14ac:dyDescent="0.3">
      <c r="A2">
        <v>1</v>
      </c>
      <c r="B2">
        <v>10</v>
      </c>
      <c r="D2" s="1" t="s">
        <v>6</v>
      </c>
      <c r="E2" s="1">
        <f>AVERAGE(B2:B101)</f>
        <v>16.739999999999998</v>
      </c>
      <c r="F2" s="1" t="s">
        <v>42</v>
      </c>
    </row>
    <row r="3" spans="1:6" x14ac:dyDescent="0.3">
      <c r="A3">
        <v>2</v>
      </c>
      <c r="B3">
        <v>15</v>
      </c>
      <c r="D3" s="1" t="s">
        <v>28</v>
      </c>
      <c r="E3" s="1">
        <f>MAX(B2:B101)-MIN(B2:B101)</f>
        <v>19</v>
      </c>
      <c r="F3" s="1" t="s">
        <v>42</v>
      </c>
    </row>
    <row r="4" spans="1:6" x14ac:dyDescent="0.3">
      <c r="A4">
        <v>3</v>
      </c>
      <c r="B4">
        <v>12</v>
      </c>
      <c r="D4" s="1" t="s">
        <v>29</v>
      </c>
      <c r="E4" s="1">
        <f>_xlfn.VAR.P(B2:B101)</f>
        <v>16.9924</v>
      </c>
      <c r="F4" s="1" t="s">
        <v>42</v>
      </c>
    </row>
    <row r="5" spans="1:6" x14ac:dyDescent="0.3">
      <c r="A5">
        <v>4</v>
      </c>
      <c r="B5">
        <v>18</v>
      </c>
      <c r="D5" s="1" t="s">
        <v>36</v>
      </c>
      <c r="E5" s="1">
        <f>SQRT(E4)</f>
        <v>4.1221838872131844</v>
      </c>
      <c r="F5" s="1" t="s">
        <v>42</v>
      </c>
    </row>
    <row r="6" spans="1:6" x14ac:dyDescent="0.3">
      <c r="A6">
        <v>5</v>
      </c>
      <c r="B6">
        <v>20</v>
      </c>
    </row>
    <row r="7" spans="1:6" x14ac:dyDescent="0.3">
      <c r="A7">
        <v>6</v>
      </c>
      <c r="B7">
        <v>25</v>
      </c>
    </row>
    <row r="8" spans="1:6" x14ac:dyDescent="0.3">
      <c r="A8">
        <v>7</v>
      </c>
      <c r="B8">
        <v>8</v>
      </c>
    </row>
    <row r="9" spans="1:6" x14ac:dyDescent="0.3">
      <c r="A9">
        <v>8</v>
      </c>
      <c r="B9">
        <v>14</v>
      </c>
    </row>
    <row r="10" spans="1:6" x14ac:dyDescent="0.3">
      <c r="A10">
        <v>9</v>
      </c>
      <c r="B10">
        <v>16</v>
      </c>
    </row>
    <row r="11" spans="1:6" x14ac:dyDescent="0.3">
      <c r="A11">
        <v>10</v>
      </c>
      <c r="B11">
        <v>22</v>
      </c>
    </row>
    <row r="12" spans="1:6" x14ac:dyDescent="0.3">
      <c r="A12">
        <v>11</v>
      </c>
      <c r="B12">
        <v>9</v>
      </c>
    </row>
    <row r="13" spans="1:6" x14ac:dyDescent="0.3">
      <c r="A13">
        <v>12</v>
      </c>
      <c r="B13">
        <v>17</v>
      </c>
    </row>
    <row r="14" spans="1:6" x14ac:dyDescent="0.3">
      <c r="A14">
        <v>13</v>
      </c>
      <c r="B14">
        <v>11</v>
      </c>
    </row>
    <row r="15" spans="1:6" x14ac:dyDescent="0.3">
      <c r="A15">
        <v>14</v>
      </c>
      <c r="B15">
        <v>13</v>
      </c>
    </row>
    <row r="16" spans="1:6" x14ac:dyDescent="0.3">
      <c r="A16">
        <v>15</v>
      </c>
      <c r="B16">
        <v>19</v>
      </c>
    </row>
    <row r="17" spans="1:2" x14ac:dyDescent="0.3">
      <c r="A17">
        <v>16</v>
      </c>
      <c r="B17">
        <v>23</v>
      </c>
    </row>
    <row r="18" spans="1:2" x14ac:dyDescent="0.3">
      <c r="A18">
        <v>17</v>
      </c>
      <c r="B18">
        <v>21</v>
      </c>
    </row>
    <row r="19" spans="1:2" x14ac:dyDescent="0.3">
      <c r="A19">
        <v>18</v>
      </c>
      <c r="B19">
        <v>16</v>
      </c>
    </row>
    <row r="20" spans="1:2" x14ac:dyDescent="0.3">
      <c r="A20">
        <v>19</v>
      </c>
      <c r="B20">
        <v>24</v>
      </c>
    </row>
    <row r="21" spans="1:2" x14ac:dyDescent="0.3">
      <c r="A21">
        <v>20</v>
      </c>
      <c r="B21">
        <v>27</v>
      </c>
    </row>
    <row r="22" spans="1:2" x14ac:dyDescent="0.3">
      <c r="A22">
        <v>21</v>
      </c>
      <c r="B22">
        <v>13</v>
      </c>
    </row>
    <row r="23" spans="1:2" x14ac:dyDescent="0.3">
      <c r="A23">
        <v>22</v>
      </c>
      <c r="B23">
        <v>10</v>
      </c>
    </row>
    <row r="24" spans="1:2" x14ac:dyDescent="0.3">
      <c r="A24">
        <v>23</v>
      </c>
      <c r="B24">
        <v>18</v>
      </c>
    </row>
    <row r="25" spans="1:2" x14ac:dyDescent="0.3">
      <c r="A25">
        <v>24</v>
      </c>
      <c r="B25">
        <v>16</v>
      </c>
    </row>
    <row r="26" spans="1:2" x14ac:dyDescent="0.3">
      <c r="A26">
        <v>25</v>
      </c>
      <c r="B26">
        <v>12</v>
      </c>
    </row>
    <row r="27" spans="1:2" x14ac:dyDescent="0.3">
      <c r="A27">
        <v>26</v>
      </c>
      <c r="B27">
        <v>14</v>
      </c>
    </row>
    <row r="28" spans="1:2" x14ac:dyDescent="0.3">
      <c r="A28">
        <v>27</v>
      </c>
      <c r="B28">
        <v>19</v>
      </c>
    </row>
    <row r="29" spans="1:2" x14ac:dyDescent="0.3">
      <c r="A29">
        <v>28</v>
      </c>
      <c r="B29">
        <v>21</v>
      </c>
    </row>
    <row r="30" spans="1:2" x14ac:dyDescent="0.3">
      <c r="A30">
        <v>29</v>
      </c>
      <c r="B30">
        <v>11</v>
      </c>
    </row>
    <row r="31" spans="1:2" x14ac:dyDescent="0.3">
      <c r="A31">
        <v>30</v>
      </c>
      <c r="B31">
        <v>17</v>
      </c>
    </row>
    <row r="32" spans="1:2" x14ac:dyDescent="0.3">
      <c r="A32">
        <v>31</v>
      </c>
      <c r="B32">
        <v>15</v>
      </c>
    </row>
    <row r="33" spans="1:2" x14ac:dyDescent="0.3">
      <c r="A33">
        <v>32</v>
      </c>
      <c r="B33">
        <v>20</v>
      </c>
    </row>
    <row r="34" spans="1:2" x14ac:dyDescent="0.3">
      <c r="A34">
        <v>33</v>
      </c>
      <c r="B34">
        <v>26</v>
      </c>
    </row>
    <row r="35" spans="1:2" x14ac:dyDescent="0.3">
      <c r="A35">
        <v>34</v>
      </c>
      <c r="B35">
        <v>13</v>
      </c>
    </row>
    <row r="36" spans="1:2" x14ac:dyDescent="0.3">
      <c r="A36">
        <v>35</v>
      </c>
      <c r="B36">
        <v>12</v>
      </c>
    </row>
    <row r="37" spans="1:2" x14ac:dyDescent="0.3">
      <c r="A37">
        <v>36</v>
      </c>
      <c r="B37">
        <v>14</v>
      </c>
    </row>
    <row r="38" spans="1:2" x14ac:dyDescent="0.3">
      <c r="A38">
        <v>37</v>
      </c>
      <c r="B38">
        <v>22</v>
      </c>
    </row>
    <row r="39" spans="1:2" x14ac:dyDescent="0.3">
      <c r="A39">
        <v>38</v>
      </c>
      <c r="B39">
        <v>19</v>
      </c>
    </row>
    <row r="40" spans="1:2" x14ac:dyDescent="0.3">
      <c r="A40">
        <v>39</v>
      </c>
      <c r="B40">
        <v>16</v>
      </c>
    </row>
    <row r="41" spans="1:2" x14ac:dyDescent="0.3">
      <c r="A41">
        <v>40</v>
      </c>
      <c r="B41">
        <v>11</v>
      </c>
    </row>
    <row r="42" spans="1:2" x14ac:dyDescent="0.3">
      <c r="A42">
        <v>41</v>
      </c>
      <c r="B42">
        <v>25</v>
      </c>
    </row>
    <row r="43" spans="1:2" x14ac:dyDescent="0.3">
      <c r="A43">
        <v>42</v>
      </c>
      <c r="B43">
        <v>18</v>
      </c>
    </row>
    <row r="44" spans="1:2" x14ac:dyDescent="0.3">
      <c r="A44">
        <v>43</v>
      </c>
      <c r="B44">
        <v>16</v>
      </c>
    </row>
    <row r="45" spans="1:2" x14ac:dyDescent="0.3">
      <c r="A45">
        <v>44</v>
      </c>
      <c r="B45">
        <v>13</v>
      </c>
    </row>
    <row r="46" spans="1:2" x14ac:dyDescent="0.3">
      <c r="A46">
        <v>45</v>
      </c>
      <c r="B46">
        <v>21</v>
      </c>
    </row>
    <row r="47" spans="1:2" x14ac:dyDescent="0.3">
      <c r="A47">
        <v>46</v>
      </c>
      <c r="B47">
        <v>20</v>
      </c>
    </row>
    <row r="48" spans="1:2" x14ac:dyDescent="0.3">
      <c r="A48">
        <v>47</v>
      </c>
      <c r="B48">
        <v>15</v>
      </c>
    </row>
    <row r="49" spans="1:2" x14ac:dyDescent="0.3">
      <c r="A49">
        <v>48</v>
      </c>
      <c r="B49">
        <v>12</v>
      </c>
    </row>
    <row r="50" spans="1:2" x14ac:dyDescent="0.3">
      <c r="A50">
        <v>49</v>
      </c>
      <c r="B50">
        <v>19</v>
      </c>
    </row>
    <row r="51" spans="1:2" x14ac:dyDescent="0.3">
      <c r="A51">
        <v>50</v>
      </c>
      <c r="B51">
        <v>17</v>
      </c>
    </row>
    <row r="52" spans="1:2" x14ac:dyDescent="0.3">
      <c r="A52">
        <v>51</v>
      </c>
      <c r="B52">
        <v>14</v>
      </c>
    </row>
    <row r="53" spans="1:2" x14ac:dyDescent="0.3">
      <c r="A53">
        <v>52</v>
      </c>
      <c r="B53">
        <v>16</v>
      </c>
    </row>
    <row r="54" spans="1:2" x14ac:dyDescent="0.3">
      <c r="A54">
        <v>53</v>
      </c>
      <c r="B54">
        <v>23</v>
      </c>
    </row>
    <row r="55" spans="1:2" x14ac:dyDescent="0.3">
      <c r="A55">
        <v>54</v>
      </c>
      <c r="B55">
        <v>18</v>
      </c>
    </row>
    <row r="56" spans="1:2" x14ac:dyDescent="0.3">
      <c r="A56">
        <v>55</v>
      </c>
      <c r="B56">
        <v>15</v>
      </c>
    </row>
    <row r="57" spans="1:2" x14ac:dyDescent="0.3">
      <c r="A57">
        <v>56</v>
      </c>
      <c r="B57">
        <v>11</v>
      </c>
    </row>
    <row r="58" spans="1:2" x14ac:dyDescent="0.3">
      <c r="A58">
        <v>57</v>
      </c>
      <c r="B58">
        <v>19</v>
      </c>
    </row>
    <row r="59" spans="1:2" x14ac:dyDescent="0.3">
      <c r="A59">
        <v>58</v>
      </c>
      <c r="B59">
        <v>22</v>
      </c>
    </row>
    <row r="60" spans="1:2" x14ac:dyDescent="0.3">
      <c r="A60">
        <v>59</v>
      </c>
      <c r="B60">
        <v>17</v>
      </c>
    </row>
    <row r="61" spans="1:2" x14ac:dyDescent="0.3">
      <c r="A61">
        <v>60</v>
      </c>
      <c r="B61">
        <v>12</v>
      </c>
    </row>
    <row r="62" spans="1:2" x14ac:dyDescent="0.3">
      <c r="A62">
        <v>61</v>
      </c>
      <c r="B62">
        <v>16</v>
      </c>
    </row>
    <row r="63" spans="1:2" x14ac:dyDescent="0.3">
      <c r="A63">
        <v>62</v>
      </c>
      <c r="B63">
        <v>14</v>
      </c>
    </row>
    <row r="64" spans="1:2" x14ac:dyDescent="0.3">
      <c r="A64">
        <v>63</v>
      </c>
      <c r="B64">
        <v>18</v>
      </c>
    </row>
    <row r="65" spans="1:2" x14ac:dyDescent="0.3">
      <c r="A65">
        <v>64</v>
      </c>
      <c r="B65">
        <v>20</v>
      </c>
    </row>
    <row r="66" spans="1:2" x14ac:dyDescent="0.3">
      <c r="A66">
        <v>65</v>
      </c>
      <c r="B66">
        <v>25</v>
      </c>
    </row>
    <row r="67" spans="1:2" x14ac:dyDescent="0.3">
      <c r="A67">
        <v>66</v>
      </c>
      <c r="B67">
        <v>13</v>
      </c>
    </row>
    <row r="68" spans="1:2" x14ac:dyDescent="0.3">
      <c r="A68">
        <v>67</v>
      </c>
      <c r="B68">
        <v>11</v>
      </c>
    </row>
    <row r="69" spans="1:2" x14ac:dyDescent="0.3">
      <c r="A69">
        <v>68</v>
      </c>
      <c r="B69">
        <v>22</v>
      </c>
    </row>
    <row r="70" spans="1:2" x14ac:dyDescent="0.3">
      <c r="A70">
        <v>69</v>
      </c>
      <c r="B70">
        <v>19</v>
      </c>
    </row>
    <row r="71" spans="1:2" x14ac:dyDescent="0.3">
      <c r="A71">
        <v>70</v>
      </c>
      <c r="B71">
        <v>17</v>
      </c>
    </row>
    <row r="72" spans="1:2" x14ac:dyDescent="0.3">
      <c r="A72">
        <v>71</v>
      </c>
      <c r="B72">
        <v>15</v>
      </c>
    </row>
    <row r="73" spans="1:2" x14ac:dyDescent="0.3">
      <c r="A73">
        <v>72</v>
      </c>
      <c r="B73">
        <v>16</v>
      </c>
    </row>
    <row r="74" spans="1:2" x14ac:dyDescent="0.3">
      <c r="A74">
        <v>73</v>
      </c>
      <c r="B74">
        <v>13</v>
      </c>
    </row>
    <row r="75" spans="1:2" x14ac:dyDescent="0.3">
      <c r="A75">
        <v>74</v>
      </c>
      <c r="B75">
        <v>14</v>
      </c>
    </row>
    <row r="76" spans="1:2" x14ac:dyDescent="0.3">
      <c r="A76">
        <v>75</v>
      </c>
      <c r="B76">
        <v>18</v>
      </c>
    </row>
    <row r="77" spans="1:2" x14ac:dyDescent="0.3">
      <c r="A77">
        <v>76</v>
      </c>
      <c r="B77">
        <v>20</v>
      </c>
    </row>
    <row r="78" spans="1:2" x14ac:dyDescent="0.3">
      <c r="A78">
        <v>77</v>
      </c>
      <c r="B78">
        <v>19</v>
      </c>
    </row>
    <row r="79" spans="1:2" x14ac:dyDescent="0.3">
      <c r="A79">
        <v>78</v>
      </c>
      <c r="B79">
        <v>21</v>
      </c>
    </row>
    <row r="80" spans="1:2" x14ac:dyDescent="0.3">
      <c r="A80">
        <v>79</v>
      </c>
      <c r="B80">
        <v>17</v>
      </c>
    </row>
    <row r="81" spans="1:2" x14ac:dyDescent="0.3">
      <c r="A81">
        <v>80</v>
      </c>
      <c r="B81">
        <v>12</v>
      </c>
    </row>
    <row r="82" spans="1:2" x14ac:dyDescent="0.3">
      <c r="A82">
        <v>81</v>
      </c>
      <c r="B82">
        <v>15</v>
      </c>
    </row>
    <row r="83" spans="1:2" x14ac:dyDescent="0.3">
      <c r="A83">
        <v>82</v>
      </c>
      <c r="B83">
        <v>13</v>
      </c>
    </row>
    <row r="84" spans="1:2" x14ac:dyDescent="0.3">
      <c r="A84">
        <v>83</v>
      </c>
      <c r="B84">
        <v>16</v>
      </c>
    </row>
    <row r="85" spans="1:2" x14ac:dyDescent="0.3">
      <c r="A85">
        <v>84</v>
      </c>
      <c r="B85">
        <v>14</v>
      </c>
    </row>
    <row r="86" spans="1:2" x14ac:dyDescent="0.3">
      <c r="A86">
        <v>85</v>
      </c>
      <c r="B86">
        <v>22</v>
      </c>
    </row>
    <row r="87" spans="1:2" x14ac:dyDescent="0.3">
      <c r="A87">
        <v>86</v>
      </c>
      <c r="B87">
        <v>21</v>
      </c>
    </row>
    <row r="88" spans="1:2" x14ac:dyDescent="0.3">
      <c r="A88">
        <v>87</v>
      </c>
      <c r="B88">
        <v>19</v>
      </c>
    </row>
    <row r="89" spans="1:2" x14ac:dyDescent="0.3">
      <c r="A89">
        <v>88</v>
      </c>
      <c r="B89">
        <v>18</v>
      </c>
    </row>
    <row r="90" spans="1:2" x14ac:dyDescent="0.3">
      <c r="A90">
        <v>89</v>
      </c>
      <c r="B90">
        <v>16</v>
      </c>
    </row>
    <row r="91" spans="1:2" x14ac:dyDescent="0.3">
      <c r="A91">
        <v>90</v>
      </c>
      <c r="B91">
        <v>11</v>
      </c>
    </row>
    <row r="92" spans="1:2" x14ac:dyDescent="0.3">
      <c r="A92">
        <v>91</v>
      </c>
      <c r="B92">
        <v>17</v>
      </c>
    </row>
    <row r="93" spans="1:2" x14ac:dyDescent="0.3">
      <c r="A93">
        <v>92</v>
      </c>
      <c r="B93">
        <v>14</v>
      </c>
    </row>
    <row r="94" spans="1:2" x14ac:dyDescent="0.3">
      <c r="A94">
        <v>93</v>
      </c>
      <c r="B94">
        <v>12</v>
      </c>
    </row>
    <row r="95" spans="1:2" x14ac:dyDescent="0.3">
      <c r="A95">
        <v>94</v>
      </c>
      <c r="B95">
        <v>20</v>
      </c>
    </row>
    <row r="96" spans="1:2" x14ac:dyDescent="0.3">
      <c r="A96">
        <v>95</v>
      </c>
      <c r="B96">
        <v>23</v>
      </c>
    </row>
    <row r="97" spans="1:2" x14ac:dyDescent="0.3">
      <c r="A97">
        <v>96</v>
      </c>
      <c r="B97">
        <v>19</v>
      </c>
    </row>
    <row r="98" spans="1:2" x14ac:dyDescent="0.3">
      <c r="A98">
        <v>97</v>
      </c>
      <c r="B98">
        <v>15</v>
      </c>
    </row>
    <row r="99" spans="1:2" x14ac:dyDescent="0.3">
      <c r="A99">
        <v>98</v>
      </c>
      <c r="B99">
        <v>16</v>
      </c>
    </row>
    <row r="100" spans="1:2" x14ac:dyDescent="0.3">
      <c r="A100">
        <v>99</v>
      </c>
      <c r="B100">
        <v>13</v>
      </c>
    </row>
    <row r="101" spans="1:2" x14ac:dyDescent="0.3">
      <c r="A101">
        <v>100</v>
      </c>
      <c r="B10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MCTQ-1</vt:lpstr>
      <vt:lpstr>MCTQ-2</vt:lpstr>
      <vt:lpstr>MCTQ-3</vt:lpstr>
      <vt:lpstr>MTQ-1</vt:lpstr>
      <vt:lpstr>MTQ-2</vt:lpstr>
      <vt:lpstr>MTQ-3</vt:lpstr>
      <vt:lpstr>MTQ-4</vt:lpstr>
      <vt:lpstr>MTQ-5</vt:lpstr>
      <vt:lpstr>MTQ-6</vt:lpstr>
      <vt:lpstr>MTQ-7</vt:lpstr>
      <vt:lpstr>MTQ-8</vt:lpstr>
      <vt:lpstr>MTQ-9</vt:lpstr>
      <vt:lpstr>MTQ-10</vt:lpstr>
      <vt:lpstr>MTQ-11</vt:lpstr>
      <vt:lpstr>MTQ-12</vt:lpstr>
      <vt:lpstr>MTQ-13</vt:lpstr>
      <vt:lpstr>MTQ-14</vt:lpstr>
      <vt:lpstr>MSKQ-1</vt:lpstr>
      <vt:lpstr>MSKQ-2</vt:lpstr>
      <vt:lpstr>MSKQ-3</vt:lpstr>
      <vt:lpstr>MSKQ-4</vt:lpstr>
      <vt:lpstr>MSKQ-5</vt:lpstr>
      <vt:lpstr>PQQ-1</vt:lpstr>
      <vt:lpstr>PQQ-2</vt:lpstr>
      <vt:lpstr>PQQ-3</vt:lpstr>
      <vt:lpstr>PQQ-4</vt:lpstr>
      <vt:lpstr>PQQ-5</vt:lpstr>
      <vt:lpstr>CCQ-1</vt:lpstr>
      <vt:lpstr>CCQ-2</vt:lpstr>
      <vt:lpstr>CCQ-3</vt:lpstr>
      <vt:lpstr>DRVQ-1 to 5</vt:lpstr>
      <vt:lpstr>CRVQ-1 to 5</vt:lpstr>
      <vt:lpstr>DDCD 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Jariwala</dc:creator>
  <cp:lastModifiedBy>Janvi Jariwala</cp:lastModifiedBy>
  <dcterms:created xsi:type="dcterms:W3CDTF">2025-06-25T05:47:54Z</dcterms:created>
  <dcterms:modified xsi:type="dcterms:W3CDTF">2025-07-05T04:43:24Z</dcterms:modified>
</cp:coreProperties>
</file>