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huismans/Desktop/untitled folder/Results New Paper/"/>
    </mc:Choice>
  </mc:AlternateContent>
  <xr:revisionPtr revIDLastSave="0" documentId="8_{76DE189D-904B-5A40-BC91-A50EE992AAD8}" xr6:coauthVersionLast="47" xr6:coauthVersionMax="47" xr10:uidLastSave="{00000000-0000-0000-0000-000000000000}"/>
  <bookViews>
    <workbookView xWindow="0" yWindow="460" windowWidth="25600" windowHeight="14320" activeTab="3" xr2:uid="{00000000-000D-0000-FFFF-FFFF00000000}"/>
  </bookViews>
  <sheets>
    <sheet name="Probs" sheetId="30" r:id="rId1"/>
    <sheet name="True" sheetId="20" r:id="rId2"/>
    <sheet name="Values" sheetId="39" r:id="rId3"/>
    <sheet name="Slope Threshold" sheetId="40" r:id="rId4"/>
    <sheet name="SWOPIT_NONE_TRUE_250" sheetId="11" r:id="rId5"/>
    <sheet name="SWOPIT_NONE_TRUE_500" sheetId="12" r:id="rId6"/>
    <sheet name="SWOPIT_NONE_TRUE_1000" sheetId="19" r:id="rId7"/>
    <sheet name="SWOPIT_NONE_TRUE_2000" sheetId="35" r:id="rId8"/>
    <sheet name="SWOPIT_PARTIAL_TRUE_250" sheetId="13" r:id="rId9"/>
    <sheet name="SWOPIT_PARTIAL_TRUE_500" sheetId="14" r:id="rId10"/>
    <sheet name="SWOPIT_PARTIAL_TRUE_1000" sheetId="15" r:id="rId11"/>
    <sheet name="SWOPIT_PARTIAL_TRUE_2000" sheetId="34" r:id="rId12"/>
    <sheet name="SWOPIT_COMPLETE_TRUE_250" sheetId="16" r:id="rId13"/>
    <sheet name="SWOPIT_COMPLETE_TRUE_500" sheetId="17" r:id="rId14"/>
    <sheet name="SWOPIT_COMPLETE_TRUE_1000" sheetId="18" r:id="rId15"/>
    <sheet name="SWOPIT_COMPLETE_TRUE_2000" sheetId="33" r:id="rId16"/>
    <sheet name="SWOPITC_NONE_TRUE_250" sheetId="21" r:id="rId17"/>
    <sheet name="SWOPITC_NONE_TRUE_500" sheetId="22" r:id="rId18"/>
    <sheet name="SWOPITC_NONE_TRUE_1000" sheetId="23" r:id="rId19"/>
    <sheet name="SWOPITC_NONE_TRUE_2000" sheetId="31" r:id="rId20"/>
    <sheet name="SWOPITC_PARTIAL_TRUE_250" sheetId="24" r:id="rId21"/>
    <sheet name="SWOPITC_PARTIAL_TRUE_500" sheetId="25" r:id="rId22"/>
    <sheet name="SWOPITC_PARTIAL_TRUE_1000" sheetId="26" r:id="rId23"/>
    <sheet name="SWOPITC_PARTIAL_TRUE_2000" sheetId="32" r:id="rId24"/>
    <sheet name="SWOPITC_COMPLETE_TRUE_250" sheetId="27" r:id="rId25"/>
    <sheet name="SWOPITC_COMPLETE_TRUE_500" sheetId="28" r:id="rId26"/>
    <sheet name="SWOPITC_COMPLETE_TRUE_1000" sheetId="29" r:id="rId27"/>
    <sheet name="SWOPITC_COMPLETE_TRUE_2000" sheetId="36" r:id="rId2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0" i="20" l="1"/>
  <c r="P31" i="36"/>
  <c r="P30" i="36"/>
  <c r="P29" i="36"/>
  <c r="P28" i="36"/>
  <c r="P25" i="36"/>
  <c r="P24" i="36"/>
  <c r="P23" i="36"/>
  <c r="P22" i="36"/>
  <c r="P19" i="36"/>
  <c r="P18" i="36"/>
  <c r="P17" i="36"/>
  <c r="P16" i="36"/>
  <c r="L41" i="40" s="1"/>
  <c r="P13" i="36"/>
  <c r="P12" i="36"/>
  <c r="P11" i="36"/>
  <c r="P10" i="36"/>
  <c r="L24" i="40" s="1"/>
  <c r="P7" i="36"/>
  <c r="P6" i="36"/>
  <c r="P5" i="36"/>
  <c r="P4" i="36"/>
  <c r="P31" i="29"/>
  <c r="P30" i="29"/>
  <c r="P29" i="29"/>
  <c r="P28" i="29"/>
  <c r="X23" i="20" s="1"/>
  <c r="P25" i="29"/>
  <c r="P24" i="29"/>
  <c r="P23" i="29"/>
  <c r="P22" i="29"/>
  <c r="X6" i="20" s="1"/>
  <c r="P19" i="29"/>
  <c r="P18" i="29"/>
  <c r="P17" i="29"/>
  <c r="P16" i="29"/>
  <c r="L40" i="40" s="1"/>
  <c r="P13" i="29"/>
  <c r="P12" i="29"/>
  <c r="P11" i="29"/>
  <c r="P10" i="29"/>
  <c r="L23" i="40" s="1"/>
  <c r="P7" i="29"/>
  <c r="P6" i="29"/>
  <c r="P5" i="29"/>
  <c r="P4" i="29"/>
  <c r="L6" i="40" s="1"/>
  <c r="P31" i="28"/>
  <c r="P30" i="28"/>
  <c r="P29" i="28"/>
  <c r="P28" i="28"/>
  <c r="X22" i="20" s="1"/>
  <c r="P25" i="28"/>
  <c r="P24" i="28"/>
  <c r="P23" i="28"/>
  <c r="P22" i="28"/>
  <c r="X5" i="20" s="1"/>
  <c r="P19" i="28"/>
  <c r="P18" i="28"/>
  <c r="P17" i="28"/>
  <c r="P16" i="28"/>
  <c r="L39" i="20" s="1"/>
  <c r="P13" i="28"/>
  <c r="P12" i="28"/>
  <c r="P11" i="28"/>
  <c r="P10" i="28"/>
  <c r="L22" i="40" s="1"/>
  <c r="P7" i="28"/>
  <c r="P6" i="28"/>
  <c r="P5" i="28"/>
  <c r="P4" i="28"/>
  <c r="L5" i="40" s="1"/>
  <c r="P31" i="27"/>
  <c r="X33" i="20" s="1"/>
  <c r="P25" i="27"/>
  <c r="X16" i="20" s="1"/>
  <c r="P19" i="27"/>
  <c r="L50" i="40" s="1"/>
  <c r="P13" i="27"/>
  <c r="P7" i="27"/>
  <c r="L16" i="40" s="1"/>
  <c r="P4" i="27"/>
  <c r="P30" i="27"/>
  <c r="P29" i="27"/>
  <c r="P28" i="27"/>
  <c r="X21" i="20" s="1"/>
  <c r="P24" i="27"/>
  <c r="P23" i="27"/>
  <c r="P22" i="27"/>
  <c r="X4" i="20" s="1"/>
  <c r="P18" i="27"/>
  <c r="P17" i="27"/>
  <c r="P16" i="27"/>
  <c r="L38" i="40" s="1"/>
  <c r="L33" i="20"/>
  <c r="P12" i="27"/>
  <c r="P11" i="27"/>
  <c r="P10" i="27"/>
  <c r="L21" i="40" s="1"/>
  <c r="P6" i="27"/>
  <c r="P5" i="27"/>
  <c r="L4" i="40"/>
  <c r="P31" i="32"/>
  <c r="P30" i="32"/>
  <c r="P29" i="32"/>
  <c r="P28" i="32"/>
  <c r="W24" i="20" s="1"/>
  <c r="P25" i="32"/>
  <c r="P24" i="32"/>
  <c r="P23" i="32"/>
  <c r="P22" i="32"/>
  <c r="W7" i="20" s="1"/>
  <c r="P19" i="32"/>
  <c r="P18" i="32"/>
  <c r="P17" i="32"/>
  <c r="P16" i="32"/>
  <c r="K41" i="40" s="1"/>
  <c r="P13" i="32"/>
  <c r="P12" i="32"/>
  <c r="P11" i="32"/>
  <c r="P10" i="32"/>
  <c r="K24" i="40" s="1"/>
  <c r="P7" i="32"/>
  <c r="P6" i="32"/>
  <c r="P5" i="32"/>
  <c r="P4" i="32"/>
  <c r="K7" i="40" s="1"/>
  <c r="P31" i="26"/>
  <c r="P30" i="26"/>
  <c r="P29" i="26"/>
  <c r="P28" i="26"/>
  <c r="W23" i="20" s="1"/>
  <c r="P25" i="26"/>
  <c r="P24" i="26"/>
  <c r="P23" i="26"/>
  <c r="P22" i="26"/>
  <c r="W6" i="20" s="1"/>
  <c r="P19" i="26"/>
  <c r="P18" i="26"/>
  <c r="P17" i="26"/>
  <c r="P16" i="26"/>
  <c r="K40" i="20" s="1"/>
  <c r="P13" i="26"/>
  <c r="P12" i="26"/>
  <c r="P11" i="26"/>
  <c r="P10" i="26"/>
  <c r="P7" i="26"/>
  <c r="P6" i="26"/>
  <c r="P5" i="26"/>
  <c r="P4" i="26"/>
  <c r="K6" i="40" s="1"/>
  <c r="P31" i="25"/>
  <c r="P30" i="25"/>
  <c r="P29" i="25"/>
  <c r="P28" i="25"/>
  <c r="P25" i="25"/>
  <c r="P24" i="25"/>
  <c r="P23" i="25"/>
  <c r="P22" i="25"/>
  <c r="P19" i="25"/>
  <c r="P18" i="25"/>
  <c r="P17" i="25"/>
  <c r="P16" i="25"/>
  <c r="P13" i="25"/>
  <c r="P12" i="25"/>
  <c r="P11" i="25"/>
  <c r="P10" i="25"/>
  <c r="P7" i="25"/>
  <c r="P6" i="25"/>
  <c r="P5" i="25"/>
  <c r="P4" i="25"/>
  <c r="P13" i="24"/>
  <c r="K33" i="40" s="1"/>
  <c r="P19" i="24"/>
  <c r="P31" i="24"/>
  <c r="W33" i="20" s="1"/>
  <c r="P25" i="34"/>
  <c r="P25" i="24"/>
  <c r="W16" i="20" s="1"/>
  <c r="P19" i="15"/>
  <c r="P22" i="24"/>
  <c r="P23" i="24"/>
  <c r="P24" i="24"/>
  <c r="P28" i="24"/>
  <c r="P29" i="24"/>
  <c r="P30" i="24"/>
  <c r="W4" i="20"/>
  <c r="P7" i="24"/>
  <c r="P12" i="24"/>
  <c r="P11" i="24"/>
  <c r="P10" i="24"/>
  <c r="K21" i="20" s="1"/>
  <c r="P6" i="24"/>
  <c r="P5" i="24"/>
  <c r="P4" i="24"/>
  <c r="K4" i="40" s="1"/>
  <c r="K16" i="40"/>
  <c r="P31" i="31"/>
  <c r="P30" i="31"/>
  <c r="P29" i="31"/>
  <c r="P28" i="31"/>
  <c r="V24" i="20" s="1"/>
  <c r="P25" i="31"/>
  <c r="P24" i="31"/>
  <c r="P23" i="31"/>
  <c r="P22" i="31"/>
  <c r="V7" i="20" s="1"/>
  <c r="P19" i="31"/>
  <c r="P18" i="31"/>
  <c r="P17" i="31"/>
  <c r="P16" i="31"/>
  <c r="J41" i="40" s="1"/>
  <c r="P13" i="31"/>
  <c r="P12" i="31"/>
  <c r="P11" i="31"/>
  <c r="P10" i="31"/>
  <c r="J24" i="20" s="1"/>
  <c r="P7" i="31"/>
  <c r="P6" i="31"/>
  <c r="P5" i="31"/>
  <c r="P4" i="31"/>
  <c r="P31" i="23"/>
  <c r="P30" i="23"/>
  <c r="P29" i="23"/>
  <c r="P28" i="23"/>
  <c r="V23" i="20" s="1"/>
  <c r="P25" i="23"/>
  <c r="P24" i="23"/>
  <c r="P23" i="23"/>
  <c r="P22" i="23"/>
  <c r="V6" i="20" s="1"/>
  <c r="P19" i="23"/>
  <c r="P18" i="23"/>
  <c r="P17" i="23"/>
  <c r="P16" i="23"/>
  <c r="J40" i="40" s="1"/>
  <c r="P13" i="23"/>
  <c r="P12" i="23"/>
  <c r="P11" i="23"/>
  <c r="P10" i="23"/>
  <c r="J23" i="40" s="1"/>
  <c r="P7" i="23"/>
  <c r="P6" i="23"/>
  <c r="P5" i="23"/>
  <c r="P4" i="23"/>
  <c r="J6" i="40" s="1"/>
  <c r="P31" i="22"/>
  <c r="P30" i="22"/>
  <c r="P29" i="22"/>
  <c r="P28" i="22"/>
  <c r="P25" i="22"/>
  <c r="P24" i="22"/>
  <c r="P23" i="22"/>
  <c r="P22" i="22"/>
  <c r="P19" i="22"/>
  <c r="P18" i="22"/>
  <c r="P17" i="22"/>
  <c r="P16" i="22"/>
  <c r="P13" i="22"/>
  <c r="P12" i="22"/>
  <c r="P11" i="22"/>
  <c r="P10" i="22"/>
  <c r="P7" i="22"/>
  <c r="P6" i="22"/>
  <c r="P5" i="22"/>
  <c r="P4" i="22"/>
  <c r="P29" i="21"/>
  <c r="P31" i="21"/>
  <c r="P25" i="33"/>
  <c r="P25" i="21"/>
  <c r="V16" i="20" s="1"/>
  <c r="P19" i="21"/>
  <c r="J50" i="40" s="1"/>
  <c r="P13" i="21"/>
  <c r="J33" i="20" s="1"/>
  <c r="P7" i="21"/>
  <c r="P19" i="33"/>
  <c r="P12" i="21"/>
  <c r="P11" i="21"/>
  <c r="P10" i="21"/>
  <c r="J16" i="40"/>
  <c r="P6" i="21"/>
  <c r="P5" i="21"/>
  <c r="P4" i="21"/>
  <c r="J4" i="40"/>
  <c r="J21" i="40"/>
  <c r="P16" i="21"/>
  <c r="J38" i="20" s="1"/>
  <c r="P17" i="21"/>
  <c r="P18" i="21"/>
  <c r="P22" i="21"/>
  <c r="V4" i="20" s="1"/>
  <c r="P23" i="21"/>
  <c r="P24" i="21"/>
  <c r="V8" i="20"/>
  <c r="J25" i="40"/>
  <c r="J8" i="40"/>
  <c r="P24" i="33"/>
  <c r="P23" i="33"/>
  <c r="P22" i="33"/>
  <c r="P18" i="33"/>
  <c r="P17" i="33"/>
  <c r="P16" i="33"/>
  <c r="T7" i="20" s="1"/>
  <c r="P13" i="33"/>
  <c r="P12" i="33"/>
  <c r="P11" i="33"/>
  <c r="P10" i="33"/>
  <c r="H24" i="40" s="1"/>
  <c r="P7" i="33"/>
  <c r="P6" i="33"/>
  <c r="P5" i="33"/>
  <c r="P4" i="33"/>
  <c r="H7" i="40" s="1"/>
  <c r="P25" i="18"/>
  <c r="P24" i="18"/>
  <c r="P23" i="18"/>
  <c r="P22" i="18"/>
  <c r="P19" i="18"/>
  <c r="P18" i="18"/>
  <c r="P17" i="18"/>
  <c r="P16" i="18"/>
  <c r="T6" i="20" s="1"/>
  <c r="P13" i="18"/>
  <c r="P12" i="18"/>
  <c r="P11" i="18"/>
  <c r="P10" i="18"/>
  <c r="H23" i="40" s="1"/>
  <c r="P7" i="18"/>
  <c r="P6" i="18"/>
  <c r="P5" i="18"/>
  <c r="P4" i="18"/>
  <c r="H6" i="40" s="1"/>
  <c r="P25" i="17"/>
  <c r="P24" i="17"/>
  <c r="P23" i="17"/>
  <c r="P22" i="17"/>
  <c r="T22" i="20" s="1"/>
  <c r="P19" i="17"/>
  <c r="P18" i="17"/>
  <c r="P17" i="17"/>
  <c r="P16" i="17"/>
  <c r="T5" i="20" s="1"/>
  <c r="P13" i="17"/>
  <c r="P12" i="17"/>
  <c r="P11" i="17"/>
  <c r="P10" i="17"/>
  <c r="H22" i="40" s="1"/>
  <c r="P7" i="17"/>
  <c r="P6" i="17"/>
  <c r="P5" i="17"/>
  <c r="P4" i="17"/>
  <c r="H5" i="40" s="1"/>
  <c r="P25" i="16"/>
  <c r="P19" i="16"/>
  <c r="P19" i="34"/>
  <c r="P13" i="16"/>
  <c r="H33" i="40" s="1"/>
  <c r="P13" i="34"/>
  <c r="P7" i="16"/>
  <c r="P7" i="34"/>
  <c r="G19" i="40" s="1"/>
  <c r="P24" i="34"/>
  <c r="P23" i="34"/>
  <c r="P22" i="34"/>
  <c r="S24" i="20" s="1"/>
  <c r="P18" i="34"/>
  <c r="P17" i="34"/>
  <c r="P16" i="34"/>
  <c r="S7" i="20" s="1"/>
  <c r="P12" i="34"/>
  <c r="P11" i="34"/>
  <c r="P10" i="34"/>
  <c r="G24" i="20" s="1"/>
  <c r="P6" i="34"/>
  <c r="P5" i="34"/>
  <c r="P4" i="34"/>
  <c r="G7" i="20" s="1"/>
  <c r="P25" i="15"/>
  <c r="P24" i="15"/>
  <c r="P23" i="15"/>
  <c r="P22" i="15"/>
  <c r="S23" i="20" s="1"/>
  <c r="P18" i="15"/>
  <c r="P17" i="15"/>
  <c r="P16" i="15"/>
  <c r="P13" i="15"/>
  <c r="P12" i="15"/>
  <c r="P11" i="15"/>
  <c r="P10" i="15"/>
  <c r="G23" i="40" s="1"/>
  <c r="P7" i="15"/>
  <c r="P6" i="15"/>
  <c r="P5" i="15"/>
  <c r="P4" i="15"/>
  <c r="G6" i="20" s="1"/>
  <c r="P25" i="14"/>
  <c r="P24" i="14"/>
  <c r="P23" i="14"/>
  <c r="P22" i="14"/>
  <c r="S22" i="20" s="1"/>
  <c r="P19" i="14"/>
  <c r="P18" i="14"/>
  <c r="P17" i="14"/>
  <c r="P16" i="14"/>
  <c r="S5" i="20" s="1"/>
  <c r="P13" i="14"/>
  <c r="P12" i="14"/>
  <c r="P11" i="14"/>
  <c r="G26" i="20" s="1"/>
  <c r="P10" i="14"/>
  <c r="G22" i="40" s="1"/>
  <c r="P7" i="14"/>
  <c r="P6" i="14"/>
  <c r="P5" i="14"/>
  <c r="P4" i="14"/>
  <c r="G5" i="40" s="1"/>
  <c r="P25" i="13"/>
  <c r="P25" i="35"/>
  <c r="R36" i="20" s="1"/>
  <c r="P19" i="13"/>
  <c r="P19" i="35"/>
  <c r="P13" i="13"/>
  <c r="P7" i="13"/>
  <c r="P7" i="35"/>
  <c r="P24" i="35"/>
  <c r="P23" i="35"/>
  <c r="P22" i="35"/>
  <c r="R24" i="20" s="1"/>
  <c r="P18" i="35"/>
  <c r="P17" i="35"/>
  <c r="P16" i="35"/>
  <c r="R7" i="20" s="1"/>
  <c r="P13" i="35"/>
  <c r="P12" i="35"/>
  <c r="P11" i="35"/>
  <c r="P10" i="35"/>
  <c r="F24" i="40" s="1"/>
  <c r="P6" i="35"/>
  <c r="P5" i="35"/>
  <c r="P4" i="35"/>
  <c r="F7" i="40" s="1"/>
  <c r="P25" i="19"/>
  <c r="P24" i="19"/>
  <c r="P23" i="19"/>
  <c r="P22" i="19"/>
  <c r="R23" i="20" s="1"/>
  <c r="P19" i="19"/>
  <c r="P18" i="19"/>
  <c r="P17" i="19"/>
  <c r="P16" i="19"/>
  <c r="R6" i="20" s="1"/>
  <c r="P13" i="19"/>
  <c r="P12" i="19"/>
  <c r="P11" i="19"/>
  <c r="P10" i="19"/>
  <c r="F23" i="20" s="1"/>
  <c r="P7" i="19"/>
  <c r="P6" i="19"/>
  <c r="P5" i="19"/>
  <c r="F10" i="40" s="1"/>
  <c r="P4" i="19"/>
  <c r="F6" i="20" s="1"/>
  <c r="P25" i="12"/>
  <c r="P24" i="12"/>
  <c r="P23" i="12"/>
  <c r="P22" i="12"/>
  <c r="R22" i="20" s="1"/>
  <c r="P19" i="12"/>
  <c r="P18" i="12"/>
  <c r="P17" i="12"/>
  <c r="P16" i="12"/>
  <c r="R5" i="20" s="1"/>
  <c r="P13" i="12"/>
  <c r="P12" i="12"/>
  <c r="P11" i="12"/>
  <c r="P10" i="12"/>
  <c r="F22" i="20" s="1"/>
  <c r="P7" i="12"/>
  <c r="P6" i="12"/>
  <c r="P5" i="12"/>
  <c r="P4" i="12"/>
  <c r="F5" i="40" s="1"/>
  <c r="F34" i="40"/>
  <c r="F26" i="20"/>
  <c r="F9" i="40"/>
  <c r="P25" i="11"/>
  <c r="P13" i="11"/>
  <c r="P19" i="11"/>
  <c r="F33" i="40"/>
  <c r="P7" i="11"/>
  <c r="F16" i="20" s="1"/>
  <c r="S7" i="11"/>
  <c r="L53" i="40"/>
  <c r="K53" i="40"/>
  <c r="J53" i="40"/>
  <c r="L52" i="40"/>
  <c r="K52" i="40"/>
  <c r="J52" i="40"/>
  <c r="L51" i="40"/>
  <c r="K51" i="40"/>
  <c r="J51" i="40"/>
  <c r="K50" i="40"/>
  <c r="L49" i="40"/>
  <c r="K49" i="40"/>
  <c r="J49" i="40"/>
  <c r="L48" i="40"/>
  <c r="K48" i="40"/>
  <c r="J48" i="40"/>
  <c r="L47" i="40"/>
  <c r="K47" i="40"/>
  <c r="J47" i="40"/>
  <c r="L46" i="40"/>
  <c r="K46" i="40"/>
  <c r="J46" i="40"/>
  <c r="L45" i="40"/>
  <c r="K45" i="40"/>
  <c r="J45" i="40"/>
  <c r="L44" i="40"/>
  <c r="K44" i="40"/>
  <c r="J44" i="40"/>
  <c r="L43" i="40"/>
  <c r="K43" i="40"/>
  <c r="J43" i="40"/>
  <c r="L42" i="40"/>
  <c r="K42" i="40"/>
  <c r="J42" i="40"/>
  <c r="K39" i="40"/>
  <c r="J39" i="40"/>
  <c r="K38" i="40"/>
  <c r="L36" i="40"/>
  <c r="K36" i="40"/>
  <c r="J36" i="40"/>
  <c r="H36" i="40"/>
  <c r="G36" i="40"/>
  <c r="F36" i="40"/>
  <c r="L35" i="40"/>
  <c r="K35" i="40"/>
  <c r="J35" i="40"/>
  <c r="H35" i="40"/>
  <c r="G35" i="40"/>
  <c r="F35" i="40"/>
  <c r="L34" i="40"/>
  <c r="K34" i="40"/>
  <c r="J34" i="40"/>
  <c r="H34" i="40"/>
  <c r="G34" i="40"/>
  <c r="L33" i="40"/>
  <c r="G33" i="40"/>
  <c r="L32" i="40"/>
  <c r="K32" i="40"/>
  <c r="J32" i="40"/>
  <c r="H32" i="40"/>
  <c r="G32" i="40"/>
  <c r="F32" i="40"/>
  <c r="L31" i="40"/>
  <c r="K31" i="40"/>
  <c r="J31" i="40"/>
  <c r="H31" i="40"/>
  <c r="G31" i="40"/>
  <c r="F31" i="40"/>
  <c r="L30" i="40"/>
  <c r="K30" i="40"/>
  <c r="J30" i="40"/>
  <c r="H30" i="40"/>
  <c r="G30" i="40"/>
  <c r="F30" i="40"/>
  <c r="L29" i="40"/>
  <c r="K29" i="40"/>
  <c r="J29" i="40"/>
  <c r="H29" i="40"/>
  <c r="G29" i="40"/>
  <c r="F29" i="40"/>
  <c r="L28" i="40"/>
  <c r="K28" i="40"/>
  <c r="J28" i="40"/>
  <c r="H28" i="40"/>
  <c r="G28" i="40"/>
  <c r="F28" i="40"/>
  <c r="L27" i="40"/>
  <c r="K27" i="40"/>
  <c r="J27" i="40"/>
  <c r="H27" i="40"/>
  <c r="G27" i="40"/>
  <c r="F27" i="40"/>
  <c r="L26" i="40"/>
  <c r="K26" i="40"/>
  <c r="J26" i="40"/>
  <c r="H26" i="40"/>
  <c r="G26" i="40"/>
  <c r="F26" i="40"/>
  <c r="L25" i="40"/>
  <c r="K25" i="40"/>
  <c r="H25" i="40"/>
  <c r="G25" i="40"/>
  <c r="F25" i="40"/>
  <c r="J24" i="40"/>
  <c r="G24" i="40"/>
  <c r="K23" i="40"/>
  <c r="K22" i="40"/>
  <c r="J22" i="40"/>
  <c r="H21" i="40"/>
  <c r="G21" i="40"/>
  <c r="F21" i="40"/>
  <c r="L19" i="40"/>
  <c r="K19" i="40"/>
  <c r="J19" i="40"/>
  <c r="H19" i="40"/>
  <c r="F19" i="40"/>
  <c r="L18" i="40"/>
  <c r="K18" i="40"/>
  <c r="J18" i="40"/>
  <c r="H18" i="40"/>
  <c r="G18" i="40"/>
  <c r="F18" i="40"/>
  <c r="L17" i="40"/>
  <c r="K17" i="40"/>
  <c r="J17" i="40"/>
  <c r="H17" i="40"/>
  <c r="G17" i="40"/>
  <c r="F17" i="40"/>
  <c r="H16" i="40"/>
  <c r="G16" i="40"/>
  <c r="L15" i="40"/>
  <c r="K15" i="40"/>
  <c r="J15" i="40"/>
  <c r="H15" i="40"/>
  <c r="G15" i="40"/>
  <c r="F15" i="40"/>
  <c r="L14" i="40"/>
  <c r="K14" i="40"/>
  <c r="J14" i="40"/>
  <c r="H14" i="40"/>
  <c r="G14" i="40"/>
  <c r="F14" i="40"/>
  <c r="L13" i="40"/>
  <c r="K13" i="40"/>
  <c r="J13" i="40"/>
  <c r="H13" i="40"/>
  <c r="G13" i="40"/>
  <c r="F13" i="40"/>
  <c r="L12" i="40"/>
  <c r="K12" i="40"/>
  <c r="J12" i="40"/>
  <c r="H12" i="40"/>
  <c r="G12" i="40"/>
  <c r="F12" i="40"/>
  <c r="L11" i="40"/>
  <c r="K11" i="40"/>
  <c r="J11" i="40"/>
  <c r="H11" i="40"/>
  <c r="G11" i="40"/>
  <c r="F11" i="40"/>
  <c r="L10" i="40"/>
  <c r="K10" i="40"/>
  <c r="J10" i="40"/>
  <c r="H10" i="40"/>
  <c r="G10" i="40"/>
  <c r="L9" i="40"/>
  <c r="K9" i="40"/>
  <c r="J9" i="40"/>
  <c r="H9" i="40"/>
  <c r="G9" i="40"/>
  <c r="L8" i="40"/>
  <c r="K8" i="40"/>
  <c r="H8" i="40"/>
  <c r="G8" i="40"/>
  <c r="F8" i="40"/>
  <c r="L7" i="40"/>
  <c r="J7" i="40"/>
  <c r="G7" i="40"/>
  <c r="F6" i="40"/>
  <c r="K5" i="40"/>
  <c r="J5" i="40"/>
  <c r="H4" i="40"/>
  <c r="G4" i="40"/>
  <c r="F4" i="40"/>
  <c r="X36" i="20"/>
  <c r="X32" i="20"/>
  <c r="X28" i="20"/>
  <c r="X24" i="20"/>
  <c r="X19" i="20"/>
  <c r="X15" i="20"/>
  <c r="X11" i="20"/>
  <c r="X7" i="20"/>
  <c r="L53" i="20"/>
  <c r="L49" i="20"/>
  <c r="L45" i="20"/>
  <c r="L41" i="20"/>
  <c r="L36" i="20"/>
  <c r="L32" i="20"/>
  <c r="L28" i="20"/>
  <c r="L24" i="20"/>
  <c r="L19" i="20"/>
  <c r="L15" i="20"/>
  <c r="L11" i="20"/>
  <c r="L7" i="20"/>
  <c r="L56" i="30"/>
  <c r="L52" i="30"/>
  <c r="L48" i="30"/>
  <c r="L44" i="30"/>
  <c r="L39" i="30"/>
  <c r="L35" i="30"/>
  <c r="L31" i="30"/>
  <c r="L27" i="30"/>
  <c r="L22" i="30"/>
  <c r="L18" i="30"/>
  <c r="L14" i="30"/>
  <c r="L10" i="30"/>
  <c r="S19" i="36"/>
  <c r="S18" i="36"/>
  <c r="S17" i="36"/>
  <c r="S16" i="36"/>
  <c r="S13" i="36"/>
  <c r="S12" i="36"/>
  <c r="S11" i="36"/>
  <c r="S10" i="36"/>
  <c r="S7" i="36"/>
  <c r="S6" i="36"/>
  <c r="X5" i="36"/>
  <c r="W5" i="36"/>
  <c r="V5" i="36"/>
  <c r="S5" i="36"/>
  <c r="X4" i="36"/>
  <c r="W4" i="36"/>
  <c r="V4" i="36"/>
  <c r="S4" i="36"/>
  <c r="T36" i="20"/>
  <c r="S36" i="20"/>
  <c r="T32" i="20"/>
  <c r="S32" i="20"/>
  <c r="R32" i="20"/>
  <c r="T28" i="20"/>
  <c r="S28" i="20"/>
  <c r="R28" i="20"/>
  <c r="T24" i="20"/>
  <c r="T19" i="20"/>
  <c r="S19" i="20"/>
  <c r="R19" i="20"/>
  <c r="T15" i="20"/>
  <c r="S15" i="20"/>
  <c r="R15" i="20"/>
  <c r="T11" i="20"/>
  <c r="S11" i="20"/>
  <c r="R11" i="20"/>
  <c r="H36" i="20"/>
  <c r="G36" i="20"/>
  <c r="F36" i="20"/>
  <c r="H32" i="20"/>
  <c r="G32" i="20"/>
  <c r="F32" i="20"/>
  <c r="H28" i="20"/>
  <c r="G28" i="20"/>
  <c r="F28" i="20"/>
  <c r="H24" i="20"/>
  <c r="H18" i="20"/>
  <c r="H19" i="20"/>
  <c r="G19" i="20"/>
  <c r="F19" i="20"/>
  <c r="H15" i="20"/>
  <c r="G15" i="20"/>
  <c r="F15" i="20"/>
  <c r="H11" i="20"/>
  <c r="G11" i="20"/>
  <c r="F11" i="20"/>
  <c r="F7" i="20"/>
  <c r="H56" i="30"/>
  <c r="G56" i="30"/>
  <c r="F56" i="30"/>
  <c r="H52" i="30"/>
  <c r="G52" i="30"/>
  <c r="F52" i="30"/>
  <c r="H48" i="30"/>
  <c r="G48" i="30"/>
  <c r="F48" i="30"/>
  <c r="H44" i="30"/>
  <c r="G44" i="30"/>
  <c r="F44" i="30"/>
  <c r="H39" i="30"/>
  <c r="G39" i="30"/>
  <c r="F39" i="30"/>
  <c r="H35" i="30"/>
  <c r="G35" i="30"/>
  <c r="F35" i="30"/>
  <c r="H31" i="30"/>
  <c r="G31" i="30"/>
  <c r="F31" i="30"/>
  <c r="H27" i="30"/>
  <c r="G27" i="30"/>
  <c r="F27" i="30"/>
  <c r="H22" i="30"/>
  <c r="G22" i="30"/>
  <c r="F22" i="30"/>
  <c r="H18" i="30"/>
  <c r="G18" i="30"/>
  <c r="F18" i="30"/>
  <c r="H14" i="30"/>
  <c r="G14" i="30"/>
  <c r="F14" i="30"/>
  <c r="H10" i="30"/>
  <c r="H9" i="30"/>
  <c r="G10" i="30"/>
  <c r="G9" i="30"/>
  <c r="F10" i="30"/>
  <c r="F9" i="30"/>
  <c r="G14" i="20"/>
  <c r="S19" i="35"/>
  <c r="S18" i="35"/>
  <c r="S17" i="35"/>
  <c r="S16" i="35"/>
  <c r="S13" i="35"/>
  <c r="S12" i="35"/>
  <c r="S11" i="35"/>
  <c r="S10" i="35"/>
  <c r="S7" i="35"/>
  <c r="S6" i="35"/>
  <c r="X5" i="35"/>
  <c r="W5" i="35"/>
  <c r="V5" i="35"/>
  <c r="S5" i="35"/>
  <c r="X4" i="35"/>
  <c r="W4" i="35"/>
  <c r="V4" i="35"/>
  <c r="S4" i="35"/>
  <c r="S19" i="34"/>
  <c r="S18" i="34"/>
  <c r="S17" i="34"/>
  <c r="S16" i="34"/>
  <c r="S13" i="34"/>
  <c r="S12" i="34"/>
  <c r="S11" i="34"/>
  <c r="S10" i="34"/>
  <c r="S7" i="34"/>
  <c r="S6" i="34"/>
  <c r="X5" i="34"/>
  <c r="W5" i="34"/>
  <c r="V5" i="34"/>
  <c r="S5" i="34"/>
  <c r="X4" i="34"/>
  <c r="W4" i="34"/>
  <c r="V4" i="34"/>
  <c r="S4" i="34"/>
  <c r="S19" i="33"/>
  <c r="S18" i="33"/>
  <c r="S17" i="33"/>
  <c r="S16" i="33"/>
  <c r="S13" i="33"/>
  <c r="S12" i="33"/>
  <c r="S11" i="33"/>
  <c r="S10" i="33"/>
  <c r="S7" i="33"/>
  <c r="S6" i="33"/>
  <c r="X5" i="33"/>
  <c r="W5" i="33"/>
  <c r="V5" i="33"/>
  <c r="S5" i="33"/>
  <c r="X4" i="33"/>
  <c r="W4" i="33"/>
  <c r="V4" i="33"/>
  <c r="S4" i="33"/>
  <c r="W36" i="20"/>
  <c r="W32" i="20"/>
  <c r="W28" i="20"/>
  <c r="W19" i="20"/>
  <c r="W15" i="20"/>
  <c r="W11" i="20"/>
  <c r="K53" i="20"/>
  <c r="K49" i="20"/>
  <c r="K45" i="20"/>
  <c r="K36" i="20"/>
  <c r="K32" i="20"/>
  <c r="K28" i="20"/>
  <c r="K19" i="20"/>
  <c r="K15" i="20"/>
  <c r="K11" i="20"/>
  <c r="J7" i="20"/>
  <c r="K56" i="30"/>
  <c r="K52" i="30"/>
  <c r="K48" i="30"/>
  <c r="K44" i="30"/>
  <c r="K39" i="30"/>
  <c r="K35" i="30"/>
  <c r="K31" i="30"/>
  <c r="K27" i="30"/>
  <c r="K22" i="30"/>
  <c r="K18" i="30"/>
  <c r="K14" i="30"/>
  <c r="K10" i="30"/>
  <c r="J10" i="30"/>
  <c r="S19" i="32"/>
  <c r="S18" i="32"/>
  <c r="S17" i="32"/>
  <c r="S16" i="32"/>
  <c r="S13" i="32"/>
  <c r="S12" i="32"/>
  <c r="S11" i="32"/>
  <c r="S10" i="32"/>
  <c r="S7" i="32"/>
  <c r="S6" i="32"/>
  <c r="X5" i="32"/>
  <c r="W5" i="32"/>
  <c r="V5" i="32"/>
  <c r="S5" i="32"/>
  <c r="X4" i="32"/>
  <c r="W4" i="32"/>
  <c r="V4" i="32"/>
  <c r="S4" i="32"/>
  <c r="V36" i="20"/>
  <c r="V32" i="20"/>
  <c r="V28" i="20"/>
  <c r="V19" i="20"/>
  <c r="V15" i="20"/>
  <c r="V11" i="20"/>
  <c r="J53" i="20"/>
  <c r="J49" i="20"/>
  <c r="J45" i="20"/>
  <c r="J36" i="20"/>
  <c r="J32" i="20"/>
  <c r="J28" i="20"/>
  <c r="J19" i="20"/>
  <c r="J15" i="20"/>
  <c r="J11" i="20"/>
  <c r="J10" i="20"/>
  <c r="J56" i="30"/>
  <c r="J52" i="30"/>
  <c r="J48" i="30"/>
  <c r="J44" i="30"/>
  <c r="J39" i="30"/>
  <c r="J35" i="30"/>
  <c r="J31" i="30"/>
  <c r="J27" i="30"/>
  <c r="J22" i="30"/>
  <c r="J18" i="30"/>
  <c r="J14" i="30"/>
  <c r="S19" i="31"/>
  <c r="S18" i="31"/>
  <c r="S17" i="31"/>
  <c r="S16" i="31"/>
  <c r="S13" i="31"/>
  <c r="S12" i="31"/>
  <c r="S11" i="31"/>
  <c r="S10" i="31"/>
  <c r="S7" i="31"/>
  <c r="S6" i="31"/>
  <c r="X5" i="31"/>
  <c r="W5" i="31"/>
  <c r="V5" i="31"/>
  <c r="S5" i="31"/>
  <c r="X4" i="31"/>
  <c r="W4" i="31"/>
  <c r="V4" i="31"/>
  <c r="S4" i="31"/>
  <c r="S19" i="26"/>
  <c r="S18" i="26"/>
  <c r="S17" i="26"/>
  <c r="S16" i="26"/>
  <c r="K43" i="30" s="1"/>
  <c r="S13" i="26"/>
  <c r="S12" i="26"/>
  <c r="S11" i="26"/>
  <c r="S10" i="26"/>
  <c r="K26" i="30" s="1"/>
  <c r="S7" i="26"/>
  <c r="S6" i="26"/>
  <c r="X5" i="26"/>
  <c r="W5" i="26"/>
  <c r="V5" i="26"/>
  <c r="S5" i="26"/>
  <c r="X4" i="26"/>
  <c r="W4" i="26"/>
  <c r="V4" i="26"/>
  <c r="S4" i="26"/>
  <c r="S19" i="25"/>
  <c r="S18" i="25"/>
  <c r="S17" i="25"/>
  <c r="S16" i="25"/>
  <c r="K42" i="30" s="1"/>
  <c r="S13" i="25"/>
  <c r="S12" i="25"/>
  <c r="S11" i="25"/>
  <c r="S10" i="25"/>
  <c r="K25" i="30" s="1"/>
  <c r="S7" i="25"/>
  <c r="S6" i="25"/>
  <c r="X5" i="25"/>
  <c r="W5" i="25"/>
  <c r="V5" i="25"/>
  <c r="S5" i="25"/>
  <c r="X4" i="25"/>
  <c r="W4" i="25"/>
  <c r="V4" i="25"/>
  <c r="S4" i="25"/>
  <c r="S7" i="22"/>
  <c r="S7" i="23"/>
  <c r="J21" i="30" s="1"/>
  <c r="G38" i="30"/>
  <c r="F38" i="30"/>
  <c r="G37" i="30"/>
  <c r="F37" i="30"/>
  <c r="G36" i="30"/>
  <c r="F36" i="30"/>
  <c r="G34" i="30"/>
  <c r="F34" i="30"/>
  <c r="G33" i="30"/>
  <c r="F33" i="30"/>
  <c r="G32" i="30"/>
  <c r="F32" i="30"/>
  <c r="G30" i="30"/>
  <c r="F30" i="30"/>
  <c r="G29" i="30"/>
  <c r="F29" i="30"/>
  <c r="G28" i="30"/>
  <c r="F28" i="30"/>
  <c r="G26" i="30"/>
  <c r="F26" i="30"/>
  <c r="G25" i="30"/>
  <c r="F25" i="30"/>
  <c r="G24" i="30"/>
  <c r="F24" i="30"/>
  <c r="G21" i="30"/>
  <c r="F21" i="30"/>
  <c r="G20" i="30"/>
  <c r="F20" i="30"/>
  <c r="G19" i="30"/>
  <c r="F19" i="30"/>
  <c r="G17" i="30"/>
  <c r="F17" i="30"/>
  <c r="G16" i="30"/>
  <c r="F16" i="30"/>
  <c r="G15" i="30"/>
  <c r="F15" i="30"/>
  <c r="G13" i="30"/>
  <c r="F13" i="30"/>
  <c r="G12" i="30"/>
  <c r="F12" i="30"/>
  <c r="G11" i="30"/>
  <c r="F11" i="30"/>
  <c r="G8" i="30"/>
  <c r="F8" i="30"/>
  <c r="G7" i="30"/>
  <c r="F7" i="30"/>
  <c r="S19" i="29"/>
  <c r="L55" i="30" s="1"/>
  <c r="S19" i="28"/>
  <c r="S19" i="27"/>
  <c r="V4" i="24"/>
  <c r="X5" i="24"/>
  <c r="W5" i="24"/>
  <c r="V5" i="24"/>
  <c r="X4" i="24"/>
  <c r="W4" i="24"/>
  <c r="S19" i="24"/>
  <c r="S19" i="21"/>
  <c r="S19" i="22"/>
  <c r="S13" i="22"/>
  <c r="S13" i="23"/>
  <c r="S19" i="23"/>
  <c r="J55" i="30" s="1"/>
  <c r="S13" i="24"/>
  <c r="S7" i="24"/>
  <c r="S18" i="29"/>
  <c r="S17" i="29"/>
  <c r="L47" i="30" s="1"/>
  <c r="S16" i="29"/>
  <c r="L43" i="30" s="1"/>
  <c r="S13" i="29"/>
  <c r="L38" i="30" s="1"/>
  <c r="S12" i="29"/>
  <c r="S11" i="29"/>
  <c r="L30" i="30" s="1"/>
  <c r="S10" i="29"/>
  <c r="S7" i="29"/>
  <c r="L21" i="30" s="1"/>
  <c r="S6" i="29"/>
  <c r="X5" i="29"/>
  <c r="W5" i="29"/>
  <c r="V5" i="29"/>
  <c r="S5" i="29"/>
  <c r="X4" i="29"/>
  <c r="W4" i="29"/>
  <c r="V4" i="29"/>
  <c r="S4" i="29"/>
  <c r="S18" i="28"/>
  <c r="S17" i="28"/>
  <c r="L46" i="30" s="1"/>
  <c r="S16" i="28"/>
  <c r="S13" i="28"/>
  <c r="L37" i="30" s="1"/>
  <c r="S12" i="28"/>
  <c r="S11" i="28"/>
  <c r="L29" i="30" s="1"/>
  <c r="S10" i="28"/>
  <c r="L25" i="30" s="1"/>
  <c r="S7" i="28"/>
  <c r="L20" i="30" s="1"/>
  <c r="S6" i="28"/>
  <c r="X5" i="28"/>
  <c r="W5" i="28"/>
  <c r="V5" i="28"/>
  <c r="S5" i="28"/>
  <c r="X4" i="28"/>
  <c r="W4" i="28"/>
  <c r="V4" i="28"/>
  <c r="S4" i="28"/>
  <c r="V4" i="27"/>
  <c r="S7" i="27"/>
  <c r="S18" i="27"/>
  <c r="S17" i="27"/>
  <c r="L45" i="30" s="1"/>
  <c r="S16" i="27"/>
  <c r="L41" i="30" s="1"/>
  <c r="S13" i="27"/>
  <c r="L36" i="30" s="1"/>
  <c r="S12" i="27"/>
  <c r="S11" i="27"/>
  <c r="S10" i="27"/>
  <c r="L24" i="30" s="1"/>
  <c r="S6" i="27"/>
  <c r="L15" i="30" s="1"/>
  <c r="X5" i="27"/>
  <c r="W5" i="27"/>
  <c r="V5" i="27"/>
  <c r="S5" i="27"/>
  <c r="X4" i="27"/>
  <c r="W4" i="27"/>
  <c r="S4" i="27"/>
  <c r="S18" i="23"/>
  <c r="S17" i="23"/>
  <c r="S16" i="23"/>
  <c r="S12" i="23"/>
  <c r="S11" i="23"/>
  <c r="S10" i="23"/>
  <c r="S6" i="23"/>
  <c r="X5" i="23"/>
  <c r="W5" i="23"/>
  <c r="V5" i="23"/>
  <c r="S5" i="23"/>
  <c r="X4" i="23"/>
  <c r="W4" i="23"/>
  <c r="V4" i="23"/>
  <c r="S4" i="23"/>
  <c r="S18" i="22"/>
  <c r="S17" i="22"/>
  <c r="S16" i="22"/>
  <c r="J42" i="30" s="1"/>
  <c r="S12" i="22"/>
  <c r="S11" i="22"/>
  <c r="S10" i="22"/>
  <c r="J25" i="30" s="1"/>
  <c r="S6" i="22"/>
  <c r="X5" i="22"/>
  <c r="W5" i="22"/>
  <c r="V5" i="22"/>
  <c r="S5" i="22"/>
  <c r="X4" i="22"/>
  <c r="W4" i="22"/>
  <c r="V4" i="22"/>
  <c r="S4" i="22"/>
  <c r="W4" i="21"/>
  <c r="V5" i="21"/>
  <c r="V4" i="21"/>
  <c r="X5" i="21"/>
  <c r="W5" i="21"/>
  <c r="X4" i="21"/>
  <c r="J53" i="30"/>
  <c r="S13" i="21"/>
  <c r="J36" i="30" s="1"/>
  <c r="S7" i="21"/>
  <c r="V4" i="18"/>
  <c r="S19" i="18"/>
  <c r="S18" i="18"/>
  <c r="S17" i="18"/>
  <c r="S16" i="18"/>
  <c r="H43" i="30" s="1"/>
  <c r="S13" i="18"/>
  <c r="H38" i="30" s="1"/>
  <c r="S12" i="18"/>
  <c r="H34" i="30" s="1"/>
  <c r="S11" i="18"/>
  <c r="H30" i="30" s="1"/>
  <c r="S10" i="18"/>
  <c r="H26" i="30" s="1"/>
  <c r="S7" i="18"/>
  <c r="H21" i="30" s="1"/>
  <c r="S6" i="18"/>
  <c r="H17" i="30" s="1"/>
  <c r="X5" i="18"/>
  <c r="W5" i="18"/>
  <c r="V5" i="18"/>
  <c r="S5" i="18"/>
  <c r="H13" i="30" s="1"/>
  <c r="X4" i="18"/>
  <c r="W4" i="18"/>
  <c r="S4" i="18"/>
  <c r="S19" i="17"/>
  <c r="H54" i="30" s="1"/>
  <c r="S18" i="17"/>
  <c r="S17" i="17"/>
  <c r="H46" i="30" s="1"/>
  <c r="S16" i="17"/>
  <c r="H42" i="30" s="1"/>
  <c r="S13" i="17"/>
  <c r="H37" i="30" s="1"/>
  <c r="S12" i="17"/>
  <c r="H33" i="30" s="1"/>
  <c r="S11" i="17"/>
  <c r="H29" i="30" s="1"/>
  <c r="S10" i="17"/>
  <c r="H25" i="30" s="1"/>
  <c r="S7" i="17"/>
  <c r="H20" i="30" s="1"/>
  <c r="S6" i="17"/>
  <c r="H16" i="30" s="1"/>
  <c r="X5" i="17"/>
  <c r="W5" i="17"/>
  <c r="V5" i="17"/>
  <c r="S5" i="17"/>
  <c r="H12" i="30" s="1"/>
  <c r="X4" i="17"/>
  <c r="W4" i="17"/>
  <c r="V4" i="17"/>
  <c r="S4" i="17"/>
  <c r="H8" i="30" s="1"/>
  <c r="V5" i="16"/>
  <c r="V4" i="16"/>
  <c r="X5" i="16"/>
  <c r="W5" i="16"/>
  <c r="X4" i="16"/>
  <c r="W4" i="16"/>
  <c r="S19" i="16"/>
  <c r="H53" i="30" s="1"/>
  <c r="S13" i="16"/>
  <c r="H36" i="30" s="1"/>
  <c r="S7" i="16"/>
  <c r="H19" i="30" s="1"/>
  <c r="V4" i="15"/>
  <c r="S19" i="15"/>
  <c r="S18" i="15"/>
  <c r="S17" i="15"/>
  <c r="S16" i="15"/>
  <c r="S13" i="15"/>
  <c r="S12" i="15"/>
  <c r="S11" i="15"/>
  <c r="S10" i="15"/>
  <c r="S7" i="15"/>
  <c r="S6" i="15"/>
  <c r="X5" i="15"/>
  <c r="W5" i="15"/>
  <c r="V5" i="15"/>
  <c r="S5" i="15"/>
  <c r="X4" i="15"/>
  <c r="W4" i="15"/>
  <c r="S4" i="15"/>
  <c r="V4" i="14"/>
  <c r="S19" i="14"/>
  <c r="S18" i="14"/>
  <c r="S17" i="14"/>
  <c r="S16" i="14"/>
  <c r="S13" i="14"/>
  <c r="S12" i="14"/>
  <c r="S11" i="14"/>
  <c r="S10" i="14"/>
  <c r="S7" i="14"/>
  <c r="S6" i="14"/>
  <c r="X5" i="14"/>
  <c r="W5" i="14"/>
  <c r="V5" i="14"/>
  <c r="S5" i="14"/>
  <c r="X4" i="14"/>
  <c r="W4" i="14"/>
  <c r="S4" i="14"/>
  <c r="V5" i="13"/>
  <c r="W4" i="13"/>
  <c r="V4" i="13"/>
  <c r="X5" i="13"/>
  <c r="W5" i="13"/>
  <c r="X4" i="13"/>
  <c r="S19" i="13"/>
  <c r="G53" i="30" s="1"/>
  <c r="S13" i="13"/>
  <c r="S7" i="13"/>
  <c r="S19" i="19"/>
  <c r="F55" i="30" s="1"/>
  <c r="S18" i="19"/>
  <c r="S17" i="19"/>
  <c r="S16" i="19"/>
  <c r="F43" i="30" s="1"/>
  <c r="S13" i="19"/>
  <c r="S12" i="19"/>
  <c r="S11" i="19"/>
  <c r="S10" i="19"/>
  <c r="S7" i="19"/>
  <c r="S6" i="19"/>
  <c r="X5" i="19"/>
  <c r="W5" i="19"/>
  <c r="V5" i="19"/>
  <c r="S5" i="19"/>
  <c r="X4" i="19"/>
  <c r="W4" i="19"/>
  <c r="V4" i="19"/>
  <c r="S4" i="19"/>
  <c r="S19" i="12"/>
  <c r="S18" i="12"/>
  <c r="S17" i="12"/>
  <c r="S16" i="12"/>
  <c r="S13" i="12"/>
  <c r="S12" i="12"/>
  <c r="S11" i="12"/>
  <c r="S10" i="12"/>
  <c r="S7" i="12"/>
  <c r="S6" i="12"/>
  <c r="X5" i="12"/>
  <c r="W5" i="12"/>
  <c r="V5" i="12"/>
  <c r="S5" i="12"/>
  <c r="X4" i="12"/>
  <c r="W4" i="12"/>
  <c r="V4" i="12"/>
  <c r="S4" i="12"/>
  <c r="F50" i="30"/>
  <c r="S4" i="13"/>
  <c r="S5" i="13"/>
  <c r="S6" i="13"/>
  <c r="S10" i="13"/>
  <c r="S11" i="13"/>
  <c r="S12" i="13"/>
  <c r="S16" i="13"/>
  <c r="S17" i="13"/>
  <c r="S18" i="13"/>
  <c r="F42" i="30"/>
  <c r="W4" i="11"/>
  <c r="X4" i="11"/>
  <c r="X5" i="11"/>
  <c r="W5" i="11"/>
  <c r="V5" i="11"/>
  <c r="V4" i="11"/>
  <c r="S19" i="11"/>
  <c r="S13" i="11"/>
  <c r="S6" i="11"/>
  <c r="H55" i="30"/>
  <c r="G55" i="30"/>
  <c r="G54" i="30"/>
  <c r="F54" i="30"/>
  <c r="F53" i="30"/>
  <c r="H51" i="30"/>
  <c r="G51" i="30"/>
  <c r="F51" i="30"/>
  <c r="H50" i="30"/>
  <c r="G50" i="30"/>
  <c r="G49" i="30"/>
  <c r="F49" i="30"/>
  <c r="H47" i="30"/>
  <c r="G47" i="30"/>
  <c r="F47" i="30"/>
  <c r="G46" i="30"/>
  <c r="F46" i="30"/>
  <c r="G45" i="30"/>
  <c r="F45" i="30"/>
  <c r="G43" i="30"/>
  <c r="G42" i="30"/>
  <c r="G41" i="30"/>
  <c r="F41" i="30"/>
  <c r="K55" i="30"/>
  <c r="L54" i="30"/>
  <c r="K54" i="30"/>
  <c r="J54" i="30"/>
  <c r="L53" i="30"/>
  <c r="K53" i="30"/>
  <c r="L51" i="30"/>
  <c r="K51" i="30"/>
  <c r="J51" i="30"/>
  <c r="L50" i="30"/>
  <c r="K50" i="30"/>
  <c r="J50" i="30"/>
  <c r="L49" i="30"/>
  <c r="K49" i="30"/>
  <c r="J49" i="30"/>
  <c r="K47" i="30"/>
  <c r="J47" i="30"/>
  <c r="K46" i="30"/>
  <c r="J46" i="30"/>
  <c r="K45" i="30"/>
  <c r="J45" i="30"/>
  <c r="J43" i="30"/>
  <c r="L42" i="30"/>
  <c r="K41" i="30"/>
  <c r="J41" i="30"/>
  <c r="K38" i="30"/>
  <c r="J38" i="30"/>
  <c r="K37" i="30"/>
  <c r="J37" i="30"/>
  <c r="K36" i="30"/>
  <c r="L34" i="30"/>
  <c r="K34" i="30"/>
  <c r="J34" i="30"/>
  <c r="L33" i="30"/>
  <c r="K33" i="30"/>
  <c r="J33" i="30"/>
  <c r="L32" i="30"/>
  <c r="K32" i="30"/>
  <c r="J32" i="30"/>
  <c r="K30" i="30"/>
  <c r="J30" i="30"/>
  <c r="K29" i="30"/>
  <c r="J29" i="30"/>
  <c r="L28" i="30"/>
  <c r="K28" i="30"/>
  <c r="J28" i="30"/>
  <c r="L26" i="30"/>
  <c r="J26" i="30"/>
  <c r="K24" i="30"/>
  <c r="J24" i="30"/>
  <c r="K21" i="30"/>
  <c r="K20" i="30"/>
  <c r="J20" i="30"/>
  <c r="L19" i="30"/>
  <c r="K19" i="30"/>
  <c r="J19" i="30"/>
  <c r="L17" i="30"/>
  <c r="K17" i="30"/>
  <c r="J17" i="30"/>
  <c r="L16" i="30"/>
  <c r="K16" i="30"/>
  <c r="J16" i="30"/>
  <c r="K15" i="30"/>
  <c r="J15" i="30"/>
  <c r="L13" i="30"/>
  <c r="K13" i="30"/>
  <c r="J13" i="30"/>
  <c r="L12" i="30"/>
  <c r="K12" i="30"/>
  <c r="J12" i="30"/>
  <c r="L11" i="30"/>
  <c r="K11" i="30"/>
  <c r="J11" i="30"/>
  <c r="L9" i="30"/>
  <c r="K9" i="30"/>
  <c r="J9" i="30"/>
  <c r="L8" i="30"/>
  <c r="K8" i="30"/>
  <c r="J8" i="30"/>
  <c r="L7" i="30"/>
  <c r="K7" i="30"/>
  <c r="J7" i="30"/>
  <c r="K52" i="20"/>
  <c r="J52" i="20"/>
  <c r="K51" i="20"/>
  <c r="J51" i="20"/>
  <c r="K50" i="20"/>
  <c r="K48" i="20"/>
  <c r="J48" i="20"/>
  <c r="K47" i="20"/>
  <c r="J47" i="20"/>
  <c r="K46" i="20"/>
  <c r="J46" i="20"/>
  <c r="K44" i="20"/>
  <c r="J44" i="20"/>
  <c r="K43" i="20"/>
  <c r="J43" i="20"/>
  <c r="K42" i="20"/>
  <c r="J42" i="20"/>
  <c r="K39" i="20"/>
  <c r="J39" i="20"/>
  <c r="K38" i="20"/>
  <c r="W35" i="20"/>
  <c r="V35" i="20"/>
  <c r="K35" i="20"/>
  <c r="J35" i="20"/>
  <c r="W34" i="20"/>
  <c r="V34" i="20"/>
  <c r="K34" i="20"/>
  <c r="J34" i="20"/>
  <c r="V33" i="20"/>
  <c r="W31" i="20"/>
  <c r="V31" i="20"/>
  <c r="K31" i="20"/>
  <c r="J31" i="20"/>
  <c r="W30" i="20"/>
  <c r="V30" i="20"/>
  <c r="K30" i="20"/>
  <c r="J30" i="20"/>
  <c r="W29" i="20"/>
  <c r="V29" i="20"/>
  <c r="K29" i="20"/>
  <c r="J29" i="20"/>
  <c r="W27" i="20"/>
  <c r="V27" i="20"/>
  <c r="K27" i="20"/>
  <c r="J27" i="20"/>
  <c r="W26" i="20"/>
  <c r="V26" i="20"/>
  <c r="K26" i="20"/>
  <c r="J26" i="20"/>
  <c r="W25" i="20"/>
  <c r="V25" i="20"/>
  <c r="K25" i="20"/>
  <c r="J25" i="20"/>
  <c r="K23" i="20"/>
  <c r="W22" i="20"/>
  <c r="V22" i="20"/>
  <c r="K22" i="20"/>
  <c r="J22" i="20"/>
  <c r="W21" i="20"/>
  <c r="V21" i="20"/>
  <c r="W18" i="20"/>
  <c r="V18" i="20"/>
  <c r="W17" i="20"/>
  <c r="V17" i="20"/>
  <c r="W14" i="20"/>
  <c r="V14" i="20"/>
  <c r="W13" i="20"/>
  <c r="V13" i="20"/>
  <c r="W12" i="20"/>
  <c r="V12" i="20"/>
  <c r="W10" i="20"/>
  <c r="V10" i="20"/>
  <c r="W9" i="20"/>
  <c r="V9" i="20"/>
  <c r="W8" i="20"/>
  <c r="W5" i="20"/>
  <c r="V5" i="20"/>
  <c r="K18" i="20"/>
  <c r="J18" i="20"/>
  <c r="K17" i="20"/>
  <c r="J17" i="20"/>
  <c r="K14" i="20"/>
  <c r="J14" i="20"/>
  <c r="K13" i="20"/>
  <c r="J13" i="20"/>
  <c r="K12" i="20"/>
  <c r="J12" i="20"/>
  <c r="K10" i="20"/>
  <c r="K9" i="20"/>
  <c r="J9" i="20"/>
  <c r="K8" i="20"/>
  <c r="J8" i="20"/>
  <c r="K6" i="20"/>
  <c r="K5" i="20"/>
  <c r="J5" i="20"/>
  <c r="X35" i="20"/>
  <c r="X31" i="20"/>
  <c r="X27" i="20"/>
  <c r="X18" i="20"/>
  <c r="X14" i="20"/>
  <c r="X10" i="20"/>
  <c r="L52" i="20"/>
  <c r="L48" i="20"/>
  <c r="L44" i="20"/>
  <c r="L35" i="20"/>
  <c r="L31" i="20"/>
  <c r="L27" i="20"/>
  <c r="L18" i="20"/>
  <c r="L14" i="20"/>
  <c r="L10" i="20"/>
  <c r="X34" i="20"/>
  <c r="X30" i="20"/>
  <c r="X26" i="20"/>
  <c r="X17" i="20"/>
  <c r="X13" i="20"/>
  <c r="X9" i="20"/>
  <c r="L51" i="20"/>
  <c r="L47" i="20"/>
  <c r="L43" i="20"/>
  <c r="L34" i="20"/>
  <c r="L30" i="20"/>
  <c r="L26" i="20"/>
  <c r="L17" i="20"/>
  <c r="L13" i="20"/>
  <c r="L9" i="20"/>
  <c r="X29" i="20"/>
  <c r="X25" i="20"/>
  <c r="X12" i="20"/>
  <c r="X8" i="20"/>
  <c r="L46" i="20"/>
  <c r="L42" i="20"/>
  <c r="L29" i="20"/>
  <c r="L25" i="20"/>
  <c r="L21" i="20"/>
  <c r="L12" i="20"/>
  <c r="L8" i="20"/>
  <c r="S18" i="24"/>
  <c r="P18" i="24"/>
  <c r="S17" i="24"/>
  <c r="P17" i="24"/>
  <c r="S16" i="24"/>
  <c r="P16" i="24"/>
  <c r="S12" i="24"/>
  <c r="S11" i="24"/>
  <c r="S10" i="24"/>
  <c r="S6" i="24"/>
  <c r="S5" i="24"/>
  <c r="S4" i="24"/>
  <c r="P30" i="21"/>
  <c r="P28" i="21"/>
  <c r="S18" i="21"/>
  <c r="S17" i="21"/>
  <c r="S16" i="21"/>
  <c r="S12" i="21"/>
  <c r="S11" i="21"/>
  <c r="S10" i="21"/>
  <c r="S6" i="21"/>
  <c r="S5" i="21"/>
  <c r="S4" i="21"/>
  <c r="T23" i="20"/>
  <c r="T14" i="20"/>
  <c r="H31" i="20"/>
  <c r="H23" i="20"/>
  <c r="H14" i="20"/>
  <c r="T30" i="20"/>
  <c r="T9" i="20"/>
  <c r="H34" i="20"/>
  <c r="H26" i="20"/>
  <c r="H22" i="20"/>
  <c r="H17" i="20"/>
  <c r="H13" i="20"/>
  <c r="P24" i="16"/>
  <c r="P23" i="16"/>
  <c r="P22" i="16"/>
  <c r="T21" i="20" s="1"/>
  <c r="S18" i="16"/>
  <c r="H49" i="30" s="1"/>
  <c r="P18" i="16"/>
  <c r="T12" i="20" s="1"/>
  <c r="S17" i="16"/>
  <c r="H45" i="30" s="1"/>
  <c r="P17" i="16"/>
  <c r="S16" i="16"/>
  <c r="H41" i="30" s="1"/>
  <c r="P16" i="16"/>
  <c r="T4" i="20" s="1"/>
  <c r="S12" i="16"/>
  <c r="H32" i="30" s="1"/>
  <c r="P12" i="16"/>
  <c r="H29" i="20" s="1"/>
  <c r="S11" i="16"/>
  <c r="H28" i="30" s="1"/>
  <c r="P11" i="16"/>
  <c r="H25" i="20" s="1"/>
  <c r="S10" i="16"/>
  <c r="H24" i="30" s="1"/>
  <c r="P10" i="16"/>
  <c r="H21" i="20" s="1"/>
  <c r="H16" i="20"/>
  <c r="S6" i="16"/>
  <c r="H15" i="30" s="1"/>
  <c r="P6" i="16"/>
  <c r="H12" i="20" s="1"/>
  <c r="S5" i="16"/>
  <c r="H11" i="30" s="1"/>
  <c r="P5" i="16"/>
  <c r="H8" i="20" s="1"/>
  <c r="S4" i="16"/>
  <c r="H7" i="30" s="1"/>
  <c r="P4" i="16"/>
  <c r="H4" i="20" s="1"/>
  <c r="G31" i="20"/>
  <c r="G23" i="20"/>
  <c r="S13" i="20"/>
  <c r="P24" i="13"/>
  <c r="P23" i="13"/>
  <c r="P22" i="13"/>
  <c r="P18" i="13"/>
  <c r="P17" i="13"/>
  <c r="P16" i="13"/>
  <c r="P12" i="13"/>
  <c r="G29" i="20" s="1"/>
  <c r="P11" i="13"/>
  <c r="P10" i="13"/>
  <c r="G21" i="20" s="1"/>
  <c r="P6" i="13"/>
  <c r="G12" i="20" s="1"/>
  <c r="P5" i="13"/>
  <c r="P4" i="13"/>
  <c r="G4" i="20" s="1"/>
  <c r="R35" i="20"/>
  <c r="R13" i="20"/>
  <c r="F30" i="20"/>
  <c r="F13" i="20"/>
  <c r="F5" i="20"/>
  <c r="R33" i="20"/>
  <c r="P24" i="11"/>
  <c r="P23" i="11"/>
  <c r="P22" i="11"/>
  <c r="S18" i="11"/>
  <c r="P18" i="11"/>
  <c r="S17" i="11"/>
  <c r="P17" i="11"/>
  <c r="S16" i="11"/>
  <c r="P16" i="11"/>
  <c r="S12" i="11"/>
  <c r="P12" i="11"/>
  <c r="S11" i="11"/>
  <c r="P11" i="11"/>
  <c r="S10" i="11"/>
  <c r="P10" i="11"/>
  <c r="P6" i="11"/>
  <c r="S5" i="11"/>
  <c r="P5" i="11"/>
  <c r="S4" i="11"/>
  <c r="P4" i="11"/>
  <c r="T35" i="20"/>
  <c r="S35" i="20"/>
  <c r="H35" i="20"/>
  <c r="G35" i="20"/>
  <c r="F35" i="20"/>
  <c r="T34" i="20"/>
  <c r="S34" i="20"/>
  <c r="R34" i="20"/>
  <c r="G34" i="20"/>
  <c r="F34" i="20"/>
  <c r="T33" i="20"/>
  <c r="S33" i="20"/>
  <c r="G33" i="20"/>
  <c r="F33" i="20"/>
  <c r="T31" i="20"/>
  <c r="S31" i="20"/>
  <c r="R31" i="20"/>
  <c r="F31" i="20"/>
  <c r="S30" i="20"/>
  <c r="R30" i="20"/>
  <c r="H30" i="20"/>
  <c r="G30" i="20"/>
  <c r="T29" i="20"/>
  <c r="S29" i="20"/>
  <c r="R29" i="20"/>
  <c r="F29" i="20"/>
  <c r="T27" i="20"/>
  <c r="S27" i="20"/>
  <c r="R27" i="20"/>
  <c r="H27" i="20"/>
  <c r="G27" i="20"/>
  <c r="F27" i="20"/>
  <c r="T26" i="20"/>
  <c r="S26" i="20"/>
  <c r="R26" i="20"/>
  <c r="T25" i="20"/>
  <c r="S25" i="20"/>
  <c r="R25" i="20"/>
  <c r="G25" i="20"/>
  <c r="F25" i="20"/>
  <c r="G22" i="20"/>
  <c r="S21" i="20"/>
  <c r="R21" i="20"/>
  <c r="F21" i="20"/>
  <c r="T18" i="20"/>
  <c r="S18" i="20"/>
  <c r="R18" i="20"/>
  <c r="G18" i="20"/>
  <c r="F18" i="20"/>
  <c r="T17" i="20"/>
  <c r="S17" i="20"/>
  <c r="R17" i="20"/>
  <c r="G17" i="20"/>
  <c r="F17" i="20"/>
  <c r="T16" i="20"/>
  <c r="S16" i="20"/>
  <c r="R16" i="20"/>
  <c r="G16" i="20"/>
  <c r="S14" i="20"/>
  <c r="R14" i="20"/>
  <c r="F14" i="20"/>
  <c r="T13" i="20"/>
  <c r="G13" i="20"/>
  <c r="S12" i="20"/>
  <c r="R12" i="20"/>
  <c r="F12" i="20"/>
  <c r="T10" i="20"/>
  <c r="S10" i="20"/>
  <c r="R10" i="20"/>
  <c r="H10" i="20"/>
  <c r="G10" i="20"/>
  <c r="F10" i="20"/>
  <c r="S9" i="20"/>
  <c r="R9" i="20"/>
  <c r="H9" i="20"/>
  <c r="G9" i="20"/>
  <c r="F9" i="20"/>
  <c r="T8" i="20"/>
  <c r="S8" i="20"/>
  <c r="R8" i="20"/>
  <c r="G8" i="20"/>
  <c r="F8" i="20"/>
  <c r="S6" i="20"/>
  <c r="S4" i="20"/>
  <c r="R4" i="20"/>
  <c r="F4" i="20"/>
  <c r="L6" i="20" l="1"/>
  <c r="L23" i="20"/>
  <c r="L40" i="20"/>
  <c r="L39" i="40"/>
  <c r="L5" i="20"/>
  <c r="L22" i="20"/>
  <c r="L4" i="20"/>
  <c r="L38" i="20"/>
  <c r="L16" i="20"/>
  <c r="L50" i="20"/>
  <c r="K7" i="20"/>
  <c r="K24" i="20"/>
  <c r="K41" i="20"/>
  <c r="K40" i="40"/>
  <c r="K4" i="20"/>
  <c r="K16" i="20"/>
  <c r="K33" i="20"/>
  <c r="K21" i="40"/>
  <c r="J41" i="20"/>
  <c r="J6" i="20"/>
  <c r="J40" i="20"/>
  <c r="J23" i="20"/>
  <c r="J21" i="20"/>
  <c r="J4" i="20"/>
  <c r="J38" i="40"/>
  <c r="J33" i="40"/>
  <c r="J16" i="20"/>
  <c r="H7" i="20"/>
  <c r="H6" i="20"/>
  <c r="H5" i="20"/>
  <c r="H33" i="20"/>
  <c r="G6" i="40"/>
  <c r="G5" i="20"/>
  <c r="F24" i="20"/>
  <c r="F23" i="40"/>
  <c r="F22" i="40"/>
  <c r="F16" i="40"/>
</calcChain>
</file>

<file path=xl/sharedStrings.xml><?xml version="1.0" encoding="utf-8"?>
<sst xmlns="http://schemas.openxmlformats.org/spreadsheetml/2006/main" count="3057" uniqueCount="203">
  <si>
    <t>Hours</t>
  </si>
  <si>
    <t>Mins</t>
  </si>
  <si>
    <t>Secs</t>
  </si>
  <si>
    <t xml:space="preserve">Converged: </t>
  </si>
  <si>
    <t xml:space="preserve">Not Converged: </t>
  </si>
  <si>
    <t>Startiter:</t>
  </si>
  <si>
    <t>Runtime:</t>
  </si>
  <si>
    <t>NAMES</t>
  </si>
  <si>
    <t>TRUE</t>
  </si>
  <si>
    <t>mean</t>
  </si>
  <si>
    <t>mean ci_low</t>
  </si>
  <si>
    <t>mean ci_high</t>
  </si>
  <si>
    <t>mean se</t>
  </si>
  <si>
    <t>real se</t>
  </si>
  <si>
    <t>real2mean se</t>
  </si>
  <si>
    <t>real2median se</t>
  </si>
  <si>
    <t>rmse</t>
  </si>
  <si>
    <t>coverage</t>
  </si>
  <si>
    <t>g1</t>
  </si>
  <si>
    <t>g3</t>
  </si>
  <si>
    <t>reg_cutoff</t>
  </si>
  <si>
    <t>b2</t>
  </si>
  <si>
    <t>b3</t>
  </si>
  <si>
    <t>b4</t>
  </si>
  <si>
    <t>b5</t>
  </si>
  <si>
    <t>out1_cutoff1</t>
  </si>
  <si>
    <t>out1_cutoff2</t>
  </si>
  <si>
    <t>out2_cutoff1</t>
  </si>
  <si>
    <t>out2_cutoff2</t>
  </si>
  <si>
    <t>Choice/Reg</t>
  </si>
  <si>
    <t>Choice 1</t>
  </si>
  <si>
    <t>Choice 2</t>
  </si>
  <si>
    <t>Choice 3</t>
  </si>
  <si>
    <t>Reg 1</t>
  </si>
  <si>
    <t>Reg 2</t>
  </si>
  <si>
    <t>X1 on 1</t>
  </si>
  <si>
    <t>X1 on 2</t>
  </si>
  <si>
    <t>X1 on 3</t>
  </si>
  <si>
    <t>X2 on 1</t>
  </si>
  <si>
    <t>X2 on 2</t>
  </si>
  <si>
    <t>X2 on 3</t>
  </si>
  <si>
    <t>X3 on 1</t>
  </si>
  <si>
    <t>X3 on 2</t>
  </si>
  <si>
    <t>X3 on 3</t>
  </si>
  <si>
    <t>X4 on 1</t>
  </si>
  <si>
    <t>X4 on 2</t>
  </si>
  <si>
    <t>X4 on 3</t>
  </si>
  <si>
    <t>X5 on 1</t>
  </si>
  <si>
    <t>X5 on 2</t>
  </si>
  <si>
    <t>X5 on 3</t>
  </si>
  <si>
    <t>ESTIMATION RESULTS for SWOPIT_NONE_TRUE_250</t>
  </si>
  <si>
    <t>PARAMETERS SWOPIT_NONE_TRUE_250</t>
  </si>
  <si>
    <t>PROBABILITIES SWOPIT_NONE_TRUE_250</t>
  </si>
  <si>
    <t>MARGINAL EFFECT SWOPIT_NONE_TRUE_250</t>
  </si>
  <si>
    <t>ESTIMATION RESULTS for SWOPIT_NONE_TRUE_500</t>
  </si>
  <si>
    <t>PARAMETERS SWOPIT_NONE_TRUE_500</t>
  </si>
  <si>
    <t>PROBABILITIES SWOPIT_NONE_TRUE_500</t>
  </si>
  <si>
    <t>MARGINAL EFFECT SWOPIT_NONE_TRUE_500</t>
  </si>
  <si>
    <t>ESTIMATION RESULTS for SWOPIT_PARTIAL_TRUE_250</t>
  </si>
  <si>
    <t>PARAMETERS SWOPIT_PARTIAL_TRUE_250</t>
  </si>
  <si>
    <t>PROBABILITIES SWOPIT_PARTIAL_TRUE_250</t>
  </si>
  <si>
    <t>MARGINAL EFFECT SWOPIT_PARTIAL_TRUE_250</t>
  </si>
  <si>
    <t>ESTIMATION RESULTS for SWOPIT_PARTIAL_TRUE_500</t>
  </si>
  <si>
    <t>PARAMETERS SWOPIT_PARTIAL_TRUE_500</t>
  </si>
  <si>
    <t>PROBABILITIES SWOPIT_PARTIAL_TRUE_500</t>
  </si>
  <si>
    <t>MARGINAL EFFECT SWOPIT_PARTIAL_TRUE_500</t>
  </si>
  <si>
    <t>ESTIMATION RESULTS for SWOPIT_PARTIAL_TRUE_1000</t>
  </si>
  <si>
    <t>PARAMETERS SWOPIT_PARTIAL_TRUE_1000</t>
  </si>
  <si>
    <t>PROBABILITIES SWOPIT_PARTIAL_TRUE_1000</t>
  </si>
  <si>
    <t>MARGINAL EFFECT SWOPIT_PARTIAL_TRUE_1000</t>
  </si>
  <si>
    <t>ESTIMATION RESULTS for SWOPIT_COMPLETE_TRUE_250</t>
  </si>
  <si>
    <t>PARAMETERS SWOPIT_COMPLETE_TRUE_250</t>
  </si>
  <si>
    <t>PROBABILITIES SWOPIT_COMPLETE_TRUE_250</t>
  </si>
  <si>
    <t>MARGINAL EFFECT SWOPIT_COMPLETE_TRUE_250</t>
  </si>
  <si>
    <t>ESTIMATION RESULTS for SWOPIT_COMPLETE_TRUE_500</t>
  </si>
  <si>
    <t>PARAMETERS SWOPIT_COMPLETE_TRUE_500</t>
  </si>
  <si>
    <t>PROBABILITIES SWOPIT_COMPLETE_TRUE_500</t>
  </si>
  <si>
    <t>MARGINAL EFFECT SWOPIT_COMPLETE_TRUE_500</t>
  </si>
  <si>
    <t>ESTIMATION RESULTS for SWOPIT_COMPLETE_TRUE_1000</t>
  </si>
  <si>
    <t>PARAMETERS SWOPIT_COMPLETE_TRUE_1000</t>
  </si>
  <si>
    <t>PROBABILITIES SWOPIT_COMPLETE_TRUE_1000</t>
  </si>
  <si>
    <t>MARGINAL EFFECT SWOPIT_COMPLETE_TRUE_1000</t>
  </si>
  <si>
    <t>ESTIMATION RESULTS for SWOPIT_NONE_TRUE_1000</t>
  </si>
  <si>
    <t>PARAMETERS SWOPIT_NONE_TRUE_1000</t>
  </si>
  <si>
    <t>PROBABILITIES SWOPIT_NONE_TRUE_1000</t>
  </si>
  <si>
    <t>MARGINAL EFFECT SWOPIT_NONE_TRUE_1000</t>
  </si>
  <si>
    <t>slopes</t>
  </si>
  <si>
    <t>none 250</t>
  </si>
  <si>
    <t>bias</t>
  </si>
  <si>
    <t>bias se</t>
  </si>
  <si>
    <t xml:space="preserve">thresholds </t>
  </si>
  <si>
    <t>regime</t>
  </si>
  <si>
    <t>output</t>
  </si>
  <si>
    <t>comp 250</t>
  </si>
  <si>
    <t>partial 250</t>
  </si>
  <si>
    <t>Sample</t>
  </si>
  <si>
    <t>True and estimated model:</t>
  </si>
  <si>
    <t xml:space="preserve">Swopit </t>
  </si>
  <si>
    <t>Swopitc</t>
  </si>
  <si>
    <t>size</t>
  </si>
  <si>
    <t>Overlap among covariates:</t>
  </si>
  <si>
    <t>none</t>
  </si>
  <si>
    <t>partial</t>
  </si>
  <si>
    <t>complete</t>
  </si>
  <si>
    <t>Slope coefficients</t>
  </si>
  <si>
    <t>All coefficients in the regime equation</t>
  </si>
  <si>
    <t>Bias</t>
  </si>
  <si>
    <t>RMSE</t>
  </si>
  <si>
    <r>
      <rPr>
        <sz val="12"/>
        <color indexed="8"/>
        <rFont val="Times New Roman"/>
        <family val="1"/>
      </rPr>
      <t xml:space="preserve">Coverage rate                  </t>
    </r>
    <r>
      <rPr>
        <i/>
        <sz val="12"/>
        <color indexed="8"/>
        <rFont val="Times New Roman"/>
        <family val="1"/>
      </rPr>
      <t xml:space="preserve"> </t>
    </r>
    <r>
      <rPr>
        <sz val="12"/>
        <color indexed="8"/>
        <rFont val="Times New Roman"/>
        <family val="1"/>
      </rPr>
      <t>(at 95% level), %</t>
    </r>
  </si>
  <si>
    <r>
      <rPr>
        <sz val="10"/>
        <color indexed="8"/>
        <rFont val="Times New Roman"/>
        <family val="1"/>
      </rPr>
      <t xml:space="preserve">Coverage rate                  </t>
    </r>
    <r>
      <rPr>
        <i/>
        <sz val="10"/>
        <color indexed="8"/>
        <rFont val="Times New Roman"/>
        <family val="1"/>
      </rPr>
      <t xml:space="preserve"> </t>
    </r>
    <r>
      <rPr>
        <sz val="10"/>
        <color indexed="8"/>
        <rFont val="Times New Roman"/>
        <family val="1"/>
      </rPr>
      <t>(at 95% level), %</t>
    </r>
  </si>
  <si>
    <t>Bias of standard error estimates, %</t>
  </si>
  <si>
    <t>Threshold coefficients</t>
  </si>
  <si>
    <t>All coefficients in the output equations</t>
  </si>
  <si>
    <t>Correlation coefficients</t>
  </si>
  <si>
    <t>Coverage rate                   (at 95% level), %</t>
  </si>
  <si>
    <t>choice</t>
  </si>
  <si>
    <t>probs</t>
  </si>
  <si>
    <t>all</t>
  </si>
  <si>
    <t>ESTIMATION RESULTS for SWOPITC_NONE_TRUE_250</t>
  </si>
  <si>
    <t>PARAMETERS SWOPITC_NONE_TRUE_250</t>
  </si>
  <si>
    <t>rho1</t>
  </si>
  <si>
    <t>rho2</t>
  </si>
  <si>
    <t>Trimmed</t>
  </si>
  <si>
    <t>Dropped</t>
  </si>
  <si>
    <t>PROBABILITIES SWOPITC_NONE_TRUE_250</t>
  </si>
  <si>
    <t>MARGINAL EFFECT SWOPITC_NONE_TRUE_250</t>
  </si>
  <si>
    <t>ESTIMATION RESULTS for SWOPITC_NONE_TRUE_500</t>
  </si>
  <si>
    <t>PARAMETERS SWOPITC_NONE_TRUE_500</t>
  </si>
  <si>
    <t>PROBABILITIES SWOPITC_NONE_TRUE_500</t>
  </si>
  <si>
    <t>MARGINAL EFFECT SWOPITC_NONE_TRUE_500</t>
  </si>
  <si>
    <t>ESTIMATION RESULTS for SWOPITC_NONE_TRUE_1000</t>
  </si>
  <si>
    <t>PARAMETERS SWOPITC_NONE_TRUE_1000</t>
  </si>
  <si>
    <t>PROBABILITIES SWOPITC_NONE_TRUE_1000</t>
  </si>
  <si>
    <t>MARGINAL EFFECT SWOPITC_NONE_TRUE_1000</t>
  </si>
  <si>
    <t>ESTIMATION RESULTS for SWOPITC_PARTIAL_TRUE_250</t>
  </si>
  <si>
    <t>PARAMETERS SWOPITC_PARTIAL_TRUE_250</t>
  </si>
  <si>
    <t>PROBABILITIES SWOPITC_PARTIAL_TRUE_250</t>
  </si>
  <si>
    <t>MARGINAL EFFECT SWOPITC_PARTIAL_TRUE_250</t>
  </si>
  <si>
    <t>ESTIMATION RESULTS for SWOPITC_PARTIAL_TRUE_500</t>
  </si>
  <si>
    <t>PARAMETERS SWOPITC_PARTIAL_TRUE_500</t>
  </si>
  <si>
    <t>PROBABILITIES SWOPITC_PARTIAL_TRUE_500</t>
  </si>
  <si>
    <t>MARGINAL EFFECT SWOPITC_PARTIAL_TRUE_500</t>
  </si>
  <si>
    <t>ESTIMATION RESULTS for SWOPITC_PARTIAL_TRUE_1000</t>
  </si>
  <si>
    <t>PARAMETERS SWOPITC_PARTIAL_TRUE_1000</t>
  </si>
  <si>
    <t>PROBABILITIES SWOPITC_PARTIAL_TRUE_1000</t>
  </si>
  <si>
    <t>MARGINAL EFFECT SWOPITC_PARTIAL_TRUE_1000</t>
  </si>
  <si>
    <t>ESTIMATION RESULTS for SWOPITC_COMPLETE_TRUE_250</t>
  </si>
  <si>
    <t>PARAMETERS SWOPITC_COMPLETE_TRUE_250</t>
  </si>
  <si>
    <t>PROBABILITIES SWOPITC_COMPLETE_TRUE_250</t>
  </si>
  <si>
    <t>MARGINAL EFFECT SWOPITC_COMPLETE_TRUE_250</t>
  </si>
  <si>
    <t>ESTIMATION RESULTS for SWOPITC_COMPLETE_TRUE_500</t>
  </si>
  <si>
    <t>PARAMETERS SWOPITC_COMPLETE_TRUE_500</t>
  </si>
  <si>
    <t>PROBABILITIES SWOPITC_COMPLETE_TRUE_500</t>
  </si>
  <si>
    <t>MARGINAL EFFECT SWOPITC_COMPLETE_TRUE_500</t>
  </si>
  <si>
    <t>ESTIMATION RESULTS for SWOPITC_COMPLETE_TRUE_1000</t>
  </si>
  <si>
    <t>PARAMETERS SWOPITC_COMPLETE_TRUE_1000</t>
  </si>
  <si>
    <t>PROBABILITIES SWOPITC_COMPLETE_TRUE_1000</t>
  </si>
  <si>
    <t>MARGINAL EFFECT SWOPITC_COMPLETE_TRUE_1000</t>
  </si>
  <si>
    <t>corr</t>
  </si>
  <si>
    <t>Choice probabilities</t>
  </si>
  <si>
    <t>Regime probabilities</t>
  </si>
  <si>
    <t>All probabilities</t>
  </si>
  <si>
    <t>ESTIMATION RESULTS for SWOPITC_NONE_TRUE_2000</t>
  </si>
  <si>
    <t>PARAMETERS SWOPITC_NONE_TRUE_2000</t>
  </si>
  <si>
    <t>PROBABILITIES SWOPITC_NONE_TRUE_2000</t>
  </si>
  <si>
    <t>MARGINAL EFFECT SWOPITC_NONE_TRUE_2000</t>
  </si>
  <si>
    <t>Bias of standard error estimates</t>
  </si>
  <si>
    <t>ESTIMATION RESULTS for SWOPITC_PARTIAL_TRUE_2000</t>
  </si>
  <si>
    <t>PARAMETERS SWOPITC_PARTIAL_TRUE_2000</t>
  </si>
  <si>
    <t>PROBABILITIES SWOPITC_PARTIAL_TRUE_2000</t>
  </si>
  <si>
    <t>MARGINAL EFFECT SWOPITC_PARTIAL_TRUE_2000</t>
  </si>
  <si>
    <t>ESTIMATION RESULTS for SWOPIT_COMPLETE_TRUE_2000</t>
  </si>
  <si>
    <t>PARAMETERS SWOPIT_COMPLETE_TRUE_2000</t>
  </si>
  <si>
    <t>PROBABILITIES SWOPIT_COMPLETE_TRUE_2000</t>
  </si>
  <si>
    <t>MARGINAL EFFECT SWOPIT_COMPLETE_TRUE_2000</t>
  </si>
  <si>
    <t>ESTIMATION RESULTS for SWOPIT_PARTIAL_TRUE_2000</t>
  </si>
  <si>
    <t>PARAMETERS SWOPIT_PARTIAL_TRUE_2000</t>
  </si>
  <si>
    <t>PROBABILITIES SWOPIT_PARTIAL_TRUE_2000</t>
  </si>
  <si>
    <t>MARGINAL EFFECT SWOPIT_PARTIAL_TRUE_2000</t>
  </si>
  <si>
    <t>ESTIMATION RESULTS for SWOPIT_NONE_TRUE_2000</t>
  </si>
  <si>
    <t>PARAMETERS SWOPIT_NONE_TRUE_2000</t>
  </si>
  <si>
    <t>PROBABILITIES SWOPIT_NONE_TRUE_2000</t>
  </si>
  <si>
    <t>MARGINAL EFFECT SWOPIT_NONE_TRUE_2000</t>
  </si>
  <si>
    <t>ESTIMATION RESULTS for SWOPITC_COMPLETE_TRUE_2000</t>
  </si>
  <si>
    <t>PARAMETERS SWOPITC_COMPLETE_TRUE_2000</t>
  </si>
  <si>
    <t>PROBABILITIES SWOPITC_COMPLETE_TRUE_2000</t>
  </si>
  <si>
    <t>MARGINAL EFFECT SWOPITC_COMPLETE_TRUE_2000</t>
  </si>
  <si>
    <t>Gamma 1</t>
  </si>
  <si>
    <t>Mu</t>
  </si>
  <si>
    <t>Beta 2</t>
  </si>
  <si>
    <t>Alpha 1</t>
  </si>
  <si>
    <t>Alpha 2</t>
  </si>
  <si>
    <t>Regime  Equation Parameters</t>
  </si>
  <si>
    <t>Outcome Equation 1 Parameters</t>
  </si>
  <si>
    <t>Outcome Equation 2 Parameters</t>
  </si>
  <si>
    <t>Correlation Parameters</t>
  </si>
  <si>
    <t>Rho1</t>
  </si>
  <si>
    <t>Rho2</t>
  </si>
  <si>
    <t>Beta 3</t>
  </si>
  <si>
    <t>Beta 4</t>
  </si>
  <si>
    <t>Gamma 3</t>
  </si>
  <si>
    <t>Beta 5</t>
  </si>
  <si>
    <t>Swopit/Swopitc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</si>
</sst>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0"/>
    <numFmt numFmtId="166" formatCode="0.000"/>
  </numFmts>
  <fonts count="15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sz val="10"/>
      <color theme="1"/>
      <name val="Times New Roman"/>
      <family val="1"/>
    </font>
    <font>
      <sz val="12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i/>
      <sz val="12"/>
      <color theme="1"/>
      <name val="Times New Roman"/>
      <family val="1"/>
    </font>
    <font>
      <i/>
      <sz val="10"/>
      <color theme="1"/>
      <name val="Times New Roman"/>
      <family val="1"/>
    </font>
    <font>
      <i/>
      <sz val="12"/>
      <color indexed="8"/>
      <name val="Times New Roman"/>
      <family val="1"/>
    </font>
    <font>
      <sz val="12"/>
      <color indexed="8"/>
      <name val="Times New Roman"/>
      <family val="1"/>
    </font>
    <font>
      <i/>
      <sz val="10"/>
      <color indexed="8"/>
      <name val="Times New Roman"/>
      <family val="1"/>
    </font>
    <font>
      <sz val="10"/>
      <color indexed="8"/>
      <name val="Times New Roman"/>
      <family val="1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</font>
    <font>
      <sz val="10"/>
      <color rgb="FF000000"/>
      <name val="Times New Roman"/>
      <family val="1"/>
      <charset val="204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</fills>
  <borders count="8">
    <border>
      <left/>
      <right/>
      <top/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7">
    <xf numFmtId="0" fontId="0" fillId="0" borderId="0" xfId="0"/>
    <xf numFmtId="0" fontId="1" fillId="2" borderId="2" xfId="0" applyFont="1" applyFill="1" applyBorder="1" applyAlignment="1">
      <alignment horizontal="right" vertical="top" wrapText="1"/>
    </xf>
    <xf numFmtId="0" fontId="1" fillId="2" borderId="0" xfId="0" applyFont="1" applyFill="1" applyAlignment="1">
      <alignment horizontal="center" vertical="top" wrapText="1"/>
    </xf>
    <xf numFmtId="0" fontId="2" fillId="2" borderId="2" xfId="0" applyFont="1" applyFill="1" applyBorder="1" applyAlignment="1">
      <alignment horizontal="right" vertical="top" wrapText="1"/>
    </xf>
    <xf numFmtId="0" fontId="2" fillId="2" borderId="0" xfId="0" applyFont="1" applyFill="1" applyAlignment="1">
      <alignment horizontal="center" vertical="top" wrapText="1"/>
    </xf>
    <xf numFmtId="1" fontId="1" fillId="2" borderId="0" xfId="0" applyNumberFormat="1" applyFont="1" applyFill="1" applyAlignment="1">
      <alignment horizontal="right" vertical="center" wrapText="1"/>
    </xf>
    <xf numFmtId="164" fontId="1" fillId="2" borderId="3" xfId="0" applyNumberFormat="1" applyFont="1" applyFill="1" applyBorder="1" applyAlignment="1">
      <alignment horizontal="center" vertical="center" wrapText="1"/>
    </xf>
    <xf numFmtId="164" fontId="1" fillId="2" borderId="0" xfId="0" applyNumberFormat="1" applyFont="1" applyFill="1" applyAlignment="1">
      <alignment horizontal="center" vertical="center" wrapText="1"/>
    </xf>
    <xf numFmtId="1" fontId="2" fillId="2" borderId="0" xfId="0" applyNumberFormat="1" applyFont="1" applyFill="1" applyAlignment="1">
      <alignment horizontal="right" vertical="center" wrapText="1"/>
    </xf>
    <xf numFmtId="164" fontId="2" fillId="2" borderId="3" xfId="0" applyNumberFormat="1" applyFont="1" applyFill="1" applyBorder="1" applyAlignment="1">
      <alignment horizontal="center" vertical="center" wrapText="1"/>
    </xf>
    <xf numFmtId="164" fontId="2" fillId="2" borderId="0" xfId="0" applyNumberFormat="1" applyFont="1" applyFill="1" applyAlignment="1">
      <alignment horizontal="center" vertical="center" wrapText="1"/>
    </xf>
    <xf numFmtId="1" fontId="1" fillId="2" borderId="0" xfId="0" applyNumberFormat="1" applyFont="1" applyFill="1" applyAlignment="1">
      <alignment horizontal="right"/>
    </xf>
    <xf numFmtId="1" fontId="1" fillId="2" borderId="0" xfId="0" applyNumberFormat="1" applyFont="1" applyFill="1" applyAlignment="1">
      <alignment horizontal="left"/>
    </xf>
    <xf numFmtId="164" fontId="1" fillId="2" borderId="0" xfId="0" applyNumberFormat="1" applyFont="1" applyFill="1" applyAlignment="1">
      <alignment horizontal="center" wrapText="1"/>
    </xf>
    <xf numFmtId="1" fontId="2" fillId="2" borderId="0" xfId="0" applyNumberFormat="1" applyFont="1" applyFill="1" applyAlignment="1">
      <alignment horizontal="right"/>
    </xf>
    <xf numFmtId="1" fontId="2" fillId="2" borderId="0" xfId="0" applyNumberFormat="1" applyFont="1" applyFill="1" applyAlignment="1">
      <alignment horizontal="left"/>
    </xf>
    <xf numFmtId="164" fontId="2" fillId="2" borderId="0" xfId="0" applyNumberFormat="1" applyFont="1" applyFill="1" applyAlignment="1">
      <alignment horizontal="center" wrapText="1"/>
    </xf>
    <xf numFmtId="1" fontId="1" fillId="2" borderId="0" xfId="0" applyNumberFormat="1" applyFont="1" applyFill="1" applyAlignment="1">
      <alignment horizontal="right" vertical="center"/>
    </xf>
    <xf numFmtId="1" fontId="1" fillId="2" borderId="0" xfId="0" applyNumberFormat="1" applyFont="1" applyFill="1" applyAlignment="1">
      <alignment horizontal="left" vertical="center"/>
    </xf>
    <xf numFmtId="1" fontId="2" fillId="2" borderId="0" xfId="0" applyNumberFormat="1" applyFont="1" applyFill="1" applyAlignment="1">
      <alignment horizontal="right" vertical="center"/>
    </xf>
    <xf numFmtId="1" fontId="2" fillId="2" borderId="0" xfId="0" applyNumberFormat="1" applyFont="1" applyFill="1" applyAlignment="1">
      <alignment horizontal="left" vertical="center"/>
    </xf>
    <xf numFmtId="1" fontId="1" fillId="2" borderId="4" xfId="0" applyNumberFormat="1" applyFont="1" applyFill="1" applyBorder="1" applyAlignment="1">
      <alignment horizontal="right" vertical="top"/>
    </xf>
    <xf numFmtId="1" fontId="1" fillId="2" borderId="0" xfId="0" applyNumberFormat="1" applyFont="1" applyFill="1" applyAlignment="1">
      <alignment horizontal="left" vertical="top"/>
    </xf>
    <xf numFmtId="164" fontId="1" fillId="2" borderId="4" xfId="0" applyNumberFormat="1" applyFont="1" applyFill="1" applyBorder="1" applyAlignment="1">
      <alignment horizontal="center" wrapText="1"/>
    </xf>
    <xf numFmtId="1" fontId="2" fillId="2" borderId="4" xfId="0" applyNumberFormat="1" applyFont="1" applyFill="1" applyBorder="1" applyAlignment="1">
      <alignment horizontal="right" vertical="top"/>
    </xf>
    <xf numFmtId="1" fontId="2" fillId="2" borderId="0" xfId="0" applyNumberFormat="1" applyFont="1" applyFill="1" applyAlignment="1">
      <alignment horizontal="left" vertical="top"/>
    </xf>
    <xf numFmtId="164" fontId="2" fillId="2" borderId="4" xfId="0" applyNumberFormat="1" applyFont="1" applyFill="1" applyBorder="1" applyAlignment="1">
      <alignment horizontal="center" wrapText="1"/>
    </xf>
    <xf numFmtId="165" fontId="1" fillId="2" borderId="0" xfId="0" applyNumberFormat="1" applyFont="1" applyFill="1" applyAlignment="1">
      <alignment horizontal="center" wrapText="1"/>
    </xf>
    <xf numFmtId="165" fontId="1" fillId="2" borderId="4" xfId="0" applyNumberFormat="1" applyFont="1" applyFill="1" applyBorder="1" applyAlignment="1">
      <alignment horizontal="center" wrapText="1"/>
    </xf>
    <xf numFmtId="165" fontId="1" fillId="2" borderId="0" xfId="0" applyNumberFormat="1" applyFont="1" applyFill="1" applyAlignment="1">
      <alignment horizontal="left"/>
    </xf>
    <xf numFmtId="165" fontId="1" fillId="2" borderId="0" xfId="0" applyNumberFormat="1" applyFont="1" applyFill="1" applyAlignment="1">
      <alignment horizontal="left" vertical="center"/>
    </xf>
    <xf numFmtId="165" fontId="1" fillId="2" borderId="4" xfId="0" applyNumberFormat="1" applyFont="1" applyFill="1" applyBorder="1" applyAlignment="1">
      <alignment horizontal="left" vertical="top"/>
    </xf>
    <xf numFmtId="1" fontId="2" fillId="2" borderId="4" xfId="0" applyNumberFormat="1" applyFont="1" applyFill="1" applyBorder="1" applyAlignment="1">
      <alignment horizontal="left" vertical="top"/>
    </xf>
    <xf numFmtId="165" fontId="1" fillId="2" borderId="0" xfId="0" applyNumberFormat="1" applyFont="1" applyFill="1" applyAlignment="1">
      <alignment horizontal="left" vertical="top"/>
    </xf>
    <xf numFmtId="1" fontId="1" fillId="2" borderId="4" xfId="0" applyNumberFormat="1" applyFont="1" applyFill="1" applyBorder="1" applyAlignment="1">
      <alignment horizontal="left" vertical="top"/>
    </xf>
    <xf numFmtId="2" fontId="1" fillId="2" borderId="0" xfId="0" applyNumberFormat="1" applyFont="1" applyFill="1" applyAlignment="1">
      <alignment horizontal="center" wrapText="1"/>
    </xf>
    <xf numFmtId="2" fontId="2" fillId="2" borderId="0" xfId="0" applyNumberFormat="1" applyFont="1" applyFill="1" applyAlignment="1">
      <alignment horizontal="center" wrapText="1"/>
    </xf>
    <xf numFmtId="2" fontId="1" fillId="2" borderId="4" xfId="0" applyNumberFormat="1" applyFont="1" applyFill="1" applyBorder="1" applyAlignment="1">
      <alignment horizontal="center" wrapText="1"/>
    </xf>
    <xf numFmtId="2" fontId="2" fillId="2" borderId="4" xfId="0" applyNumberFormat="1" applyFont="1" applyFill="1" applyBorder="1" applyAlignment="1">
      <alignment horizontal="center" wrapText="1"/>
    </xf>
    <xf numFmtId="1" fontId="1" fillId="2" borderId="3" xfId="0" applyNumberFormat="1" applyFont="1" applyFill="1" applyBorder="1" applyAlignment="1">
      <alignment horizontal="right" vertical="top"/>
    </xf>
    <xf numFmtId="1" fontId="1" fillId="2" borderId="3" xfId="0" applyNumberFormat="1" applyFont="1" applyFill="1" applyBorder="1" applyAlignment="1">
      <alignment horizontal="left" vertical="top"/>
    </xf>
    <xf numFmtId="164" fontId="1" fillId="2" borderId="3" xfId="0" applyNumberFormat="1" applyFont="1" applyFill="1" applyBorder="1" applyAlignment="1">
      <alignment horizontal="center" wrapText="1"/>
    </xf>
    <xf numFmtId="1" fontId="2" fillId="2" borderId="3" xfId="0" applyNumberFormat="1" applyFont="1" applyFill="1" applyBorder="1" applyAlignment="1">
      <alignment horizontal="right" vertical="top"/>
    </xf>
    <xf numFmtId="1" fontId="2" fillId="2" borderId="3" xfId="0" applyNumberFormat="1" applyFont="1" applyFill="1" applyBorder="1" applyAlignment="1">
      <alignment horizontal="left" vertical="top"/>
    </xf>
    <xf numFmtId="164" fontId="2" fillId="2" borderId="3" xfId="0" applyNumberFormat="1" applyFont="1" applyFill="1" applyBorder="1" applyAlignment="1">
      <alignment horizontal="center" wrapText="1"/>
    </xf>
    <xf numFmtId="0" fontId="2" fillId="2" borderId="0" xfId="0" applyFont="1" applyFill="1" applyAlignment="1">
      <alignment horizontal="center" vertical="top" wrapText="1"/>
    </xf>
    <xf numFmtId="1" fontId="6" fillId="2" borderId="0" xfId="0" applyNumberFormat="1" applyFont="1" applyFill="1" applyAlignment="1">
      <alignment horizontal="left" vertical="center" wrapText="1"/>
    </xf>
    <xf numFmtId="0" fontId="11" fillId="0" borderId="0" xfId="0" applyFont="1"/>
    <xf numFmtId="166" fontId="2" fillId="2" borderId="0" xfId="0" applyNumberFormat="1" applyFont="1" applyFill="1" applyAlignment="1">
      <alignment horizontal="center" wrapText="1"/>
    </xf>
    <xf numFmtId="166" fontId="2" fillId="2" borderId="4" xfId="0" applyNumberFormat="1" applyFont="1" applyFill="1" applyBorder="1" applyAlignment="1">
      <alignment horizontal="center" wrapText="1"/>
    </xf>
    <xf numFmtId="0" fontId="0" fillId="2" borderId="0" xfId="0" applyFill="1" applyAlignment="1">
      <alignment horizontal="right"/>
    </xf>
    <xf numFmtId="0" fontId="0" fillId="2" borderId="0" xfId="0" applyFill="1"/>
    <xf numFmtId="0" fontId="0" fillId="2" borderId="3" xfId="0" applyFill="1" applyBorder="1" applyAlignment="1">
      <alignment horizontal="right"/>
    </xf>
    <xf numFmtId="0" fontId="0" fillId="2" borderId="3" xfId="0" applyFill="1" applyBorder="1"/>
    <xf numFmtId="1" fontId="6" fillId="2" borderId="0" xfId="0" applyNumberFormat="1" applyFont="1" applyFill="1" applyAlignment="1">
      <alignment horizontal="left" vertical="center" wrapText="1"/>
    </xf>
    <xf numFmtId="1" fontId="6" fillId="2" borderId="4" xfId="0" applyNumberFormat="1" applyFont="1" applyFill="1" applyBorder="1" applyAlignment="1">
      <alignment horizontal="left" vertical="center" wrapText="1"/>
    </xf>
    <xf numFmtId="1" fontId="6" fillId="2" borderId="3" xfId="0" applyNumberFormat="1" applyFont="1" applyFill="1" applyBorder="1" applyAlignment="1">
      <alignment horizontal="left" vertical="center" wrapText="1"/>
    </xf>
    <xf numFmtId="1" fontId="2" fillId="2" borderId="4" xfId="0" applyNumberFormat="1" applyFont="1" applyFill="1" applyBorder="1" applyAlignment="1">
      <alignment horizontal="left" vertical="center" wrapText="1"/>
    </xf>
    <xf numFmtId="1" fontId="5" fillId="2" borderId="0" xfId="0" applyNumberFormat="1" applyFont="1" applyFill="1" applyAlignment="1">
      <alignment horizontal="left" vertical="center" wrapText="1"/>
    </xf>
    <xf numFmtId="1" fontId="5" fillId="2" borderId="4" xfId="0" applyNumberFormat="1" applyFont="1" applyFill="1" applyBorder="1" applyAlignment="1">
      <alignment horizontal="left" vertical="center" wrapText="1"/>
    </xf>
    <xf numFmtId="165" fontId="5" fillId="2" borderId="0" xfId="0" applyNumberFormat="1" applyFont="1" applyFill="1" applyAlignment="1">
      <alignment horizontal="left" vertical="center" wrapText="1"/>
    </xf>
    <xf numFmtId="165" fontId="5" fillId="2" borderId="4" xfId="0" applyNumberFormat="1" applyFont="1" applyFill="1" applyBorder="1" applyAlignment="1">
      <alignment horizontal="left" vertical="center" wrapText="1"/>
    </xf>
    <xf numFmtId="1" fontId="1" fillId="2" borderId="4" xfId="0" applyNumberFormat="1" applyFont="1" applyFill="1" applyBorder="1" applyAlignment="1">
      <alignment horizontal="left" vertical="center" wrapText="1"/>
    </xf>
    <xf numFmtId="1" fontId="5" fillId="2" borderId="3" xfId="0" applyNumberFormat="1" applyFont="1" applyFill="1" applyBorder="1" applyAlignment="1">
      <alignment horizontal="left" vertical="center" wrapText="1"/>
    </xf>
    <xf numFmtId="166" fontId="2" fillId="2" borderId="3" xfId="0" applyNumberFormat="1" applyFont="1" applyFill="1" applyBorder="1" applyAlignment="1">
      <alignment horizontal="center" wrapText="1"/>
    </xf>
    <xf numFmtId="1" fontId="2" fillId="2" borderId="0" xfId="0" applyNumberFormat="1" applyFont="1" applyFill="1" applyBorder="1" applyAlignment="1">
      <alignment horizontal="right" vertical="top"/>
    </xf>
    <xf numFmtId="1" fontId="6" fillId="2" borderId="0" xfId="0" applyNumberFormat="1" applyFont="1" applyFill="1" applyBorder="1" applyAlignment="1">
      <alignment horizontal="left" vertical="center" wrapText="1"/>
    </xf>
    <xf numFmtId="166" fontId="2" fillId="2" borderId="0" xfId="0" applyNumberFormat="1" applyFont="1" applyFill="1" applyBorder="1" applyAlignment="1">
      <alignment horizontal="center" wrapText="1"/>
    </xf>
    <xf numFmtId="1" fontId="2" fillId="2" borderId="0" xfId="0" applyNumberFormat="1" applyFont="1" applyFill="1" applyBorder="1" applyAlignment="1">
      <alignment horizontal="left" vertical="top"/>
    </xf>
    <xf numFmtId="164" fontId="2" fillId="2" borderId="0" xfId="0" applyNumberFormat="1" applyFont="1" applyFill="1" applyBorder="1" applyAlignment="1">
      <alignment horizontal="center" wrapText="1"/>
    </xf>
    <xf numFmtId="1" fontId="2" fillId="2" borderId="0" xfId="0" applyNumberFormat="1" applyFont="1" applyFill="1" applyBorder="1" applyAlignment="1">
      <alignment horizontal="right"/>
    </xf>
    <xf numFmtId="0" fontId="0" fillId="0" borderId="0" xfId="0" applyBorder="1"/>
    <xf numFmtId="1" fontId="1" fillId="2" borderId="0" xfId="0" applyNumberFormat="1" applyFont="1" applyFill="1" applyBorder="1" applyAlignment="1">
      <alignment horizontal="right" vertical="top"/>
    </xf>
    <xf numFmtId="1" fontId="5" fillId="2" borderId="0" xfId="0" applyNumberFormat="1" applyFont="1" applyFill="1" applyBorder="1" applyAlignment="1">
      <alignment horizontal="left" vertical="center" wrapText="1"/>
    </xf>
    <xf numFmtId="165" fontId="1" fillId="2" borderId="0" xfId="0" applyNumberFormat="1" applyFont="1" applyFill="1" applyBorder="1" applyAlignment="1">
      <alignment horizontal="left" vertical="top"/>
    </xf>
    <xf numFmtId="165" fontId="5" fillId="2" borderId="0" xfId="0" applyNumberFormat="1" applyFont="1" applyFill="1" applyBorder="1" applyAlignment="1">
      <alignment horizontal="left" vertical="center" wrapText="1"/>
    </xf>
    <xf numFmtId="165" fontId="1" fillId="2" borderId="0" xfId="0" applyNumberFormat="1" applyFont="1" applyFill="1" applyBorder="1" applyAlignment="1">
      <alignment horizontal="center" wrapText="1"/>
    </xf>
    <xf numFmtId="1" fontId="1" fillId="2" borderId="0" xfId="0" applyNumberFormat="1" applyFont="1" applyFill="1" applyBorder="1" applyAlignment="1">
      <alignment horizontal="left" vertical="top"/>
    </xf>
    <xf numFmtId="164" fontId="1" fillId="2" borderId="0" xfId="0" applyNumberFormat="1" applyFont="1" applyFill="1" applyBorder="1" applyAlignment="1">
      <alignment horizontal="center" wrapText="1"/>
    </xf>
    <xf numFmtId="2" fontId="1" fillId="2" borderId="0" xfId="0" applyNumberFormat="1" applyFont="1" applyFill="1" applyBorder="1" applyAlignment="1">
      <alignment horizontal="center" wrapText="1"/>
    </xf>
    <xf numFmtId="2" fontId="2" fillId="2" borderId="0" xfId="0" applyNumberFormat="1" applyFont="1" applyFill="1" applyBorder="1" applyAlignment="1">
      <alignment horizontal="center" wrapText="1"/>
    </xf>
    <xf numFmtId="166" fontId="0" fillId="2" borderId="0" xfId="0" applyNumberFormat="1" applyFill="1"/>
    <xf numFmtId="1" fontId="1" fillId="2" borderId="0" xfId="0" applyNumberFormat="1" applyFont="1" applyFill="1" applyBorder="1" applyAlignment="1">
      <alignment horizontal="right"/>
    </xf>
    <xf numFmtId="166" fontId="0" fillId="2" borderId="4" xfId="0" applyNumberFormat="1" applyFill="1" applyBorder="1"/>
    <xf numFmtId="166" fontId="0" fillId="2" borderId="3" xfId="0" applyNumberFormat="1" applyFill="1" applyBorder="1"/>
    <xf numFmtId="0" fontId="2" fillId="2" borderId="0" xfId="0" applyFont="1" applyFill="1" applyAlignment="1">
      <alignment horizontal="center" vertical="top" wrapText="1"/>
    </xf>
    <xf numFmtId="166" fontId="12" fillId="2" borderId="0" xfId="0" applyNumberFormat="1" applyFont="1" applyFill="1" applyAlignment="1">
      <alignment wrapText="1"/>
    </xf>
    <xf numFmtId="166" fontId="12" fillId="2" borderId="0" xfId="0" applyNumberFormat="1" applyFont="1" applyFill="1" applyBorder="1" applyAlignment="1">
      <alignment wrapText="1"/>
    </xf>
    <xf numFmtId="166" fontId="12" fillId="2" borderId="4" xfId="0" applyNumberFormat="1" applyFont="1" applyFill="1" applyBorder="1" applyAlignment="1">
      <alignment wrapText="1"/>
    </xf>
    <xf numFmtId="166" fontId="12" fillId="2" borderId="3" xfId="0" applyNumberFormat="1" applyFont="1" applyFill="1" applyBorder="1" applyAlignment="1">
      <alignment wrapText="1"/>
    </xf>
    <xf numFmtId="0" fontId="1" fillId="2" borderId="0" xfId="0" applyFont="1" applyFill="1" applyAlignment="1">
      <alignment horizontal="center" vertical="top" wrapText="1"/>
    </xf>
    <xf numFmtId="1" fontId="5" fillId="2" borderId="0" xfId="0" applyNumberFormat="1" applyFont="1" applyFill="1" applyAlignment="1">
      <alignment horizontal="left" vertical="center" wrapText="1"/>
    </xf>
    <xf numFmtId="1" fontId="5" fillId="2" borderId="0" xfId="0" applyNumberFormat="1" applyFont="1" applyFill="1" applyBorder="1" applyAlignment="1">
      <alignment horizontal="left" vertical="center" wrapText="1"/>
    </xf>
    <xf numFmtId="165" fontId="5" fillId="2" borderId="0" xfId="0" applyNumberFormat="1" applyFont="1" applyFill="1" applyBorder="1" applyAlignment="1">
      <alignment horizontal="left" vertical="center" wrapText="1"/>
    </xf>
    <xf numFmtId="165" fontId="5" fillId="2" borderId="0" xfId="0" applyNumberFormat="1" applyFont="1" applyFill="1" applyAlignment="1">
      <alignment horizontal="left" vertical="center" wrapText="1"/>
    </xf>
    <xf numFmtId="0" fontId="0" fillId="2" borderId="4" xfId="0" applyFill="1" applyBorder="1"/>
    <xf numFmtId="0" fontId="0" fillId="2" borderId="0" xfId="0" applyFill="1" applyAlignment="1">
      <alignment horizontal="center"/>
    </xf>
    <xf numFmtId="0" fontId="0" fillId="2" borderId="4" xfId="0" applyFill="1" applyBorder="1" applyAlignment="1">
      <alignment horizontal="center"/>
    </xf>
    <xf numFmtId="0" fontId="14" fillId="2" borderId="0" xfId="0" applyFont="1" applyFill="1" applyAlignment="1">
      <alignment horizontal="center"/>
    </xf>
    <xf numFmtId="0" fontId="14" fillId="2" borderId="4" xfId="0" applyFont="1" applyFill="1" applyBorder="1" applyAlignment="1">
      <alignment horizontal="center"/>
    </xf>
    <xf numFmtId="0" fontId="14" fillId="0" borderId="0" xfId="0" applyFont="1" applyAlignment="1">
      <alignment horizontal="center"/>
    </xf>
    <xf numFmtId="0" fontId="14" fillId="2" borderId="0" xfId="0" applyFont="1" applyFill="1" applyBorder="1" applyAlignment="1">
      <alignment horizontal="center"/>
    </xf>
    <xf numFmtId="0" fontId="14" fillId="0" borderId="4" xfId="0" applyFont="1" applyBorder="1" applyAlignment="1">
      <alignment horizontal="center"/>
    </xf>
    <xf numFmtId="1" fontId="2" fillId="2" borderId="0" xfId="0" applyNumberFormat="1" applyFont="1" applyFill="1" applyBorder="1" applyAlignment="1">
      <alignment horizontal="left" vertical="center" wrapText="1"/>
    </xf>
    <xf numFmtId="1" fontId="6" fillId="2" borderId="0" xfId="0" applyNumberFormat="1" applyFont="1" applyFill="1" applyBorder="1" applyAlignment="1">
      <alignment horizontal="left" vertical="center" wrapText="1"/>
    </xf>
    <xf numFmtId="1" fontId="6" fillId="2" borderId="0" xfId="0" applyNumberFormat="1" applyFont="1" applyFill="1" applyAlignment="1">
      <alignment horizontal="left" vertical="center" wrapText="1"/>
    </xf>
    <xf numFmtId="1" fontId="2" fillId="2" borderId="0" xfId="0" applyNumberFormat="1" applyFont="1" applyFill="1" applyAlignment="1">
      <alignment horizontal="left" vertical="center" wrapText="1"/>
    </xf>
    <xf numFmtId="1" fontId="10" fillId="2" borderId="0" xfId="0" applyNumberFormat="1" applyFont="1" applyFill="1" applyBorder="1" applyAlignment="1">
      <alignment horizontal="left" vertical="center" wrapText="1"/>
    </xf>
    <xf numFmtId="0" fontId="2" fillId="2" borderId="0" xfId="0" applyFont="1" applyFill="1" applyAlignment="1">
      <alignment horizontal="center" vertical="top" wrapText="1"/>
    </xf>
    <xf numFmtId="0" fontId="2" fillId="2" borderId="1" xfId="0" applyFont="1" applyFill="1" applyBorder="1" applyAlignment="1">
      <alignment horizontal="right" vertical="top" wrapText="1"/>
    </xf>
    <xf numFmtId="1" fontId="9" fillId="2" borderId="0" xfId="0" applyNumberFormat="1" applyFont="1" applyFill="1" applyBorder="1" applyAlignment="1">
      <alignment horizontal="left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top" wrapText="1"/>
    </xf>
    <xf numFmtId="1" fontId="2" fillId="2" borderId="3" xfId="0" applyNumberFormat="1" applyFont="1" applyFill="1" applyBorder="1" applyAlignment="1">
      <alignment horizontal="center" vertical="top"/>
    </xf>
    <xf numFmtId="1" fontId="2" fillId="2" borderId="5" xfId="0" applyNumberFormat="1" applyFont="1" applyFill="1" applyBorder="1" applyAlignment="1">
      <alignment horizontal="right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top"/>
    </xf>
    <xf numFmtId="1" fontId="1" fillId="2" borderId="0" xfId="0" applyNumberFormat="1" applyFont="1" applyFill="1" applyBorder="1" applyAlignment="1">
      <alignment horizontal="left" vertical="center" wrapText="1"/>
    </xf>
    <xf numFmtId="1" fontId="5" fillId="2" borderId="0" xfId="0" applyNumberFormat="1" applyFont="1" applyFill="1" applyBorder="1" applyAlignment="1">
      <alignment horizontal="left" vertical="center" wrapText="1"/>
    </xf>
    <xf numFmtId="1" fontId="5" fillId="2" borderId="0" xfId="0" applyNumberFormat="1" applyFont="1" applyFill="1" applyAlignment="1">
      <alignment horizontal="left" vertical="center" wrapText="1"/>
    </xf>
    <xf numFmtId="1" fontId="8" fillId="2" borderId="0" xfId="0" applyNumberFormat="1" applyFont="1" applyFill="1" applyBorder="1" applyAlignment="1">
      <alignment horizontal="left" vertical="center" wrapText="1"/>
    </xf>
    <xf numFmtId="1" fontId="1" fillId="2" borderId="0" xfId="0" applyNumberFormat="1" applyFont="1" applyFill="1" applyAlignment="1">
      <alignment horizontal="left" vertical="center" wrapText="1"/>
    </xf>
    <xf numFmtId="0" fontId="3" fillId="2" borderId="6" xfId="0" applyFont="1" applyFill="1" applyBorder="1" applyAlignment="1">
      <alignment horizontal="center" vertical="center" wrapText="1"/>
    </xf>
    <xf numFmtId="165" fontId="1" fillId="2" borderId="0" xfId="0" applyNumberFormat="1" applyFont="1" applyFill="1" applyAlignment="1">
      <alignment horizontal="left" vertical="center" wrapText="1"/>
    </xf>
    <xf numFmtId="165" fontId="5" fillId="2" borderId="0" xfId="0" applyNumberFormat="1" applyFont="1" applyFill="1" applyAlignment="1">
      <alignment horizontal="left" vertical="center" wrapText="1"/>
    </xf>
    <xf numFmtId="165" fontId="5" fillId="2" borderId="0" xfId="0" applyNumberFormat="1" applyFont="1" applyFill="1" applyBorder="1" applyAlignment="1">
      <alignment horizontal="left" vertical="center" wrapText="1"/>
    </xf>
    <xf numFmtId="165" fontId="1" fillId="2" borderId="0" xfId="0" applyNumberFormat="1" applyFont="1" applyFill="1" applyBorder="1" applyAlignment="1">
      <alignment horizontal="left" vertical="center" wrapText="1"/>
    </xf>
    <xf numFmtId="1" fontId="7" fillId="2" borderId="0" xfId="0" applyNumberFormat="1" applyFont="1" applyFill="1" applyBorder="1" applyAlignment="1">
      <alignment horizontal="left" vertical="center" wrapText="1"/>
    </xf>
    <xf numFmtId="165" fontId="3" fillId="2" borderId="6" xfId="0" applyNumberFormat="1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" fontId="1" fillId="2" borderId="3" xfId="0" applyNumberFormat="1" applyFont="1" applyFill="1" applyBorder="1" applyAlignment="1">
      <alignment horizontal="center" vertical="top"/>
    </xf>
    <xf numFmtId="1" fontId="1" fillId="2" borderId="3" xfId="0" applyNumberFormat="1" applyFont="1" applyFill="1" applyBorder="1" applyAlignment="1">
      <alignment horizontal="right" vertical="center" wrapText="1"/>
    </xf>
    <xf numFmtId="1" fontId="2" fillId="2" borderId="3" xfId="0" applyNumberFormat="1" applyFont="1" applyFill="1" applyBorder="1" applyAlignment="1">
      <alignment horizontal="right" vertical="center" wrapText="1"/>
    </xf>
    <xf numFmtId="0" fontId="1" fillId="2" borderId="0" xfId="0" applyFont="1" applyFill="1" applyAlignment="1">
      <alignment horizontal="center" vertical="top" wrapText="1"/>
    </xf>
    <xf numFmtId="0" fontId="1" fillId="2" borderId="1" xfId="0" applyFont="1" applyFill="1" applyBorder="1" applyAlignment="1">
      <alignment horizontal="right" vertical="top" wrapText="1"/>
    </xf>
    <xf numFmtId="0" fontId="1" fillId="2" borderId="1" xfId="0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top"/>
    </xf>
    <xf numFmtId="0" fontId="2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3" fillId="3" borderId="4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5B3D8-DB08-E64C-B09F-966D6C6F8D19}">
  <dimension ref="A1:N59"/>
  <sheetViews>
    <sheetView workbookViewId="0">
      <selection activeCell="S20" sqref="S20"/>
    </sheetView>
  </sheetViews>
  <sheetFormatPr baseColWidth="10" defaultRowHeight="16" x14ac:dyDescent="0.2"/>
  <sheetData>
    <row r="1" spans="1:12" x14ac:dyDescent="0.2">
      <c r="A1" s="50"/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</row>
    <row r="2" spans="1:12" x14ac:dyDescent="0.2">
      <c r="A2" s="50"/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</row>
    <row r="3" spans="1:12" ht="17" thickBot="1" x14ac:dyDescent="0.25">
      <c r="A3" s="52"/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</row>
    <row r="4" spans="1:12" ht="17" thickTop="1" x14ac:dyDescent="0.2">
      <c r="A4" s="108" t="s">
        <v>95</v>
      </c>
      <c r="B4" s="108"/>
      <c r="C4" s="109" t="s">
        <v>96</v>
      </c>
      <c r="D4" s="109"/>
      <c r="E4" s="3"/>
      <c r="F4" s="113" t="s">
        <v>97</v>
      </c>
      <c r="G4" s="113"/>
      <c r="H4" s="113"/>
      <c r="I4" s="45"/>
      <c r="J4" s="117" t="s">
        <v>98</v>
      </c>
      <c r="K4" s="117"/>
      <c r="L4" s="117"/>
    </row>
    <row r="5" spans="1:12" ht="17" thickBot="1" x14ac:dyDescent="0.25">
      <c r="A5" s="114" t="s">
        <v>99</v>
      </c>
      <c r="B5" s="114"/>
      <c r="C5" s="115" t="s">
        <v>100</v>
      </c>
      <c r="D5" s="115"/>
      <c r="E5" s="8"/>
      <c r="F5" s="9" t="s">
        <v>101</v>
      </c>
      <c r="G5" s="9" t="s">
        <v>102</v>
      </c>
      <c r="H5" s="9" t="s">
        <v>103</v>
      </c>
      <c r="I5" s="10"/>
      <c r="J5" s="9" t="s">
        <v>101</v>
      </c>
      <c r="K5" s="9" t="s">
        <v>102</v>
      </c>
      <c r="L5" s="9" t="s">
        <v>103</v>
      </c>
    </row>
    <row r="6" spans="1:12" ht="17" thickTop="1" x14ac:dyDescent="0.2">
      <c r="A6" s="112" t="s">
        <v>159</v>
      </c>
      <c r="B6" s="112"/>
      <c r="C6" s="116"/>
      <c r="D6" s="116"/>
      <c r="E6" s="112"/>
      <c r="F6" s="116"/>
      <c r="G6" s="116"/>
      <c r="H6" s="116"/>
      <c r="I6" s="116"/>
      <c r="J6" s="116"/>
      <c r="K6" s="116"/>
      <c r="L6" s="116"/>
    </row>
    <row r="7" spans="1:12" x14ac:dyDescent="0.2">
      <c r="A7" s="14">
        <v>250</v>
      </c>
      <c r="B7" s="15"/>
      <c r="C7" s="106" t="s">
        <v>106</v>
      </c>
      <c r="D7" s="105"/>
      <c r="E7" s="46"/>
      <c r="F7" s="48">
        <f>SWOPIT_NONE_TRUE_250!S4</f>
        <v>9.7946211814525421E-3</v>
      </c>
      <c r="G7" s="48">
        <f>SWOPIT_PARTIAL_TRUE_250!S4</f>
        <v>3.251237545259448E-3</v>
      </c>
      <c r="H7" s="48">
        <f>SWOPIT_COMPLETE_TRUE_250!S4</f>
        <v>1.1122577221472621E-2</v>
      </c>
      <c r="I7" s="16"/>
      <c r="J7" s="48">
        <f>SWOPITC_NONE_TRUE_250!S4</f>
        <v>3.6204408933061615E-2</v>
      </c>
      <c r="K7" s="48">
        <f>SWOPITC_PARTIAL_TRUE_250!S4</f>
        <v>4.7564916450524707E-2</v>
      </c>
      <c r="L7" s="48">
        <f>SWOPITC_COMPLETE_TRUE_250!S4</f>
        <v>3.5951917215996998E-2</v>
      </c>
    </row>
    <row r="8" spans="1:12" x14ac:dyDescent="0.2">
      <c r="A8" s="19">
        <v>500</v>
      </c>
      <c r="B8" s="20"/>
      <c r="C8" s="105"/>
      <c r="D8" s="105"/>
      <c r="E8" s="46"/>
      <c r="F8" s="48">
        <f>SWOPIT_NONE_TRUE_500!S4</f>
        <v>4.5713725776663772E-3</v>
      </c>
      <c r="G8" s="48">
        <f>SWOPIT_PARTIAL_TRUE_500!S4</f>
        <v>3.0571768708073468E-3</v>
      </c>
      <c r="H8" s="48">
        <f>SWOPIT_COMPLETE_TRUE_500!S4</f>
        <v>6.0377197781717462E-3</v>
      </c>
      <c r="I8" s="16"/>
      <c r="J8" s="48">
        <f>SWOPITC_NONE_TRUE_500!S4</f>
        <v>1.3125860224742917E-2</v>
      </c>
      <c r="K8" s="48">
        <f>SWOPITC_PARTIAL_TRUE_500!S4</f>
        <v>2.4706949756052476E-2</v>
      </c>
      <c r="L8" s="48">
        <f>SWOPITC_COMPLETE_TRUE_500!S4</f>
        <v>1.3736708556876975E-2</v>
      </c>
    </row>
    <row r="9" spans="1:12" x14ac:dyDescent="0.2">
      <c r="A9" s="65">
        <v>1000</v>
      </c>
      <c r="B9" s="25"/>
      <c r="C9" s="104"/>
      <c r="D9" s="104"/>
      <c r="E9" s="46"/>
      <c r="F9" s="67">
        <f>SWOPIT_NONE_TRUE_1000!S4</f>
        <v>3.1475623297832858E-3</v>
      </c>
      <c r="G9" s="67">
        <f>SWOPIT_PARTIAL_TRUE_1000!S4</f>
        <v>1.7812127122728654E-3</v>
      </c>
      <c r="H9" s="67">
        <f>SWOPIT_COMPLETE_TRUE_1000!S4</f>
        <v>2.7581140794293488E-3</v>
      </c>
      <c r="I9" s="16"/>
      <c r="J9" s="67">
        <f>SWOPITC_NONE_TRUE_1000!S4</f>
        <v>5.7681134825009099E-3</v>
      </c>
      <c r="K9" s="67">
        <f>SWOPITC_PARTIAL_TRUE_1000!S4</f>
        <v>6.5787906086693564E-3</v>
      </c>
      <c r="L9" s="67">
        <f>SWOPITC_COMPLETE_TRUE_1000!S4</f>
        <v>5.3072203288491533E-3</v>
      </c>
    </row>
    <row r="10" spans="1:12" x14ac:dyDescent="0.2">
      <c r="A10" s="24">
        <v>2000</v>
      </c>
      <c r="B10" s="32"/>
      <c r="C10" s="55"/>
      <c r="D10" s="55"/>
      <c r="E10" s="55"/>
      <c r="F10" s="49">
        <f>SWOPIT_NONE_TRUE_2000!S4</f>
        <v>1.1867846151777568E-3</v>
      </c>
      <c r="G10" s="49">
        <f>SWOPIT_PARTIAL_TRUE_2000!S4</f>
        <v>5.2550797321197307E-4</v>
      </c>
      <c r="H10" s="49">
        <f>SWOPIT_COMPLETE_TRUE_2000!S4</f>
        <v>1.3382303469219685E-3</v>
      </c>
      <c r="I10" s="26"/>
      <c r="J10" s="49">
        <f>SWOPITC_NONE_TRUE_2000!S4</f>
        <v>9.6531994482164461E-3</v>
      </c>
      <c r="K10" s="49">
        <f>SWOPITC_PARTIAL_TRUE_2000!S4</f>
        <v>3.4934897731009698E-3</v>
      </c>
      <c r="L10" s="49">
        <f>SWOPITC_COMPLETE_TRUE_2000!S4</f>
        <v>8.0077528215784875E-3</v>
      </c>
    </row>
    <row r="11" spans="1:12" x14ac:dyDescent="0.2">
      <c r="A11" s="14">
        <v>250</v>
      </c>
      <c r="B11" s="15"/>
      <c r="C11" s="103" t="s">
        <v>107</v>
      </c>
      <c r="D11" s="104"/>
      <c r="E11" s="46"/>
      <c r="F11" s="48">
        <f>SWOPIT_NONE_TRUE_250!S5</f>
        <v>0.15682444606217735</v>
      </c>
      <c r="G11" s="48">
        <f>SWOPIT_PARTIAL_TRUE_250!S5</f>
        <v>0.16332877609935903</v>
      </c>
      <c r="H11" s="48">
        <f>SWOPIT_COMPLETE_TRUE_250!S5</f>
        <v>0.12549603954169355</v>
      </c>
      <c r="I11" s="16"/>
      <c r="J11" s="48">
        <f>SWOPITC_NONE_TRUE_250!S5</f>
        <v>0.20093274327867558</v>
      </c>
      <c r="K11" s="48">
        <f>SWOPITC_PARTIAL_TRUE_250!S5</f>
        <v>0.20561260108628357</v>
      </c>
      <c r="L11" s="48">
        <f>SWOPITC_COMPLETE_TRUE_250!S5</f>
        <v>0.19999035766765871</v>
      </c>
    </row>
    <row r="12" spans="1:12" x14ac:dyDescent="0.2">
      <c r="A12" s="19">
        <v>500</v>
      </c>
      <c r="B12" s="20"/>
      <c r="C12" s="105"/>
      <c r="D12" s="105"/>
      <c r="E12" s="46"/>
      <c r="F12" s="48">
        <f>SWOPIT_NONE_TRUE_500!S5</f>
        <v>0.10447624671502477</v>
      </c>
      <c r="G12" s="48">
        <f>SWOPIT_PARTIAL_TRUE_500!S5</f>
        <v>0.10439651900528392</v>
      </c>
      <c r="H12" s="48">
        <f>SWOPIT_COMPLETE_TRUE_500!S5</f>
        <v>7.7446852828604723E-2</v>
      </c>
      <c r="I12" s="16"/>
      <c r="J12" s="48">
        <f>SWOPITC_NONE_TRUE_500!S5</f>
        <v>0.16409893523180566</v>
      </c>
      <c r="K12" s="48">
        <f>SWOPITC_PARTIAL_TRUE_500!S5</f>
        <v>0.16486035557690906</v>
      </c>
      <c r="L12" s="48">
        <f>SWOPITC_COMPLETE_TRUE_500!S5</f>
        <v>0.16692725707414394</v>
      </c>
    </row>
    <row r="13" spans="1:12" x14ac:dyDescent="0.2">
      <c r="A13" s="65">
        <v>1000</v>
      </c>
      <c r="B13" s="25"/>
      <c r="C13" s="104"/>
      <c r="D13" s="104"/>
      <c r="E13" s="46"/>
      <c r="F13" s="67">
        <f>SWOPIT_NONE_TRUE_1000!S5</f>
        <v>7.2688820616227154E-2</v>
      </c>
      <c r="G13" s="67">
        <f>SWOPIT_PARTIAL_TRUE_1000!S5</f>
        <v>6.8583727057011212E-2</v>
      </c>
      <c r="H13" s="67">
        <f>SWOPIT_COMPLETE_TRUE_1000!S5</f>
        <v>5.1194367510135098E-2</v>
      </c>
      <c r="I13" s="16"/>
      <c r="J13" s="67">
        <f>SWOPITC_NONE_TRUE_1000!S5</f>
        <v>0.12719954430398198</v>
      </c>
      <c r="K13" s="67">
        <f>SWOPITC_PARTIAL_TRUE_1000!S5</f>
        <v>0.12424387733726246</v>
      </c>
      <c r="L13" s="67">
        <f>SWOPITC_COMPLETE_TRUE_1000!S5</f>
        <v>0.12982721759363136</v>
      </c>
    </row>
    <row r="14" spans="1:12" x14ac:dyDescent="0.2">
      <c r="A14" s="24">
        <v>2000</v>
      </c>
      <c r="B14" s="32"/>
      <c r="C14" s="55"/>
      <c r="D14" s="55"/>
      <c r="E14" s="55"/>
      <c r="F14" s="49">
        <f>SWOPIT_NONE_TRUE_2000!S5</f>
        <v>5.0202523195630178E-2</v>
      </c>
      <c r="G14" s="49">
        <f>SWOPIT_PARTIAL_TRUE_2000!S5</f>
        <v>4.7415515743673753E-2</v>
      </c>
      <c r="H14" s="49">
        <f>SWOPIT_COMPLETE_TRUE_2000!S5</f>
        <v>3.5176523124039405E-2</v>
      </c>
      <c r="I14" s="26"/>
      <c r="J14" s="49">
        <f>SWOPITC_NONE_TRUE_2000!S5</f>
        <v>8.8278964911569793E-2</v>
      </c>
      <c r="K14" s="49">
        <f>SWOPITC_PARTIAL_TRUE_2000!S5</f>
        <v>8.4700967997170862E-2</v>
      </c>
      <c r="L14" s="49">
        <f>SWOPITC_COMPLETE_TRUE_2000!S5</f>
        <v>8.9828914716082023E-2</v>
      </c>
    </row>
    <row r="15" spans="1:12" x14ac:dyDescent="0.2">
      <c r="A15" s="14">
        <v>250</v>
      </c>
      <c r="B15" s="15"/>
      <c r="C15" s="110" t="s">
        <v>109</v>
      </c>
      <c r="D15" s="104"/>
      <c r="E15" s="46"/>
      <c r="F15" s="48">
        <f>SWOPIT_NONE_TRUE_250!S6</f>
        <v>85.623333333333335</v>
      </c>
      <c r="G15" s="48">
        <f>SWOPIT_PARTIAL_TRUE_250!S6</f>
        <v>86.88</v>
      </c>
      <c r="H15" s="48">
        <f>SWOPIT_COMPLETE_TRUE_250!S6</f>
        <v>89.696666666666673</v>
      </c>
      <c r="I15" s="16"/>
      <c r="J15" s="48">
        <f>SWOPITC_NONE_TRUE_250!S6</f>
        <v>82.506666666666675</v>
      </c>
      <c r="K15" s="48">
        <f>SWOPITC_PARTIAL_TRUE_250!S6</f>
        <v>82.913333333333341</v>
      </c>
      <c r="L15" s="48">
        <f>SWOPITC_COMPLETE_TRUE_250!S6</f>
        <v>80.856666666666669</v>
      </c>
    </row>
    <row r="16" spans="1:12" x14ac:dyDescent="0.2">
      <c r="A16" s="19">
        <v>500</v>
      </c>
      <c r="B16" s="20"/>
      <c r="C16" s="105"/>
      <c r="D16" s="105"/>
      <c r="E16" s="46"/>
      <c r="F16" s="48">
        <f>SWOPIT_NONE_TRUE_500!S6</f>
        <v>90.543333333333337</v>
      </c>
      <c r="G16" s="48">
        <f>SWOPIT_PARTIAL_TRUE_500!S6</f>
        <v>91.47</v>
      </c>
      <c r="H16" s="48">
        <f>SWOPIT_COMPLETE_TRUE_500!S6</f>
        <v>92.899999999999991</v>
      </c>
      <c r="I16" s="16"/>
      <c r="J16" s="48">
        <f>SWOPITC_NONE_TRUE_500!S6</f>
        <v>80.399999999999991</v>
      </c>
      <c r="K16" s="48">
        <f>SWOPITC_PARTIAL_TRUE_500!S6</f>
        <v>84.196666666666658</v>
      </c>
      <c r="L16" s="48">
        <f>SWOPITC_COMPLETE_TRUE_500!S6</f>
        <v>79.406666666666666</v>
      </c>
    </row>
    <row r="17" spans="1:13" x14ac:dyDescent="0.2">
      <c r="A17" s="65">
        <v>1000</v>
      </c>
      <c r="B17" s="25"/>
      <c r="C17" s="104"/>
      <c r="D17" s="104"/>
      <c r="E17" s="46"/>
      <c r="F17" s="67">
        <f>SWOPIT_NONE_TRUE_1000!S6</f>
        <v>92.473333333333329</v>
      </c>
      <c r="G17" s="67">
        <f>SWOPIT_PARTIAL_TRUE_1000!S6</f>
        <v>93.626666666666665</v>
      </c>
      <c r="H17" s="67">
        <f>SWOPIT_COMPLETE_TRUE_1000!S6</f>
        <v>94.043333333333337</v>
      </c>
      <c r="I17" s="16"/>
      <c r="J17" s="67">
        <f>SWOPITC_NONE_TRUE_1000!S6</f>
        <v>77.303333333333342</v>
      </c>
      <c r="K17" s="67">
        <f>SWOPITC_PARTIAL_TRUE_1000!S6</f>
        <v>83.2</v>
      </c>
      <c r="L17" s="67">
        <f>SWOPITC_COMPLETE_TRUE_1000!S6</f>
        <v>78.66</v>
      </c>
    </row>
    <row r="18" spans="1:13" x14ac:dyDescent="0.2">
      <c r="A18" s="24">
        <v>2000</v>
      </c>
      <c r="B18" s="32"/>
      <c r="C18" s="55"/>
      <c r="D18" s="55"/>
      <c r="E18" s="55"/>
      <c r="F18" s="49">
        <f>SWOPIT_NONE_TRUE_2000!S6</f>
        <v>93.973333333333329</v>
      </c>
      <c r="G18" s="49">
        <f>SWOPIT_PARTIAL_TRUE_2000!S6</f>
        <v>94.293333333333337</v>
      </c>
      <c r="H18" s="49">
        <f>SWOPIT_COMPLETE_TRUE_2000!S6</f>
        <v>94.796666666666667</v>
      </c>
      <c r="I18" s="26"/>
      <c r="J18" s="49">
        <f>SWOPITC_NONE_TRUE_2000!S6</f>
        <v>80.723333333333329</v>
      </c>
      <c r="K18" s="49">
        <f>SWOPITC_PARTIAL_TRUE_2000!S6</f>
        <v>85.296666666666667</v>
      </c>
      <c r="L18" s="49">
        <f>SWOPITC_COMPLETE_TRUE_2000!S6</f>
        <v>83.98</v>
      </c>
    </row>
    <row r="19" spans="1:13" x14ac:dyDescent="0.2">
      <c r="A19" s="70">
        <v>250</v>
      </c>
      <c r="B19" s="15"/>
      <c r="C19" s="103" t="s">
        <v>166</v>
      </c>
      <c r="D19" s="104"/>
      <c r="E19" s="46"/>
      <c r="F19" s="48">
        <f>SWOPIT_NONE_TRUE_250!S7</f>
        <v>1.6782936588278664E-2</v>
      </c>
      <c r="G19" s="48">
        <f>SWOPIT_PARTIAL_TRUE_250!S7</f>
        <v>1.8588743089368642E-2</v>
      </c>
      <c r="H19" s="48">
        <f>SWOPIT_COMPLETE_TRUE_250!S7</f>
        <v>1.4862213057889937E-2</v>
      </c>
      <c r="I19" s="16"/>
      <c r="J19" s="48">
        <f>SWOPITC_NONE_TRUE_250!S7</f>
        <v>1.6329174007013263E-2</v>
      </c>
      <c r="K19" s="48">
        <f>SWOPITC_PARTIAL_TRUE_250!S7</f>
        <v>1.2047467663588191E-2</v>
      </c>
      <c r="L19" s="48">
        <f>SWOPITC_COMPLETE_TRUE_250!S7</f>
        <v>1.3305103039295449E-2</v>
      </c>
    </row>
    <row r="20" spans="1:13" x14ac:dyDescent="0.2">
      <c r="A20" s="19">
        <v>500</v>
      </c>
      <c r="B20" s="20"/>
      <c r="C20" s="105"/>
      <c r="D20" s="105"/>
      <c r="E20" s="46"/>
      <c r="F20" s="48">
        <f>SWOPIT_NONE_TRUE_500!S7</f>
        <v>5.1637068514908636E-3</v>
      </c>
      <c r="G20" s="48">
        <f>SWOPIT_PARTIAL_TRUE_500!S7</f>
        <v>6.4132474734320778E-3</v>
      </c>
      <c r="H20" s="48">
        <f>SWOPIT_COMPLETE_TRUE_500!S7</f>
        <v>4.3179385733702709E-3</v>
      </c>
      <c r="I20" s="16"/>
      <c r="J20" s="48">
        <f>SWOPITC_NONE_TRUE_500!S7</f>
        <v>3.6976259205574721E-2</v>
      </c>
      <c r="K20" s="48">
        <f>SWOPITC_PARTIAL_TRUE_500!S7</f>
        <v>3.2627114993170787E-2</v>
      </c>
      <c r="L20" s="48">
        <f>SWOPITC_COMPLETE_TRUE_500!S7</f>
        <v>3.8768580134235647E-2</v>
      </c>
    </row>
    <row r="21" spans="1:13" x14ac:dyDescent="0.2">
      <c r="A21" s="65">
        <v>1000</v>
      </c>
      <c r="B21" s="68"/>
      <c r="C21" s="104"/>
      <c r="D21" s="104"/>
      <c r="E21" s="66"/>
      <c r="F21" s="67">
        <f>SWOPIT_NONE_TRUE_1000!S7</f>
        <v>2.1392935471570749E-3</v>
      </c>
      <c r="G21" s="67">
        <f>SWOPIT_PARTIAL_TRUE_1000!S7</f>
        <v>1.4372617724243281E-3</v>
      </c>
      <c r="H21" s="67">
        <f>SWOPIT_COMPLETE_TRUE_1000!S7</f>
        <v>1.1446231403543297E-3</v>
      </c>
      <c r="I21" s="69"/>
      <c r="J21" s="67">
        <f>SWOPITC_NONE_TRUE_1000!S7</f>
        <v>3.691016099410447E-2</v>
      </c>
      <c r="K21" s="67">
        <f>SWOPITC_PARTIAL_TRUE_1000!S7</f>
        <v>3.0013085053036462E-2</v>
      </c>
      <c r="L21" s="67">
        <f>SWOPITC_COMPLETE_TRUE_1000!S7</f>
        <v>3.4227871459390824E-2</v>
      </c>
    </row>
    <row r="22" spans="1:13" x14ac:dyDescent="0.2">
      <c r="A22" s="24">
        <v>2000</v>
      </c>
      <c r="B22" s="32"/>
      <c r="C22" s="55"/>
      <c r="D22" s="55"/>
      <c r="E22" s="55"/>
      <c r="F22" s="49">
        <f>SWOPIT_NONE_TRUE_2000!S7</f>
        <v>3.0768781103720594E-4</v>
      </c>
      <c r="G22" s="49">
        <f>SWOPIT_PARTIAL_TRUE_2000!S7</f>
        <v>6.9997179513209273E-4</v>
      </c>
      <c r="H22" s="49">
        <f>SWOPIT_COMPLETE_TRUE_2000!S7</f>
        <v>3.3595785010902035E-4</v>
      </c>
      <c r="I22" s="26"/>
      <c r="J22" s="67">
        <f>SWOPITC_NONE_TRUE_2000!S7</f>
        <v>2.2856236346573505E-2</v>
      </c>
      <c r="K22" s="49">
        <f>SWOPITC_PARTIAL_TRUE_2000!S7</f>
        <v>1.765670667338819E-2</v>
      </c>
      <c r="L22" s="67">
        <f>SWOPITC_COMPLETE_TRUE_2000!S7</f>
        <v>2.0115486615169334E-2</v>
      </c>
    </row>
    <row r="23" spans="1:13" x14ac:dyDescent="0.2">
      <c r="A23" s="111" t="s">
        <v>160</v>
      </c>
      <c r="B23" s="111"/>
      <c r="C23" s="111"/>
      <c r="D23" s="111"/>
      <c r="E23" s="111"/>
      <c r="F23" s="111"/>
      <c r="G23" s="111"/>
      <c r="H23" s="111"/>
      <c r="I23" s="111"/>
      <c r="J23" s="111"/>
      <c r="K23" s="111"/>
      <c r="L23" s="111"/>
    </row>
    <row r="24" spans="1:13" x14ac:dyDescent="0.2">
      <c r="A24" s="14">
        <v>250</v>
      </c>
      <c r="B24" s="15"/>
      <c r="C24" s="106" t="s">
        <v>106</v>
      </c>
      <c r="D24" s="105"/>
      <c r="E24" s="46"/>
      <c r="F24" s="48">
        <f>SWOPIT_NONE_TRUE_250!S10</f>
        <v>2.9347890444289537E-3</v>
      </c>
      <c r="G24" s="48">
        <f>SWOPIT_PARTIAL_TRUE_250!S10</f>
        <v>9.6831190000853939E-4</v>
      </c>
      <c r="H24" s="48">
        <f>SWOPIT_COMPLETE_TRUE_250!S10</f>
        <v>1.6807010820316659E-3</v>
      </c>
      <c r="I24" s="16"/>
      <c r="J24" s="48">
        <f>SWOPITC_NONE_TRUE_250!S10</f>
        <v>1.2941564487406743E-3</v>
      </c>
      <c r="K24" s="48">
        <f>SWOPITC_PARTIAL_TRUE_250!S10</f>
        <v>8.6005848542664853E-3</v>
      </c>
      <c r="L24" s="48">
        <f>SWOPITC_COMPLETE_TRUE_250!S10</f>
        <v>6.5813989368476433E-3</v>
      </c>
    </row>
    <row r="25" spans="1:13" x14ac:dyDescent="0.2">
      <c r="A25" s="19">
        <v>500</v>
      </c>
      <c r="B25" s="20"/>
      <c r="C25" s="105"/>
      <c r="D25" s="105"/>
      <c r="E25" s="46"/>
      <c r="F25" s="48">
        <f>SWOPIT_NONE_TRUE_500!S10</f>
        <v>7.6085102063011556E-4</v>
      </c>
      <c r="G25" s="48">
        <f>SWOPIT_PARTIAL_TRUE_500!S10</f>
        <v>6.7972252525108634E-4</v>
      </c>
      <c r="H25" s="48">
        <f>SWOPIT_COMPLETE_TRUE_500!S10</f>
        <v>2.6565791361909952E-4</v>
      </c>
      <c r="I25" s="16"/>
      <c r="J25" s="48">
        <f>SWOPITC_NONE_TRUE_500!S10</f>
        <v>2.9888950008027937E-4</v>
      </c>
      <c r="K25" s="48">
        <f>SWOPITC_PARTIAL_TRUE_500!S10</f>
        <v>5.8015407535602359E-3</v>
      </c>
      <c r="L25" s="48">
        <f>SWOPITC_COMPLETE_TRUE_500!S10</f>
        <v>2.0652426082409248E-3</v>
      </c>
    </row>
    <row r="26" spans="1:13" x14ac:dyDescent="0.2">
      <c r="A26" s="65">
        <v>1000</v>
      </c>
      <c r="B26" s="25"/>
      <c r="C26" s="104"/>
      <c r="D26" s="104"/>
      <c r="E26" s="46"/>
      <c r="F26" s="67">
        <f>SWOPIT_NONE_TRUE_1000!S10</f>
        <v>2.0689286008820917E-4</v>
      </c>
      <c r="G26" s="67">
        <f>SWOPIT_PARTIAL_TRUE_1000!S10</f>
        <v>8.321636290452572E-4</v>
      </c>
      <c r="H26" s="67">
        <f>SWOPIT_COMPLETE_TRUE_1000!S10</f>
        <v>2.8073090797739453E-4</v>
      </c>
      <c r="I26" s="16"/>
      <c r="J26" s="67">
        <f>SWOPITC_NONE_TRUE_1000!S10</f>
        <v>4.7954267872449274E-4</v>
      </c>
      <c r="K26" s="67">
        <f>SWOPITC_PARTIAL_TRUE_1000!S10</f>
        <v>3.0481305631472055E-3</v>
      </c>
      <c r="L26" s="67">
        <f>SWOPITC_COMPLETE_TRUE_1000!S10</f>
        <v>1.0057509252551222E-3</v>
      </c>
    </row>
    <row r="27" spans="1:13" s="71" customFormat="1" x14ac:dyDescent="0.2">
      <c r="A27" s="24">
        <v>2000</v>
      </c>
      <c r="B27" s="32"/>
      <c r="C27" s="55"/>
      <c r="D27" s="55"/>
      <c r="E27" s="55"/>
      <c r="F27" s="49">
        <f>SWOPIT_NONE_TRUE_2000!S10</f>
        <v>6.6858361893729068E-4</v>
      </c>
      <c r="G27" s="49">
        <f>SWOPIT_PARTIAL_TRUE_2000!S10</f>
        <v>1.7767031644447262E-4</v>
      </c>
      <c r="H27" s="49">
        <f>SWOPIT_COMPLETE_TRUE_2000!S10</f>
        <v>3.7632529965220263E-5</v>
      </c>
      <c r="I27" s="26"/>
      <c r="J27" s="49">
        <f>SWOPITC_NONE_TRUE_2000!S10</f>
        <v>2.1755895647762591E-5</v>
      </c>
      <c r="K27" s="49">
        <f>SWOPITC_PARTIAL_TRUE_2000!S10</f>
        <v>8.6072328976502521E-4</v>
      </c>
      <c r="L27" s="49">
        <f>SWOPITC_COMPLETE_TRUE_2000!S10</f>
        <v>3.3978858070715656E-4</v>
      </c>
    </row>
    <row r="28" spans="1:13" x14ac:dyDescent="0.2">
      <c r="A28" s="14">
        <v>250</v>
      </c>
      <c r="B28" s="15"/>
      <c r="C28" s="103" t="s">
        <v>107</v>
      </c>
      <c r="D28" s="104"/>
      <c r="E28" s="46"/>
      <c r="F28" s="48">
        <f>SWOPIT_NONE_TRUE_250!S11</f>
        <v>0.14515141039734744</v>
      </c>
      <c r="G28" s="48">
        <f>SWOPIT_PARTIAL_TRUE_250!S11</f>
        <v>0.20954637218233974</v>
      </c>
      <c r="H28" s="48">
        <f>SWOPIT_COMPLETE_TRUE_250!S11</f>
        <v>0.14488507596833991</v>
      </c>
      <c r="I28" s="16"/>
      <c r="J28" s="48">
        <f>SWOPITC_NONE_TRUE_250!S11</f>
        <v>0.14315347679275781</v>
      </c>
      <c r="K28" s="48">
        <f>SWOPITC_PARTIAL_TRUE_250!S11</f>
        <v>0.15903147734670711</v>
      </c>
      <c r="L28" s="48">
        <f>SWOPITC_COMPLETE_TRUE_250!S11</f>
        <v>0.14066489829850337</v>
      </c>
    </row>
    <row r="29" spans="1:13" x14ac:dyDescent="0.2">
      <c r="A29" s="19">
        <v>500</v>
      </c>
      <c r="B29" s="20"/>
      <c r="C29" s="105"/>
      <c r="D29" s="105"/>
      <c r="E29" s="46"/>
      <c r="F29" s="48">
        <f>SWOPIT_NONE_TRUE_500!S11</f>
        <v>8.69868586636484E-2</v>
      </c>
      <c r="G29" s="48">
        <f>SWOPIT_PARTIAL_TRUE_500!S11</f>
        <v>0.13447276515380568</v>
      </c>
      <c r="H29" s="48">
        <f>SWOPIT_COMPLETE_TRUE_500!S11</f>
        <v>8.659555956212775E-2</v>
      </c>
      <c r="I29" s="16"/>
      <c r="J29" s="48">
        <f>SWOPITC_NONE_TRUE_500!S11</f>
        <v>8.7236577546408692E-2</v>
      </c>
      <c r="K29" s="48">
        <f>SWOPITC_PARTIAL_TRUE_500!S11</f>
        <v>9.7069275190083903E-2</v>
      </c>
      <c r="L29" s="48">
        <f>SWOPITC_COMPLETE_TRUE_500!S11</f>
        <v>8.6900837565694347E-2</v>
      </c>
    </row>
    <row r="30" spans="1:13" x14ac:dyDescent="0.2">
      <c r="A30" s="65">
        <v>1000</v>
      </c>
      <c r="B30" s="25"/>
      <c r="C30" s="104"/>
      <c r="D30" s="104"/>
      <c r="E30" s="46"/>
      <c r="F30" s="67">
        <f>SWOPIT_NONE_TRUE_1000!S11</f>
        <v>5.7511017125380252E-2</v>
      </c>
      <c r="G30" s="67">
        <f>SWOPIT_PARTIAL_TRUE_1000!S11</f>
        <v>8.7588327516036152E-2</v>
      </c>
      <c r="H30" s="67">
        <f>SWOPIT_COMPLETE_TRUE_1000!S11</f>
        <v>5.7704284054878124E-2</v>
      </c>
      <c r="I30" s="16"/>
      <c r="J30" s="67">
        <f>SWOPITC_NONE_TRUE_1000!S11</f>
        <v>5.7528792131208858E-2</v>
      </c>
      <c r="K30" s="67">
        <f>SWOPITC_PARTIAL_TRUE_1000!S11</f>
        <v>6.3271257991162427E-2</v>
      </c>
      <c r="L30" s="67">
        <f>SWOPITC_COMPLETE_TRUE_1000!S11</f>
        <v>5.7687731538374191E-2</v>
      </c>
    </row>
    <row r="31" spans="1:13" x14ac:dyDescent="0.2">
      <c r="A31" s="24">
        <v>2000</v>
      </c>
      <c r="B31" s="32"/>
      <c r="C31" s="55"/>
      <c r="D31" s="55"/>
      <c r="E31" s="55"/>
      <c r="F31" s="49">
        <f>SWOPIT_NONE_TRUE_2000!S11</f>
        <v>3.944187193050918E-2</v>
      </c>
      <c r="G31" s="49">
        <f>SWOPIT_PARTIAL_TRUE_2000!S11</f>
        <v>6.1167342353420556E-2</v>
      </c>
      <c r="H31" s="49">
        <f>SWOPIT_COMPLETE_TRUE_2000!S11</f>
        <v>3.9696646885114754E-2</v>
      </c>
      <c r="I31" s="26"/>
      <c r="J31" s="49">
        <f>SWOPITC_NONE_TRUE_2000!S11</f>
        <v>3.9430980254516371E-2</v>
      </c>
      <c r="K31" s="49">
        <f>SWOPITC_PARTIAL_TRUE_2000!S11</f>
        <v>4.3092334456273772E-2</v>
      </c>
      <c r="L31" s="49">
        <f>SWOPITC_COMPLETE_TRUE_2000!S11</f>
        <v>3.9633262089958106E-2</v>
      </c>
      <c r="M31" s="71"/>
    </row>
    <row r="32" spans="1:13" x14ac:dyDescent="0.2">
      <c r="A32" s="14">
        <v>250</v>
      </c>
      <c r="B32" s="15"/>
      <c r="C32" s="110" t="s">
        <v>109</v>
      </c>
      <c r="D32" s="104"/>
      <c r="E32" s="46"/>
      <c r="F32" s="48">
        <f>SWOPIT_NONE_TRUE_250!S12</f>
        <v>91.25</v>
      </c>
      <c r="G32" s="48">
        <f>SWOPIT_PARTIAL_TRUE_250!S12</f>
        <v>85.570000000000007</v>
      </c>
      <c r="H32" s="48">
        <f>SWOPIT_COMPLETE_TRUE_250!S12</f>
        <v>91.75</v>
      </c>
      <c r="I32" s="16"/>
      <c r="J32" s="48">
        <f>SWOPITC_NONE_TRUE_250!S12</f>
        <v>90.2</v>
      </c>
      <c r="K32" s="48">
        <f>SWOPITC_PARTIAL_TRUE_250!S12</f>
        <v>88.67</v>
      </c>
      <c r="L32" s="48">
        <f>SWOPITC_COMPLETE_TRUE_250!S12</f>
        <v>89.94</v>
      </c>
    </row>
    <row r="33" spans="1:14" x14ac:dyDescent="0.2">
      <c r="A33" s="19">
        <v>500</v>
      </c>
      <c r="B33" s="20"/>
      <c r="C33" s="105"/>
      <c r="D33" s="105"/>
      <c r="E33" s="46"/>
      <c r="F33" s="48">
        <f>SWOPIT_NONE_TRUE_500!S12</f>
        <v>94.22</v>
      </c>
      <c r="G33" s="48">
        <f>SWOPIT_PARTIAL_TRUE_500!S12</f>
        <v>91.31</v>
      </c>
      <c r="H33" s="48">
        <f>SWOPIT_COMPLETE_TRUE_500!S12</f>
        <v>94.12</v>
      </c>
      <c r="I33" s="16"/>
      <c r="J33" s="48">
        <f>SWOPITC_NONE_TRUE_500!S12</f>
        <v>93.16</v>
      </c>
      <c r="K33" s="48">
        <f>SWOPITC_PARTIAL_TRUE_500!S12</f>
        <v>92.74</v>
      </c>
      <c r="L33" s="48">
        <f>SWOPITC_COMPLETE_TRUE_500!S12</f>
        <v>93.13</v>
      </c>
    </row>
    <row r="34" spans="1:14" x14ac:dyDescent="0.2">
      <c r="A34" s="65">
        <v>1000</v>
      </c>
      <c r="B34" s="25"/>
      <c r="C34" s="104"/>
      <c r="D34" s="104"/>
      <c r="E34" s="46"/>
      <c r="F34" s="67">
        <f>SWOPIT_NONE_TRUE_1000!S12</f>
        <v>94.61</v>
      </c>
      <c r="G34" s="67">
        <f>SWOPIT_PARTIAL_TRUE_1000!S12</f>
        <v>93.42</v>
      </c>
      <c r="H34" s="67">
        <f>SWOPIT_COMPLETE_TRUE_1000!S12</f>
        <v>94.27</v>
      </c>
      <c r="I34" s="16"/>
      <c r="J34" s="67">
        <f>SWOPITC_NONE_TRUE_1000!S12</f>
        <v>94.11</v>
      </c>
      <c r="K34" s="67">
        <f>SWOPITC_PARTIAL_TRUE_1000!S12</f>
        <v>93.89</v>
      </c>
      <c r="L34" s="67">
        <f>SWOPITC_COMPLETE_TRUE_1000!S12</f>
        <v>94.1</v>
      </c>
    </row>
    <row r="35" spans="1:14" x14ac:dyDescent="0.2">
      <c r="A35" s="24">
        <v>2000</v>
      </c>
      <c r="B35" s="32"/>
      <c r="C35" s="55"/>
      <c r="D35" s="55"/>
      <c r="E35" s="55"/>
      <c r="F35" s="49">
        <f>SWOPIT_NONE_TRUE_2000!S12</f>
        <v>94.89</v>
      </c>
      <c r="G35" s="49">
        <f>SWOPIT_PARTIAL_TRUE_2000!S12</f>
        <v>94.04</v>
      </c>
      <c r="H35" s="49">
        <f>SWOPIT_COMPLETE_TRUE_2000!S12</f>
        <v>94.75</v>
      </c>
      <c r="I35" s="26"/>
      <c r="J35" s="49">
        <f>SWOPITC_NONE_TRUE_2000!S12</f>
        <v>94.789999999999992</v>
      </c>
      <c r="K35" s="49">
        <f>SWOPITC_PARTIAL_TRUE_2000!S12</f>
        <v>94.05</v>
      </c>
      <c r="L35" s="49">
        <f>SWOPITC_COMPLETE_TRUE_2000!S12</f>
        <v>94.15</v>
      </c>
      <c r="M35" s="71"/>
      <c r="N35" s="71"/>
    </row>
    <row r="36" spans="1:14" x14ac:dyDescent="0.2">
      <c r="A36" s="70">
        <v>250</v>
      </c>
      <c r="B36" s="15"/>
      <c r="C36" s="103" t="s">
        <v>166</v>
      </c>
      <c r="D36" s="104"/>
      <c r="E36" s="46"/>
      <c r="F36" s="48">
        <f>SWOPIT_NONE_TRUE_250!S13</f>
        <v>2.4809745345758562E-2</v>
      </c>
      <c r="G36" s="48">
        <f>SWOPIT_PARTIAL_TRUE_250!S13</f>
        <v>3.8021283847639656E-2</v>
      </c>
      <c r="H36" s="48">
        <f>SWOPIT_COMPLETE_TRUE_250!S13</f>
        <v>2.3921522253514883E-2</v>
      </c>
      <c r="I36" s="16"/>
      <c r="J36" s="48">
        <f>SWOPITC_NONE_TRUE_250!S13</f>
        <v>1.9915853865048697E-2</v>
      </c>
      <c r="K36" s="48">
        <f>SWOPITC_PARTIAL_TRUE_250!S13</f>
        <v>2.4653800582333588E-2</v>
      </c>
      <c r="L36" s="48">
        <f>SWOPITC_COMPLETE_TRUE_250!S13</f>
        <v>1.8803567483470812E-2</v>
      </c>
    </row>
    <row r="37" spans="1:14" x14ac:dyDescent="0.2">
      <c r="A37" s="19">
        <v>500</v>
      </c>
      <c r="B37" s="20"/>
      <c r="C37" s="105"/>
      <c r="D37" s="105"/>
      <c r="E37" s="46"/>
      <c r="F37" s="48">
        <f>SWOPIT_NONE_TRUE_500!S13</f>
        <v>6.0889116236737401E-3</v>
      </c>
      <c r="G37" s="48">
        <f>SWOPIT_PARTIAL_TRUE_500!S13</f>
        <v>1.2560962365450755E-2</v>
      </c>
      <c r="H37" s="48">
        <f>SWOPIT_COMPLETE_TRUE_500!S13</f>
        <v>5.5744727815261463E-3</v>
      </c>
      <c r="I37" s="16"/>
      <c r="J37" s="48">
        <f>SWOPITC_NONE_TRUE_500!S13</f>
        <v>5.1305019543190084E-3</v>
      </c>
      <c r="K37" s="48">
        <f>SWOPITC_PARTIAL_TRUE_500!S13</f>
        <v>7.1514018929488762E-3</v>
      </c>
      <c r="L37" s="48">
        <f>SWOPITC_COMPLETE_TRUE_500!S13</f>
        <v>5.2032900735830001E-3</v>
      </c>
    </row>
    <row r="38" spans="1:14" x14ac:dyDescent="0.2">
      <c r="A38" s="65">
        <v>1000</v>
      </c>
      <c r="B38" s="68"/>
      <c r="C38" s="104"/>
      <c r="D38" s="104"/>
      <c r="E38" s="66"/>
      <c r="F38" s="67">
        <f>SWOPIT_NONE_TRUE_1000!S13</f>
        <v>1.6600925019296491E-3</v>
      </c>
      <c r="G38" s="67">
        <f>SWOPIT_PARTIAL_TRUE_1000!S13</f>
        <v>3.0920886446687973E-3</v>
      </c>
      <c r="H38" s="67">
        <f>SWOPIT_COMPLETE_TRUE_1000!S13</f>
        <v>1.7512981463048555E-3</v>
      </c>
      <c r="I38" s="69"/>
      <c r="J38" s="67">
        <f>SWOPITC_NONE_TRUE_1000!S13</f>
        <v>1.8220195271490235E-3</v>
      </c>
      <c r="K38" s="67">
        <f>SWOPITC_PARTIAL_TRUE_1000!S13</f>
        <v>2.7030676279097797E-3</v>
      </c>
      <c r="L38" s="67">
        <f>SWOPITC_COMPLETE_TRUE_1000!S13</f>
        <v>1.7407462871126926E-3</v>
      </c>
    </row>
    <row r="39" spans="1:14" x14ac:dyDescent="0.2">
      <c r="A39" s="24">
        <v>2000</v>
      </c>
      <c r="B39" s="32"/>
      <c r="C39" s="55"/>
      <c r="D39" s="55"/>
      <c r="E39" s="55"/>
      <c r="F39" s="49">
        <f>SWOPIT_NONE_TRUE_2000!S13</f>
        <v>4.5289974941327416E-4</v>
      </c>
      <c r="G39" s="49">
        <f>SWOPIT_PARTIAL_TRUE_2000!S13</f>
        <v>1.9998899511501286E-3</v>
      </c>
      <c r="H39" s="49">
        <f>SWOPIT_COMPLETE_TRUE_2000!S13</f>
        <v>6.2598205342131313E-4</v>
      </c>
      <c r="I39" s="26"/>
      <c r="J39" s="49">
        <f>SWOPITC_NONE_TRUE_2000!S13</f>
        <v>5.9089149173821576E-4</v>
      </c>
      <c r="K39" s="49">
        <f>SWOPITC_PARTIAL_TRUE_2000!S13</f>
        <v>9.6673493370250108E-4</v>
      </c>
      <c r="L39" s="49">
        <f>SWOPITC_COMPLETE_TRUE_2000!S13</f>
        <v>7.5248807064941942E-4</v>
      </c>
      <c r="M39" s="71"/>
    </row>
    <row r="40" spans="1:14" x14ac:dyDescent="0.2">
      <c r="A40" s="112" t="s">
        <v>161</v>
      </c>
      <c r="B40" s="112"/>
      <c r="C40" s="112"/>
      <c r="D40" s="112"/>
      <c r="E40" s="112"/>
      <c r="F40" s="112"/>
      <c r="G40" s="112"/>
      <c r="H40" s="112"/>
      <c r="I40" s="112"/>
      <c r="J40" s="112"/>
      <c r="K40" s="112"/>
      <c r="L40" s="112"/>
    </row>
    <row r="41" spans="1:14" x14ac:dyDescent="0.2">
      <c r="A41" s="14">
        <v>250</v>
      </c>
      <c r="B41" s="15"/>
      <c r="C41" s="106" t="s">
        <v>106</v>
      </c>
      <c r="D41" s="105"/>
      <c r="E41" s="46"/>
      <c r="F41" s="48">
        <f>SWOPIT_NONE_TRUE_250!S16</f>
        <v>7.0506883266431061E-3</v>
      </c>
      <c r="G41" s="48">
        <f>SWOPIT_PARTIAL_TRUE_250!S16</f>
        <v>2.3380672871590848E-3</v>
      </c>
      <c r="H41" s="48">
        <f>SWOPIT_COMPLETE_TRUE_250!S16</f>
        <v>7.3458267656962397E-3</v>
      </c>
      <c r="I41" s="16"/>
      <c r="J41" s="48">
        <f>SWOPITC_NONE_TRUE_250!S16</f>
        <v>2.2240307939333237E-2</v>
      </c>
      <c r="K41" s="48">
        <f>SWOPITC_PARTIAL_TRUE_250!S16</f>
        <v>3.1979183812021417E-2</v>
      </c>
      <c r="L41" s="48">
        <f>SWOPITC_COMPLETE_TRUE_250!S16</f>
        <v>2.4203709904337255E-2</v>
      </c>
    </row>
    <row r="42" spans="1:14" x14ac:dyDescent="0.2">
      <c r="A42" s="19">
        <v>500</v>
      </c>
      <c r="B42" s="20"/>
      <c r="C42" s="105"/>
      <c r="D42" s="105"/>
      <c r="E42" s="46"/>
      <c r="F42" s="48">
        <f>SWOPIT_NONE_TRUE_500!S16</f>
        <v>3.0471639548518724E-3</v>
      </c>
      <c r="G42" s="48">
        <f>SWOPIT_PARTIAL_TRUE_500!S16</f>
        <v>2.1061951325848428E-3</v>
      </c>
      <c r="H42" s="48">
        <f>SWOPIT_COMPLETE_TRUE_500!S16</f>
        <v>3.7288950323506875E-3</v>
      </c>
      <c r="I42" s="16"/>
      <c r="J42" s="48">
        <f>SWOPITC_NONE_TRUE_500!S16</f>
        <v>7.9950719348778621E-3</v>
      </c>
      <c r="K42" s="48">
        <f>SWOPITC_PARTIAL_TRUE_500!S16</f>
        <v>1.7144786155055582E-2</v>
      </c>
      <c r="L42" s="48">
        <f>SWOPITC_COMPLETE_TRUE_500!S16</f>
        <v>9.0681221774225555E-3</v>
      </c>
    </row>
    <row r="43" spans="1:14" x14ac:dyDescent="0.2">
      <c r="A43" s="65">
        <v>1000</v>
      </c>
      <c r="B43" s="25"/>
      <c r="C43" s="104"/>
      <c r="D43" s="104"/>
      <c r="E43" s="46"/>
      <c r="F43" s="67">
        <f>SWOPIT_NONE_TRUE_1000!S16</f>
        <v>1.9712945419052552E-3</v>
      </c>
      <c r="G43" s="67">
        <f>SWOPIT_PARTIAL_TRUE_1000!S16</f>
        <v>1.401593078981822E-3</v>
      </c>
      <c r="H43" s="67">
        <f>SWOPIT_COMPLETE_TRUE_1000!S16</f>
        <v>1.7671608108485669E-3</v>
      </c>
      <c r="I43" s="16"/>
      <c r="J43" s="67">
        <f>SWOPITC_NONE_TRUE_1000!S16</f>
        <v>3.6526851609903432E-3</v>
      </c>
      <c r="K43" s="67">
        <f>SWOPITC_PARTIAL_TRUE_1000!S16</f>
        <v>5.1665265904604959E-3</v>
      </c>
      <c r="L43" s="67">
        <f>SWOPITC_COMPLETE_TRUE_1000!S16</f>
        <v>3.5866325674115407E-3</v>
      </c>
    </row>
    <row r="44" spans="1:14" x14ac:dyDescent="0.2">
      <c r="A44" s="24">
        <v>2000</v>
      </c>
      <c r="B44" s="32"/>
      <c r="C44" s="55"/>
      <c r="D44" s="55"/>
      <c r="E44" s="55"/>
      <c r="F44" s="49">
        <f>SWOPIT_NONE_TRUE_2000!S16</f>
        <v>9.7950421668157044E-4</v>
      </c>
      <c r="G44" s="49">
        <f>SWOPIT_PARTIAL_TRUE_2000!S16</f>
        <v>3.8637291050497291E-4</v>
      </c>
      <c r="H44" s="49">
        <f>SWOPIT_COMPLETE_TRUE_2000!S16</f>
        <v>8.1799122013926913E-4</v>
      </c>
      <c r="I44" s="26"/>
      <c r="J44" s="49">
        <f>SWOPITC_NONE_TRUE_2000!S16</f>
        <v>5.8006220271889734E-3</v>
      </c>
      <c r="K44" s="49">
        <f>SWOPITC_PARTIAL_TRUE_2000!S16</f>
        <v>2.4403831797665922E-3</v>
      </c>
      <c r="L44" s="49">
        <f>SWOPITC_COMPLETE_TRUE_2000!S16</f>
        <v>4.9405671252299556E-3</v>
      </c>
      <c r="M44" s="71"/>
    </row>
    <row r="45" spans="1:14" x14ac:dyDescent="0.2">
      <c r="A45" s="14">
        <v>250</v>
      </c>
      <c r="B45" s="15"/>
      <c r="C45" s="103" t="s">
        <v>107</v>
      </c>
      <c r="D45" s="104"/>
      <c r="E45" s="46"/>
      <c r="F45" s="48">
        <f>SWOPIT_NONE_TRUE_250!S17</f>
        <v>0.1521552317962454</v>
      </c>
      <c r="G45" s="48">
        <f>SWOPIT_PARTIAL_TRUE_250!S17</f>
        <v>0.1818158145325513</v>
      </c>
      <c r="H45" s="48">
        <f>SWOPIT_COMPLETE_TRUE_250!S17</f>
        <v>0.1332516541123521</v>
      </c>
      <c r="I45" s="16"/>
      <c r="J45" s="48">
        <f>SWOPITC_NONE_TRUE_250!S17</f>
        <v>0.17782103668430846</v>
      </c>
      <c r="K45" s="48">
        <f>SWOPITC_PARTIAL_TRUE_250!S17</f>
        <v>0.18698015159045298</v>
      </c>
      <c r="L45" s="48">
        <f>SWOPITC_COMPLETE_TRUE_250!S17</f>
        <v>0.17626017391999657</v>
      </c>
    </row>
    <row r="46" spans="1:14" x14ac:dyDescent="0.2">
      <c r="A46" s="19">
        <v>500</v>
      </c>
      <c r="B46" s="20"/>
      <c r="C46" s="105"/>
      <c r="D46" s="105"/>
      <c r="E46" s="46"/>
      <c r="F46" s="48">
        <f>SWOPIT_NONE_TRUE_500!S17</f>
        <v>9.7480491494474228E-2</v>
      </c>
      <c r="G46" s="48">
        <f>SWOPIT_PARTIAL_TRUE_500!S17</f>
        <v>0.11642701746469264</v>
      </c>
      <c r="H46" s="48">
        <f>SWOPIT_COMPLETE_TRUE_500!S17</f>
        <v>8.1106335522013934E-2</v>
      </c>
      <c r="I46" s="16"/>
      <c r="J46" s="48">
        <f>SWOPITC_NONE_TRUE_500!S17</f>
        <v>0.13335399215764687</v>
      </c>
      <c r="K46" s="48">
        <f>SWOPITC_PARTIAL_TRUE_500!S17</f>
        <v>0.137743923422179</v>
      </c>
      <c r="L46" s="48">
        <f>SWOPITC_COMPLETE_TRUE_500!S17</f>
        <v>0.13491668927076411</v>
      </c>
    </row>
    <row r="47" spans="1:14" x14ac:dyDescent="0.2">
      <c r="A47" s="65">
        <v>1000</v>
      </c>
      <c r="B47" s="25"/>
      <c r="C47" s="104"/>
      <c r="D47" s="104"/>
      <c r="E47" s="46"/>
      <c r="F47" s="67">
        <f>SWOPIT_NONE_TRUE_1000!S17</f>
        <v>6.6617699219888388E-2</v>
      </c>
      <c r="G47" s="67">
        <f>SWOPIT_PARTIAL_TRUE_1000!S17</f>
        <v>7.6185567240621199E-2</v>
      </c>
      <c r="H47" s="67">
        <f>SWOPIT_COMPLETE_TRUE_1000!S17</f>
        <v>5.379833412803231E-2</v>
      </c>
      <c r="I47" s="16"/>
      <c r="J47" s="67">
        <f>SWOPITC_NONE_TRUE_1000!S17</f>
        <v>9.9331243434872735E-2</v>
      </c>
      <c r="K47" s="67">
        <f>SWOPITC_PARTIAL_TRUE_1000!S17</f>
        <v>9.9854829598822442E-2</v>
      </c>
      <c r="L47" s="67">
        <f>SWOPITC_COMPLETE_TRUE_1000!S17</f>
        <v>0.10097142317152849</v>
      </c>
    </row>
    <row r="48" spans="1:14" x14ac:dyDescent="0.2">
      <c r="A48" s="24">
        <v>2000</v>
      </c>
      <c r="B48" s="32"/>
      <c r="C48" s="55"/>
      <c r="D48" s="55"/>
      <c r="E48" s="55"/>
      <c r="F48" s="49">
        <f>SWOPIT_NONE_TRUE_2000!S17</f>
        <v>4.5898262689581783E-2</v>
      </c>
      <c r="G48" s="49">
        <f>SWOPIT_PARTIAL_TRUE_2000!S17</f>
        <v>5.2916246387572474E-2</v>
      </c>
      <c r="H48" s="49">
        <f>SWOPIT_COMPLETE_TRUE_2000!S17</f>
        <v>3.6984572628469548E-2</v>
      </c>
      <c r="I48" s="26"/>
      <c r="J48" s="49">
        <f>SWOPITC_NONE_TRUE_2000!S17</f>
        <v>6.8739771048748427E-2</v>
      </c>
      <c r="K48" s="49">
        <f>SWOPITC_PARTIAL_TRUE_2000!S17</f>
        <v>6.8057514580812023E-2</v>
      </c>
      <c r="L48" s="49">
        <f>SWOPITC_COMPLETE_TRUE_2000!S17</f>
        <v>6.9750653665632462E-2</v>
      </c>
      <c r="M48" s="71"/>
    </row>
    <row r="49" spans="1:12" x14ac:dyDescent="0.2">
      <c r="A49" s="14">
        <v>250</v>
      </c>
      <c r="B49" s="15"/>
      <c r="C49" s="107" t="s">
        <v>114</v>
      </c>
      <c r="D49" s="103"/>
      <c r="E49" s="46"/>
      <c r="F49" s="48">
        <f>SWOPIT_NONE_TRUE_250!S18</f>
        <v>87.873999999999995</v>
      </c>
      <c r="G49" s="48">
        <f>SWOPIT_PARTIAL_TRUE_250!S18</f>
        <v>86.355999999999995</v>
      </c>
      <c r="H49" s="48">
        <f>SWOPIT_COMPLETE_TRUE_250!S18</f>
        <v>90.518000000000001</v>
      </c>
      <c r="I49" s="16"/>
      <c r="J49" s="48">
        <f>SWOPITC_NONE_TRUE_250!S18</f>
        <v>85.584000000000003</v>
      </c>
      <c r="K49" s="48">
        <f>SWOPITC_PARTIAL_TRUE_250!S18</f>
        <v>85.216000000000008</v>
      </c>
      <c r="L49" s="48">
        <f>SWOPITC_COMPLETE_TRUE_250!S18</f>
        <v>84.49</v>
      </c>
    </row>
    <row r="50" spans="1:12" x14ac:dyDescent="0.2">
      <c r="A50" s="19">
        <v>500</v>
      </c>
      <c r="B50" s="20"/>
      <c r="C50" s="106"/>
      <c r="D50" s="106"/>
      <c r="E50" s="46"/>
      <c r="F50" s="48">
        <f>SWOPIT_NONE_TRUE_500!S18</f>
        <v>92.013999999999996</v>
      </c>
      <c r="G50" s="48">
        <f>SWOPIT_PARTIAL_TRUE_500!S18</f>
        <v>91.405999999999992</v>
      </c>
      <c r="H50" s="48">
        <f>SWOPIT_COMPLETE_TRUE_500!S18</f>
        <v>93.388000000000005</v>
      </c>
      <c r="I50" s="16"/>
      <c r="J50" s="48">
        <f>SWOPITC_NONE_TRUE_500!S18</f>
        <v>85.504000000000005</v>
      </c>
      <c r="K50" s="48">
        <f>SWOPITC_PARTIAL_TRUE_500!S18</f>
        <v>87.614000000000004</v>
      </c>
      <c r="L50" s="48">
        <f>SWOPITC_COMPLETE_TRUE_500!S18</f>
        <v>84.896000000000015</v>
      </c>
    </row>
    <row r="51" spans="1:12" x14ac:dyDescent="0.2">
      <c r="A51" s="65">
        <v>1000</v>
      </c>
      <c r="B51" s="25"/>
      <c r="C51" s="103"/>
      <c r="D51" s="103"/>
      <c r="E51" s="46"/>
      <c r="F51" s="67">
        <f>SWOPIT_NONE_TRUE_1000!S18</f>
        <v>93.328000000000017</v>
      </c>
      <c r="G51" s="67">
        <f>SWOPIT_PARTIAL_TRUE_1000!S18</f>
        <v>93.544000000000011</v>
      </c>
      <c r="H51" s="67">
        <f>SWOPIT_COMPLETE_TRUE_1000!S18</f>
        <v>94.134</v>
      </c>
      <c r="I51" s="16"/>
      <c r="J51" s="67">
        <f>SWOPITC_NONE_TRUE_1000!S18</f>
        <v>84.025999999999996</v>
      </c>
      <c r="K51" s="67">
        <f>SWOPITC_PARTIAL_TRUE_1000!S18</f>
        <v>87.475999999999999</v>
      </c>
      <c r="L51" s="67">
        <f>SWOPITC_COMPLETE_TRUE_1000!S18</f>
        <v>84.835999999999984</v>
      </c>
    </row>
    <row r="52" spans="1:12" x14ac:dyDescent="0.2">
      <c r="A52" s="24">
        <v>2000</v>
      </c>
      <c r="B52" s="32"/>
      <c r="C52" s="57"/>
      <c r="D52" s="57"/>
      <c r="E52" s="55"/>
      <c r="F52" s="49">
        <f>SWOPIT_NONE_TRUE_2000!S18</f>
        <v>94.339999999999989</v>
      </c>
      <c r="G52" s="49">
        <f>SWOPIT_PARTIAL_TRUE_2000!S18</f>
        <v>94.191999999999993</v>
      </c>
      <c r="H52" s="49">
        <f>SWOPIT_COMPLETE_TRUE_2000!S18</f>
        <v>94.778000000000006</v>
      </c>
      <c r="I52" s="26"/>
      <c r="J52" s="49">
        <f>SWOPITC_NONE_TRUE_2000!S18</f>
        <v>86.35</v>
      </c>
      <c r="K52" s="49">
        <f>SWOPITC_PARTIAL_TRUE_2000!S18</f>
        <v>88.798000000000002</v>
      </c>
      <c r="L52" s="49">
        <f>SWOPITC_COMPLETE_TRUE_2000!S18</f>
        <v>88.048000000000002</v>
      </c>
    </row>
    <row r="53" spans="1:12" x14ac:dyDescent="0.2">
      <c r="A53" s="70">
        <v>250</v>
      </c>
      <c r="B53" s="15"/>
      <c r="C53" s="103" t="s">
        <v>166</v>
      </c>
      <c r="D53" s="104"/>
      <c r="E53" s="46"/>
      <c r="F53" s="48">
        <f>SWOPIT_NONE_TRUE_250!S19</f>
        <v>1.9993660091270623E-2</v>
      </c>
      <c r="G53" s="48">
        <f>SWOPIT_PARTIAL_TRUE_250!S19</f>
        <v>2.6361759392677049E-2</v>
      </c>
      <c r="H53" s="48">
        <f>SWOPIT_COMPLETE_TRUE_250!S19</f>
        <v>1.8485936736139914E-2</v>
      </c>
      <c r="I53" s="16"/>
      <c r="J53" s="48">
        <f>SWOPITC_NONE_TRUE_250!S19</f>
        <v>1.7763845950227435E-2</v>
      </c>
      <c r="K53" s="48">
        <f>SWOPITC_PARTIAL_TRUE_250!S19</f>
        <v>1.709000083108635E-2</v>
      </c>
      <c r="L53" s="48">
        <f>SWOPITC_COMPLETE_TRUE_250!S19</f>
        <v>1.5504488816965594E-2</v>
      </c>
    </row>
    <row r="54" spans="1:12" x14ac:dyDescent="0.2">
      <c r="A54" s="19">
        <v>500</v>
      </c>
      <c r="B54" s="20"/>
      <c r="C54" s="105"/>
      <c r="D54" s="105"/>
      <c r="E54" s="46"/>
      <c r="F54" s="48">
        <f>SWOPIT_NONE_TRUE_500!S19</f>
        <v>5.5337887603640144E-3</v>
      </c>
      <c r="G54" s="48">
        <f>SWOPIT_PARTIAL_TRUE_500!S19</f>
        <v>8.8723334302395485E-3</v>
      </c>
      <c r="H54" s="48">
        <f>SWOPIT_COMPLETE_TRUE_500!S19</f>
        <v>4.8205522566326211E-3</v>
      </c>
      <c r="I54" s="16"/>
      <c r="J54" s="48">
        <f>SWOPITC_NONE_TRUE_500!S19</f>
        <v>2.4237956305072438E-2</v>
      </c>
      <c r="K54" s="48">
        <f>SWOPITC_PARTIAL_TRUE_500!S19</f>
        <v>2.2436829753082022E-2</v>
      </c>
      <c r="L54" s="48">
        <f>SWOPITC_COMPLETE_TRUE_500!S19</f>
        <v>2.5342464109974587E-2</v>
      </c>
    </row>
    <row r="55" spans="1:12" x14ac:dyDescent="0.2">
      <c r="A55" s="65">
        <v>1000</v>
      </c>
      <c r="B55" s="68"/>
      <c r="C55" s="104"/>
      <c r="D55" s="104"/>
      <c r="E55" s="66"/>
      <c r="F55" s="67">
        <f>SWOPIT_NONE_TRUE_1000!S19</f>
        <v>1.9476131290661045E-3</v>
      </c>
      <c r="G55" s="67">
        <f>SWOPIT_PARTIAL_TRUE_1000!S19</f>
        <v>2.0991925213221158E-3</v>
      </c>
      <c r="H55" s="67">
        <f>SWOPIT_COMPLETE_TRUE_1000!S19</f>
        <v>1.3872931427345401E-3</v>
      </c>
      <c r="I55" s="69"/>
      <c r="J55" s="67">
        <f>SWOPITC_NONE_TRUE_1000!S19</f>
        <v>2.2874904407322292E-2</v>
      </c>
      <c r="K55" s="67">
        <f>SWOPITC_PARTIAL_TRUE_1000!S19</f>
        <v>1.9089078082985791E-2</v>
      </c>
      <c r="L55" s="67">
        <f>SWOPITC_COMPLETE_TRUE_1000!S19</f>
        <v>2.123302139047957E-2</v>
      </c>
    </row>
    <row r="56" spans="1:12" ht="17" thickBot="1" x14ac:dyDescent="0.25">
      <c r="A56" s="42">
        <v>2000</v>
      </c>
      <c r="B56" s="43"/>
      <c r="C56" s="56"/>
      <c r="D56" s="56"/>
      <c r="E56" s="56"/>
      <c r="F56" s="64">
        <f>SWOPIT_NONE_TRUE_2000!S19</f>
        <v>3.6577258638763321E-4</v>
      </c>
      <c r="G56" s="64">
        <f>SWOPIT_PARTIAL_TRUE_2000!S19</f>
        <v>1.219939057539307E-3</v>
      </c>
      <c r="H56" s="64">
        <f>SWOPIT_COMPLETE_TRUE_2000!S19</f>
        <v>4.519675314339375E-4</v>
      </c>
      <c r="I56" s="44"/>
      <c r="J56" s="64">
        <f>SWOPITC_NONE_TRUE_2000!S19</f>
        <v>1.3950098404639389E-2</v>
      </c>
      <c r="K56" s="64">
        <f>SWOPITC_PARTIAL_TRUE_2000!S19</f>
        <v>1.0980717977513915E-2</v>
      </c>
      <c r="L56" s="64">
        <f>SWOPITC_COMPLETE_TRUE_2000!S19</f>
        <v>1.2370287197361367E-2</v>
      </c>
    </row>
    <row r="57" spans="1:12" ht="17" thickTop="1" x14ac:dyDescent="0.2">
      <c r="A57" s="50"/>
      <c r="B57" s="51"/>
      <c r="C57" s="51"/>
      <c r="D57" s="51"/>
      <c r="E57" s="51"/>
      <c r="F57" s="51"/>
      <c r="G57" s="51"/>
      <c r="H57" s="51"/>
      <c r="I57" s="51"/>
      <c r="J57" s="51"/>
      <c r="K57" s="51"/>
      <c r="L57" s="51"/>
    </row>
    <row r="58" spans="1:12" x14ac:dyDescent="0.2">
      <c r="A58" s="50"/>
      <c r="B58" s="51"/>
      <c r="C58" s="51"/>
      <c r="D58" s="51"/>
      <c r="E58" s="51"/>
      <c r="F58" s="51"/>
      <c r="G58" s="51"/>
      <c r="H58" s="51"/>
      <c r="I58" s="51"/>
      <c r="J58" s="51"/>
      <c r="K58" s="51"/>
      <c r="L58" s="51"/>
    </row>
    <row r="59" spans="1:12" x14ac:dyDescent="0.2">
      <c r="A59" s="50"/>
      <c r="B59" s="51"/>
      <c r="C59" s="51"/>
      <c r="D59" s="51"/>
      <c r="E59" s="51"/>
      <c r="F59" s="51"/>
      <c r="G59" s="51"/>
      <c r="H59" s="51"/>
      <c r="I59" s="51"/>
      <c r="J59" s="51"/>
      <c r="K59" s="51"/>
      <c r="L59" s="51"/>
    </row>
  </sheetData>
  <mergeCells count="21">
    <mergeCell ref="C19:D21"/>
    <mergeCell ref="C7:D9"/>
    <mergeCell ref="C11:D13"/>
    <mergeCell ref="C15:D17"/>
    <mergeCell ref="J4:L4"/>
    <mergeCell ref="C53:D55"/>
    <mergeCell ref="C41:D43"/>
    <mergeCell ref="C45:D47"/>
    <mergeCell ref="C49:D51"/>
    <mergeCell ref="A4:B4"/>
    <mergeCell ref="C4:D4"/>
    <mergeCell ref="C24:D26"/>
    <mergeCell ref="C28:D30"/>
    <mergeCell ref="C32:D34"/>
    <mergeCell ref="A23:L23"/>
    <mergeCell ref="C36:D38"/>
    <mergeCell ref="A40:L40"/>
    <mergeCell ref="F4:H4"/>
    <mergeCell ref="A5:B5"/>
    <mergeCell ref="C5:D5"/>
    <mergeCell ref="A6:L6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0D7F36-A070-E447-A641-2C8FBB4E4CCD}">
  <dimension ref="A1:X44"/>
  <sheetViews>
    <sheetView workbookViewId="0">
      <selection activeCell="P3" sqref="P3:P25"/>
    </sheetView>
  </sheetViews>
  <sheetFormatPr baseColWidth="10" defaultColWidth="8.83203125" defaultRowHeight="16" x14ac:dyDescent="0.2"/>
  <sheetData>
    <row r="1" spans="1:24" x14ac:dyDescent="0.2">
      <c r="A1" t="s">
        <v>62</v>
      </c>
    </row>
    <row r="2" spans="1:24" x14ac:dyDescent="0.2">
      <c r="I2" t="s">
        <v>0</v>
      </c>
      <c r="J2" t="s">
        <v>1</v>
      </c>
      <c r="K2" t="s">
        <v>2</v>
      </c>
    </row>
    <row r="3" spans="1:24" x14ac:dyDescent="0.2">
      <c r="A3" t="s">
        <v>3</v>
      </c>
      <c r="B3">
        <v>10000</v>
      </c>
      <c r="C3" t="s">
        <v>4</v>
      </c>
      <c r="D3">
        <v>2</v>
      </c>
      <c r="E3" t="s">
        <v>5</v>
      </c>
      <c r="F3">
        <v>1000000</v>
      </c>
      <c r="H3" t="s">
        <v>6</v>
      </c>
      <c r="I3">
        <v>0</v>
      </c>
      <c r="J3">
        <v>0</v>
      </c>
      <c r="K3">
        <v>3</v>
      </c>
      <c r="O3" t="s">
        <v>86</v>
      </c>
      <c r="P3" t="s">
        <v>94</v>
      </c>
      <c r="R3" t="s">
        <v>115</v>
      </c>
      <c r="S3" t="s">
        <v>116</v>
      </c>
      <c r="V3" t="s">
        <v>30</v>
      </c>
      <c r="W3" t="s">
        <v>31</v>
      </c>
      <c r="X3" t="s">
        <v>32</v>
      </c>
    </row>
    <row r="4" spans="1:24" x14ac:dyDescent="0.2">
      <c r="A4" t="s">
        <v>63</v>
      </c>
      <c r="O4" t="s">
        <v>88</v>
      </c>
      <c r="P4">
        <f>(ABS(C6-B6)+ABS(C7-B7)+ABS(C9-B9)+ABS(C14-B14)+ABS(C13-B13)+ABS(C10-B10))/6</f>
        <v>0.17016804863982926</v>
      </c>
      <c r="R4" t="s">
        <v>88</v>
      </c>
      <c r="S4">
        <f>(ABS(B21-C21)+ABS(B22-C22)+ABS(B23-C23))/3</f>
        <v>3.0571768708073468E-3</v>
      </c>
      <c r="U4" t="s">
        <v>89</v>
      </c>
      <c r="V4">
        <f>ABS(G21-F21)</f>
        <v>7.4369958837373351E-3</v>
      </c>
      <c r="W4">
        <f>ABS(G22-F22)</f>
        <v>2.6809368754902863E-3</v>
      </c>
      <c r="X4">
        <f>ABS(G23-F23)</f>
        <v>9.1218096610686111E-3</v>
      </c>
    </row>
    <row r="5" spans="1:24" x14ac:dyDescent="0.2">
      <c r="A5" t="s">
        <v>7</v>
      </c>
      <c r="B5" t="s">
        <v>8</v>
      </c>
      <c r="C5" t="s">
        <v>9</v>
      </c>
      <c r="D5" t="s">
        <v>10</v>
      </c>
      <c r="E5" t="s">
        <v>11</v>
      </c>
      <c r="F5" t="s">
        <v>12</v>
      </c>
      <c r="G5" t="s">
        <v>13</v>
      </c>
      <c r="H5" t="s">
        <v>14</v>
      </c>
      <c r="I5" t="s">
        <v>15</v>
      </c>
      <c r="J5" t="s">
        <v>16</v>
      </c>
      <c r="K5" t="s">
        <v>17</v>
      </c>
      <c r="O5" t="s">
        <v>16</v>
      </c>
      <c r="P5">
        <f>(J6+J7+J9+J14+J13+J10)/6</f>
        <v>0.42750428028323023</v>
      </c>
      <c r="R5" t="s">
        <v>16</v>
      </c>
      <c r="S5">
        <f>SUM(J21:J23)/3</f>
        <v>0.10439651900528392</v>
      </c>
      <c r="U5" t="s">
        <v>17</v>
      </c>
      <c r="V5">
        <f>K21</f>
        <v>0.91320000000000001</v>
      </c>
      <c r="W5">
        <f>K22</f>
        <v>0.92120000000000002</v>
      </c>
      <c r="X5">
        <f>K23</f>
        <v>0.90969999999999995</v>
      </c>
    </row>
    <row r="6" spans="1:24" x14ac:dyDescent="0.2">
      <c r="A6" t="s">
        <v>18</v>
      </c>
      <c r="B6">
        <v>2</v>
      </c>
      <c r="C6">
        <v>2.2578902427104</v>
      </c>
      <c r="D6">
        <v>1.3551358660980692</v>
      </c>
      <c r="E6">
        <v>3.1606446193227309</v>
      </c>
      <c r="F6">
        <v>0.46059743124523828</v>
      </c>
      <c r="G6">
        <v>0.64361581458559813</v>
      </c>
      <c r="H6">
        <v>1.3973499870495683</v>
      </c>
      <c r="I6">
        <v>1.5993639692525563</v>
      </c>
      <c r="J6">
        <v>0.69336043589889951</v>
      </c>
      <c r="K6">
        <v>0.96630000000000005</v>
      </c>
      <c r="O6" t="s">
        <v>17</v>
      </c>
      <c r="P6">
        <f>(K6+K7+K9+K10+K13+K14)/6*100</f>
        <v>96.50333333333333</v>
      </c>
      <c r="R6" t="s">
        <v>17</v>
      </c>
      <c r="S6">
        <f>SUM(K21:K23)/3*100</f>
        <v>91.47</v>
      </c>
    </row>
    <row r="7" spans="1:24" x14ac:dyDescent="0.2">
      <c r="A7" t="s">
        <v>19</v>
      </c>
      <c r="B7">
        <v>1</v>
      </c>
      <c r="C7">
        <v>1.128606605235126</v>
      </c>
      <c r="D7">
        <v>0.66995738416392714</v>
      </c>
      <c r="E7">
        <v>1.5872558263063248</v>
      </c>
      <c r="F7">
        <v>0.23400900459853624</v>
      </c>
      <c r="G7">
        <v>0.32511856429681385</v>
      </c>
      <c r="H7">
        <v>1.3893421103798307</v>
      </c>
      <c r="I7">
        <v>1.5848588484060699</v>
      </c>
      <c r="J7">
        <v>0.34963086213966432</v>
      </c>
      <c r="K7">
        <v>0.96450000000000002</v>
      </c>
      <c r="O7" t="s">
        <v>89</v>
      </c>
      <c r="P7">
        <f>(ABS(G6-F6)+ABS(F7-G7)+ABS(F9-G9)+ABS(F14-G14)+ABS(F13-G13)+ABS(F10-G10))/6</f>
        <v>8.6190651021167422E-2</v>
      </c>
      <c r="R7" t="s">
        <v>89</v>
      </c>
      <c r="S7">
        <f>(ABS(G23-F23)+ABS(F21-G21)+ABS(G22-F22))/3</f>
        <v>6.4132474734320778E-3</v>
      </c>
    </row>
    <row r="8" spans="1:24" x14ac:dyDescent="0.2">
      <c r="A8" t="s">
        <v>20</v>
      </c>
      <c r="B8">
        <v>0.2</v>
      </c>
      <c r="C8">
        <v>0.22386247725404018</v>
      </c>
      <c r="D8">
        <v>-0.20592895192586447</v>
      </c>
      <c r="E8">
        <v>0.65365390643394483</v>
      </c>
      <c r="F8">
        <v>0.2192853708384668</v>
      </c>
      <c r="G8">
        <v>0.24508372451351482</v>
      </c>
      <c r="H8">
        <v>1.1176473997166549</v>
      </c>
      <c r="I8">
        <v>1.1735242226793552</v>
      </c>
      <c r="J8">
        <v>0.24624266454478597</v>
      </c>
      <c r="K8">
        <v>0.95420000000000005</v>
      </c>
    </row>
    <row r="9" spans="1:24" x14ac:dyDescent="0.2">
      <c r="A9" t="s">
        <v>21</v>
      </c>
      <c r="B9">
        <v>2</v>
      </c>
      <c r="C9">
        <v>2.2084960952971056</v>
      </c>
      <c r="D9">
        <v>1.4709376459666748</v>
      </c>
      <c r="E9">
        <v>2.9460545446275357</v>
      </c>
      <c r="F9">
        <v>0.37631224611686637</v>
      </c>
      <c r="G9">
        <v>0.45554562442247543</v>
      </c>
      <c r="H9">
        <v>1.2105522185982822</v>
      </c>
      <c r="I9">
        <v>1.3310783487174949</v>
      </c>
      <c r="J9">
        <v>0.50099145470217621</v>
      </c>
      <c r="K9">
        <v>0.96499999999999997</v>
      </c>
      <c r="O9" t="s">
        <v>90</v>
      </c>
      <c r="R9" t="s">
        <v>91</v>
      </c>
    </row>
    <row r="10" spans="1:24" x14ac:dyDescent="0.2">
      <c r="A10" t="s">
        <v>22</v>
      </c>
      <c r="B10">
        <v>1</v>
      </c>
      <c r="C10">
        <v>1.1045604704401604</v>
      </c>
      <c r="D10">
        <v>0.72458724183150003</v>
      </c>
      <c r="E10">
        <v>1.4845336990488207</v>
      </c>
      <c r="F10">
        <v>0.19386745450724646</v>
      </c>
      <c r="G10">
        <v>0.23368105755214635</v>
      </c>
      <c r="H10">
        <v>1.2053650683457637</v>
      </c>
      <c r="I10">
        <v>1.3213554889450043</v>
      </c>
      <c r="J10">
        <v>0.25600728239125781</v>
      </c>
      <c r="K10">
        <v>0.96289999999999998</v>
      </c>
      <c r="O10" t="s">
        <v>88</v>
      </c>
      <c r="P10">
        <f>(ABS(D8-C8)+ABS(D12-C12)+ABS(D11-C11)+ABS(D16-C16)+ABS(D15-C15))/5</f>
        <v>1.2729459176257105</v>
      </c>
      <c r="R10" t="s">
        <v>88</v>
      </c>
      <c r="S10">
        <f>(ABS(B24-C24)+ABS(B25-C25))/2</f>
        <v>6.7972252525108634E-4</v>
      </c>
    </row>
    <row r="11" spans="1:24" x14ac:dyDescent="0.2">
      <c r="A11" t="s">
        <v>25</v>
      </c>
      <c r="B11">
        <v>-5.23</v>
      </c>
      <c r="C11">
        <v>-5.7778892120572314</v>
      </c>
      <c r="D11">
        <v>-7.7561448574889491</v>
      </c>
      <c r="E11">
        <v>-3.7996335666255137</v>
      </c>
      <c r="F11">
        <v>1.0093326515364296</v>
      </c>
      <c r="G11">
        <v>1.2094486172022132</v>
      </c>
      <c r="H11">
        <v>1.1982656217067411</v>
      </c>
      <c r="I11">
        <v>1.3099687182534769</v>
      </c>
      <c r="J11">
        <v>1.3277607263136832</v>
      </c>
      <c r="K11">
        <v>0.96460000000000001</v>
      </c>
      <c r="O11" t="s">
        <v>16</v>
      </c>
      <c r="P11">
        <f>(J8+J12+J11+J16+J15)/5</f>
        <v>0.83964693977660598</v>
      </c>
      <c r="R11" t="s">
        <v>16</v>
      </c>
      <c r="S11">
        <f>(J24+J25)/2</f>
        <v>0.13447276515380568</v>
      </c>
    </row>
    <row r="12" spans="1:24" x14ac:dyDescent="0.2">
      <c r="A12" t="s">
        <v>26</v>
      </c>
      <c r="B12">
        <v>2.46</v>
      </c>
      <c r="C12">
        <v>2.7124156364981138</v>
      </c>
      <c r="D12">
        <v>1.683655814241845</v>
      </c>
      <c r="E12">
        <v>3.7411754587543822</v>
      </c>
      <c r="F12">
        <v>0.52488710525856352</v>
      </c>
      <c r="G12">
        <v>0.6207497952369222</v>
      </c>
      <c r="H12">
        <v>1.1826348733241141</v>
      </c>
      <c r="I12">
        <v>1.2873175470937153</v>
      </c>
      <c r="J12">
        <v>0.67010742559341085</v>
      </c>
      <c r="K12">
        <v>0.96040000000000003</v>
      </c>
      <c r="O12" t="s">
        <v>17</v>
      </c>
      <c r="P12">
        <f>(K8+K12+K11+K16+K15)/5*100</f>
        <v>95.931999999999988</v>
      </c>
      <c r="R12" t="s">
        <v>17</v>
      </c>
      <c r="S12">
        <f>(K24+K25)/2*100</f>
        <v>91.31</v>
      </c>
    </row>
    <row r="13" spans="1:24" x14ac:dyDescent="0.2">
      <c r="A13" t="s">
        <v>22</v>
      </c>
      <c r="B13">
        <v>-2</v>
      </c>
      <c r="C13">
        <v>-2.2143776021603729</v>
      </c>
      <c r="D13">
        <v>-2.9545358439597558</v>
      </c>
      <c r="E13">
        <v>-1.4742193603609894</v>
      </c>
      <c r="F13">
        <v>0.37763869521973725</v>
      </c>
      <c r="G13">
        <v>0.46174793809124831</v>
      </c>
      <c r="H13">
        <v>1.2227241115282699</v>
      </c>
      <c r="I13">
        <v>1.335333474452888</v>
      </c>
      <c r="J13">
        <v>0.50908635283176695</v>
      </c>
      <c r="K13">
        <v>0.9647</v>
      </c>
      <c r="O13" t="s">
        <v>89</v>
      </c>
      <c r="P13">
        <f>(ABS(G8-F8)+ABS(F12-G12)+ABS(F11-G11)+ABS(F16-G16)+ABS(F15-G15))/5</f>
        <v>0.12461737192529668</v>
      </c>
      <c r="R13" t="s">
        <v>89</v>
      </c>
      <c r="S13">
        <f>(ABS(G25-F25)+ABS(F24-G24))/2</f>
        <v>1.2560962365450755E-2</v>
      </c>
    </row>
    <row r="14" spans="1:24" x14ac:dyDescent="0.2">
      <c r="A14" t="s">
        <v>23</v>
      </c>
      <c r="B14">
        <v>1</v>
      </c>
      <c r="C14">
        <v>1.1070772759958107</v>
      </c>
      <c r="D14">
        <v>0.72955883959455892</v>
      </c>
      <c r="E14">
        <v>1.4845957123970621</v>
      </c>
      <c r="F14">
        <v>0.19261498648907277</v>
      </c>
      <c r="G14">
        <v>0.23247472535541985</v>
      </c>
      <c r="H14">
        <v>1.2069399665773586</v>
      </c>
      <c r="I14">
        <v>1.3146020480570004</v>
      </c>
      <c r="J14">
        <v>0.25594929373561653</v>
      </c>
      <c r="K14">
        <v>0.96679999999999999</v>
      </c>
    </row>
    <row r="15" spans="1:24" x14ac:dyDescent="0.2">
      <c r="A15" t="s">
        <v>27</v>
      </c>
      <c r="B15">
        <v>-6.17</v>
      </c>
      <c r="C15">
        <v>-6.82985123799142</v>
      </c>
      <c r="D15">
        <v>-9.1441036394512913</v>
      </c>
      <c r="E15">
        <v>-4.5155988365315514</v>
      </c>
      <c r="F15">
        <v>1.1807627179450224</v>
      </c>
      <c r="G15">
        <v>1.4387800105421449</v>
      </c>
      <c r="H15">
        <v>1.2185174791478603</v>
      </c>
      <c r="I15">
        <v>1.3287134579692756</v>
      </c>
      <c r="J15">
        <v>1.5828744659683109</v>
      </c>
      <c r="K15">
        <v>0.96279999999999999</v>
      </c>
      <c r="O15" t="s">
        <v>91</v>
      </c>
      <c r="R15" t="s">
        <v>117</v>
      </c>
    </row>
    <row r="16" spans="1:24" x14ac:dyDescent="0.2">
      <c r="A16" t="s">
        <v>28</v>
      </c>
      <c r="B16">
        <v>0.97</v>
      </c>
      <c r="C16">
        <v>1.0739636943145308</v>
      </c>
      <c r="D16">
        <v>0.46029340451374062</v>
      </c>
      <c r="E16">
        <v>1.6876339841153212</v>
      </c>
      <c r="F16">
        <v>0.31310283997121546</v>
      </c>
      <c r="G16">
        <v>0.35639539768138606</v>
      </c>
      <c r="H16">
        <v>1.1382694507470792</v>
      </c>
      <c r="I16">
        <v>1.2034005889308861</v>
      </c>
      <c r="J16">
        <v>0.37124941646283899</v>
      </c>
      <c r="K16">
        <v>0.9546</v>
      </c>
      <c r="O16" t="s">
        <v>88</v>
      </c>
      <c r="P16">
        <f>(ABS(C6-B6)+ABS(C7-B7)+ABS(B8-C8))/3</f>
        <v>0.13678644173318871</v>
      </c>
      <c r="R16" t="s">
        <v>88</v>
      </c>
      <c r="S16">
        <f>(ABS(B21-C21)+ABS(B22-C22)+ABS(B23-C23)+ABS(B24-C24)+ABS(B25-C25))/5</f>
        <v>2.1061951325848428E-3</v>
      </c>
    </row>
    <row r="17" spans="1:19" x14ac:dyDescent="0.2">
      <c r="O17" t="s">
        <v>16</v>
      </c>
      <c r="P17">
        <f>(J6+J7+J8)/3</f>
        <v>0.4297446541944499</v>
      </c>
      <c r="R17" t="s">
        <v>16</v>
      </c>
      <c r="S17">
        <f>SUM(J21:J25)/5</f>
        <v>0.11642701746469264</v>
      </c>
    </row>
    <row r="18" spans="1:19" x14ac:dyDescent="0.2">
      <c r="O18" t="s">
        <v>17</v>
      </c>
      <c r="P18">
        <f>(K6+K7+K8)/3*100</f>
        <v>96.166666666666671</v>
      </c>
      <c r="R18" t="s">
        <v>17</v>
      </c>
      <c r="S18">
        <f>SUM(K21:K25)/5*100</f>
        <v>91.405999999999992</v>
      </c>
    </row>
    <row r="19" spans="1:19" x14ac:dyDescent="0.2">
      <c r="A19" t="s">
        <v>64</v>
      </c>
      <c r="O19" t="s">
        <v>89</v>
      </c>
      <c r="P19">
        <f>(ABS(G6-F6)+ABS(G7-F7)+ABS(F8-G8))/3</f>
        <v>9.9975432237895165E-2</v>
      </c>
      <c r="R19" t="s">
        <v>89</v>
      </c>
      <c r="S19">
        <f>(ABS(G25-F25)+ABS(F21-G21)+ABS(G22-F22)+ABS(G23-F23)+ABS(G24-F24))/5</f>
        <v>8.8723334302395485E-3</v>
      </c>
    </row>
    <row r="20" spans="1:19" x14ac:dyDescent="0.2">
      <c r="A20" t="s">
        <v>29</v>
      </c>
      <c r="B20" t="s">
        <v>8</v>
      </c>
      <c r="C20" t="s">
        <v>9</v>
      </c>
      <c r="D20" t="s">
        <v>10</v>
      </c>
      <c r="E20" t="s">
        <v>11</v>
      </c>
      <c r="F20" t="s">
        <v>12</v>
      </c>
      <c r="G20" t="s">
        <v>13</v>
      </c>
      <c r="H20" t="s">
        <v>14</v>
      </c>
      <c r="I20" t="s">
        <v>15</v>
      </c>
      <c r="J20" t="s">
        <v>16</v>
      </c>
      <c r="K20" t="s">
        <v>17</v>
      </c>
    </row>
    <row r="21" spans="1:19" x14ac:dyDescent="0.2">
      <c r="A21" t="s">
        <v>30</v>
      </c>
      <c r="B21">
        <v>0.30681766712894037</v>
      </c>
      <c r="C21">
        <v>0.30910587846019899</v>
      </c>
      <c r="D21">
        <v>0.12159044802223562</v>
      </c>
      <c r="E21">
        <v>0.49662130889816236</v>
      </c>
      <c r="F21">
        <v>9.5672895990467785E-2</v>
      </c>
      <c r="G21">
        <v>0.10310989187420512</v>
      </c>
      <c r="H21">
        <v>1.0777335713186555</v>
      </c>
      <c r="I21">
        <v>1.088154422976231</v>
      </c>
      <c r="J21">
        <v>0.10313527870426673</v>
      </c>
      <c r="K21">
        <v>0.91320000000000001</v>
      </c>
      <c r="O21" t="s">
        <v>92</v>
      </c>
    </row>
    <row r="22" spans="1:19" x14ac:dyDescent="0.2">
      <c r="A22" t="s">
        <v>31</v>
      </c>
      <c r="B22">
        <v>0.33749949045022742</v>
      </c>
      <c r="C22">
        <v>0.3329137251440164</v>
      </c>
      <c r="D22">
        <v>0.1562038100242458</v>
      </c>
      <c r="E22">
        <v>0.50962364026378704</v>
      </c>
      <c r="F22">
        <v>9.0159776666120336E-2</v>
      </c>
      <c r="G22">
        <v>9.2840713541610623E-2</v>
      </c>
      <c r="H22">
        <v>1.0297353983630453</v>
      </c>
      <c r="I22">
        <v>1.0417461757715967</v>
      </c>
      <c r="J22">
        <v>9.2953898973410748E-2</v>
      </c>
      <c r="K22">
        <v>0.92120000000000002</v>
      </c>
      <c r="O22" t="s">
        <v>88</v>
      </c>
      <c r="P22">
        <f>(ABS(C16-B16)+ABS(C9-B9)+ABS(C10-B10)+ABS(C11-B11)+ABS(C12-B12)+ABS(C13-B13)+ABS(C14-B14)+ABS(C15-B15))/8</f>
        <v>0.27482890309434316</v>
      </c>
    </row>
    <row r="23" spans="1:19" x14ac:dyDescent="0.2">
      <c r="A23" t="s">
        <v>32</v>
      </c>
      <c r="B23">
        <v>0.35568284242083226</v>
      </c>
      <c r="C23">
        <v>0.35798039639578466</v>
      </c>
      <c r="D23">
        <v>0.14639046947217246</v>
      </c>
      <c r="E23">
        <v>0.56957032331939683</v>
      </c>
      <c r="F23">
        <v>0.1079560280661311</v>
      </c>
      <c r="G23">
        <v>0.11707783772719971</v>
      </c>
      <c r="H23">
        <v>1.0844956027418944</v>
      </c>
      <c r="I23">
        <v>1.0964025389467498</v>
      </c>
      <c r="J23">
        <v>0.1171003793381743</v>
      </c>
      <c r="K23">
        <v>0.90969999999999995</v>
      </c>
      <c r="O23" t="s">
        <v>16</v>
      </c>
      <c r="P23">
        <f>AVERAGE(J9:J16)</f>
        <v>0.68425330224988268</v>
      </c>
    </row>
    <row r="24" spans="1:19" x14ac:dyDescent="0.2">
      <c r="A24" t="s">
        <v>33</v>
      </c>
      <c r="B24">
        <v>0.50939992444763316</v>
      </c>
      <c r="C24">
        <v>0.51007964697288422</v>
      </c>
      <c r="D24">
        <v>0.27114027125128626</v>
      </c>
      <c r="E24">
        <v>0.74901902269448228</v>
      </c>
      <c r="F24">
        <v>0.12191008488233526</v>
      </c>
      <c r="G24">
        <v>0.13447104723842696</v>
      </c>
      <c r="H24">
        <v>1.1030346453143334</v>
      </c>
      <c r="I24">
        <v>1.134762527890238</v>
      </c>
      <c r="J24">
        <v>0.13447276515380568</v>
      </c>
      <c r="K24">
        <v>0.91310000000000002</v>
      </c>
      <c r="O24" t="s">
        <v>17</v>
      </c>
      <c r="P24">
        <f>AVERAGE(K9:K16)*100</f>
        <v>96.272499999999994</v>
      </c>
    </row>
    <row r="25" spans="1:19" x14ac:dyDescent="0.2">
      <c r="A25" t="s">
        <v>34</v>
      </c>
      <c r="B25">
        <v>0.49060007555236684</v>
      </c>
      <c r="C25">
        <v>0.48992035302711573</v>
      </c>
      <c r="D25">
        <v>0.25098097734220465</v>
      </c>
      <c r="E25">
        <v>0.72885972871202687</v>
      </c>
      <c r="F25">
        <v>0.12191008486361714</v>
      </c>
      <c r="G25">
        <v>0.13447104723842696</v>
      </c>
      <c r="H25">
        <v>1.1030346454836939</v>
      </c>
      <c r="I25">
        <v>1.1347625271340314</v>
      </c>
      <c r="J25">
        <v>0.13447276515380568</v>
      </c>
      <c r="K25">
        <v>0.91310000000000002</v>
      </c>
      <c r="O25" t="s">
        <v>89</v>
      </c>
      <c r="P25">
        <f>(ABS(G13-F13)+ABS(F10-G10)+ABS(F11-G11)+ABS(F14-G14)+ABS(F15-G15)+ABS(G12-F12)+ABS(G9-F9)+ABS(G16-F16))/8</f>
        <v>0.10503805862997531</v>
      </c>
    </row>
    <row r="28" spans="1:19" x14ac:dyDescent="0.2">
      <c r="A28" t="s">
        <v>65</v>
      </c>
    </row>
    <row r="29" spans="1:19" x14ac:dyDescent="0.2">
      <c r="A29" t="s">
        <v>7</v>
      </c>
      <c r="B29" t="s">
        <v>8</v>
      </c>
      <c r="C29" t="s">
        <v>9</v>
      </c>
      <c r="D29" t="s">
        <v>10</v>
      </c>
      <c r="E29" t="s">
        <v>11</v>
      </c>
      <c r="F29" t="s">
        <v>12</v>
      </c>
      <c r="G29" t="s">
        <v>13</v>
      </c>
      <c r="H29" t="s">
        <v>14</v>
      </c>
      <c r="I29" t="s">
        <v>15</v>
      </c>
      <c r="J29" t="s">
        <v>16</v>
      </c>
      <c r="K29" t="s">
        <v>17</v>
      </c>
    </row>
    <row r="30" spans="1:19" x14ac:dyDescent="0.2">
      <c r="A30" t="s">
        <v>35</v>
      </c>
      <c r="B30">
        <v>0.49885259707383994</v>
      </c>
      <c r="C30">
        <v>0.52840655181549467</v>
      </c>
      <c r="D30">
        <v>0.23547369844904689</v>
      </c>
      <c r="E30">
        <v>0.82133940518194248</v>
      </c>
      <c r="F30">
        <v>0.1494582837628981</v>
      </c>
      <c r="G30">
        <v>0.16358461900103211</v>
      </c>
      <c r="H30">
        <v>1.0945169105550827</v>
      </c>
      <c r="I30">
        <v>1.2022168851033803</v>
      </c>
      <c r="J30">
        <v>0.16623286021296937</v>
      </c>
      <c r="K30">
        <v>0.95489999999999997</v>
      </c>
    </row>
    <row r="31" spans="1:19" x14ac:dyDescent="0.2">
      <c r="A31" t="s">
        <v>36</v>
      </c>
      <c r="B31">
        <v>5.8106785644482989E-2</v>
      </c>
      <c r="C31">
        <v>5.9197164303544568E-2</v>
      </c>
      <c r="D31">
        <v>-0.2274094579308652</v>
      </c>
      <c r="E31">
        <v>0.34580378653795435</v>
      </c>
      <c r="F31">
        <v>0.14623055550771663</v>
      </c>
      <c r="G31">
        <v>0.15441701014935202</v>
      </c>
      <c r="H31">
        <v>1.0559832014123984</v>
      </c>
      <c r="I31">
        <v>1.1061194276362705</v>
      </c>
      <c r="J31">
        <v>0.15442085982497711</v>
      </c>
      <c r="K31">
        <v>0.94820000000000004</v>
      </c>
    </row>
    <row r="32" spans="1:19" x14ac:dyDescent="0.2">
      <c r="A32" t="s">
        <v>37</v>
      </c>
      <c r="B32">
        <v>-0.5569593827183229</v>
      </c>
      <c r="C32">
        <v>-0.58760371611903917</v>
      </c>
      <c r="D32">
        <v>-0.91538883915115909</v>
      </c>
      <c r="E32">
        <v>-0.25981859308691924</v>
      </c>
      <c r="F32">
        <v>0.16724038075069098</v>
      </c>
      <c r="G32">
        <v>0.18394126455296866</v>
      </c>
      <c r="H32">
        <v>1.0998615509442906</v>
      </c>
      <c r="I32">
        <v>1.2049676028229912</v>
      </c>
      <c r="J32">
        <v>0.1864764434852817</v>
      </c>
      <c r="K32">
        <v>0.95430000000000004</v>
      </c>
    </row>
    <row r="33" spans="1:11" x14ac:dyDescent="0.2">
      <c r="A33" t="s">
        <v>38</v>
      </c>
      <c r="B33">
        <v>-9.4347476855866441E-16</v>
      </c>
      <c r="C33">
        <v>-5.0162460396327894E-10</v>
      </c>
      <c r="D33">
        <v>-6.0610808396829533E-6</v>
      </c>
      <c r="E33">
        <v>6.0600775904750271E-6</v>
      </c>
      <c r="F33">
        <v>3.0921890722911582E-6</v>
      </c>
      <c r="G33">
        <v>2.2469522510956798E-8</v>
      </c>
      <c r="H33">
        <v>7.2665422409982196E-3</v>
      </c>
      <c r="I33">
        <v>20210764.109976575</v>
      </c>
      <c r="J33">
        <v>2.2475121093492562E-8</v>
      </c>
      <c r="K33">
        <v>0.54830000000000001</v>
      </c>
    </row>
    <row r="34" spans="1:11" x14ac:dyDescent="0.2">
      <c r="A34" t="s">
        <v>39</v>
      </c>
      <c r="B34">
        <v>-0.35516552720561173</v>
      </c>
      <c r="C34">
        <v>-0.3551140113596456</v>
      </c>
      <c r="D34">
        <v>-0.60764914834273898</v>
      </c>
      <c r="E34">
        <v>-0.10257887437655226</v>
      </c>
      <c r="F34">
        <v>0.12884682523508512</v>
      </c>
      <c r="G34">
        <v>0.13529375607039634</v>
      </c>
      <c r="H34">
        <v>1.0500356203852799</v>
      </c>
      <c r="I34">
        <v>1.1061736425747308</v>
      </c>
      <c r="J34">
        <v>0.1352937658782484</v>
      </c>
      <c r="K34">
        <v>0.92059999999999997</v>
      </c>
    </row>
    <row r="35" spans="1:11" x14ac:dyDescent="0.2">
      <c r="A35" t="s">
        <v>40</v>
      </c>
      <c r="B35">
        <v>0.35516552720561267</v>
      </c>
      <c r="C35">
        <v>0.35511401186127017</v>
      </c>
      <c r="D35">
        <v>0.10257887601774421</v>
      </c>
      <c r="E35">
        <v>0.60764914770479617</v>
      </c>
      <c r="F35">
        <v>0.12884682465366251</v>
      </c>
      <c r="G35">
        <v>0.13529375590117754</v>
      </c>
      <c r="H35">
        <v>1.0500356238102433</v>
      </c>
      <c r="I35">
        <v>1.1061736411911831</v>
      </c>
      <c r="J35">
        <v>0.13529376570883858</v>
      </c>
      <c r="K35">
        <v>0.92059999999999997</v>
      </c>
    </row>
    <row r="36" spans="1:11" x14ac:dyDescent="0.2">
      <c r="A36" t="s">
        <v>41</v>
      </c>
      <c r="B36">
        <v>0.62136977555467454</v>
      </c>
      <c r="C36">
        <v>0.64772371653916716</v>
      </c>
      <c r="D36">
        <v>0.36938409642074405</v>
      </c>
      <c r="E36">
        <v>0.92606333665759033</v>
      </c>
      <c r="F36">
        <v>0.14201261977971566</v>
      </c>
      <c r="G36">
        <v>0.15033914975860238</v>
      </c>
      <c r="H36">
        <v>1.0586323243089417</v>
      </c>
      <c r="I36">
        <v>1.1205964545393319</v>
      </c>
      <c r="J36">
        <v>0.15263155032808121</v>
      </c>
      <c r="K36">
        <v>0.94130000000000003</v>
      </c>
    </row>
    <row r="37" spans="1:11" x14ac:dyDescent="0.2">
      <c r="A37" t="s">
        <v>42</v>
      </c>
      <c r="B37">
        <v>-0.52047284779799652</v>
      </c>
      <c r="C37">
        <v>-0.53012896757984562</v>
      </c>
      <c r="D37">
        <v>-0.78034052062764103</v>
      </c>
      <c r="E37">
        <v>-0.27991741453205027</v>
      </c>
      <c r="F37">
        <v>0.12766130144300217</v>
      </c>
      <c r="G37">
        <v>0.13266552034597726</v>
      </c>
      <c r="H37">
        <v>1.0391991844545729</v>
      </c>
      <c r="I37">
        <v>1.0875540196424103</v>
      </c>
      <c r="J37">
        <v>0.13301646867177883</v>
      </c>
      <c r="K37">
        <v>0.94850000000000001</v>
      </c>
    </row>
    <row r="38" spans="1:11" x14ac:dyDescent="0.2">
      <c r="A38" t="s">
        <v>43</v>
      </c>
      <c r="B38">
        <v>-0.10089692775667805</v>
      </c>
      <c r="C38">
        <v>-0.11759474895932154</v>
      </c>
      <c r="D38">
        <v>-0.35061619673728806</v>
      </c>
      <c r="E38">
        <v>0.11542669881864501</v>
      </c>
      <c r="F38">
        <v>0.11889067840838406</v>
      </c>
      <c r="G38">
        <v>0.12856052736480281</v>
      </c>
      <c r="H38">
        <v>1.0813339538967324</v>
      </c>
      <c r="I38">
        <v>1.1476794704278523</v>
      </c>
      <c r="J38">
        <v>0.12964037345376506</v>
      </c>
      <c r="K38">
        <v>0.92969999999999997</v>
      </c>
    </row>
    <row r="39" spans="1:11" x14ac:dyDescent="0.2">
      <c r="A39" t="s">
        <v>44</v>
      </c>
      <c r="B39">
        <v>-0.18597173850887752</v>
      </c>
      <c r="C39">
        <v>-0.19236336912502189</v>
      </c>
      <c r="D39">
        <v>-0.3163497547864757</v>
      </c>
      <c r="E39">
        <v>-6.8376983463568061E-2</v>
      </c>
      <c r="F39">
        <v>6.3259522439923735E-2</v>
      </c>
      <c r="G39">
        <v>6.7480422533367376E-2</v>
      </c>
      <c r="H39">
        <v>1.0667235529236274</v>
      </c>
      <c r="I39">
        <v>1.1224345365794677</v>
      </c>
      <c r="J39">
        <v>6.7782448813944685E-2</v>
      </c>
      <c r="K39">
        <v>0.93020000000000003</v>
      </c>
    </row>
    <row r="40" spans="1:11" x14ac:dyDescent="0.2">
      <c r="A40" t="s">
        <v>45</v>
      </c>
      <c r="B40">
        <v>0.18597173850871607</v>
      </c>
      <c r="C40">
        <v>0.19236336768206602</v>
      </c>
      <c r="D40">
        <v>6.8376978973657077E-2</v>
      </c>
      <c r="E40">
        <v>0.31634975639047497</v>
      </c>
      <c r="F40">
        <v>6.3259523994521227E-2</v>
      </c>
      <c r="G40">
        <v>6.7480423565858094E-2</v>
      </c>
      <c r="H40">
        <v>1.0667235430304918</v>
      </c>
      <c r="I40">
        <v>1.1224345552784676</v>
      </c>
      <c r="J40">
        <v>6.7782449705784703E-2</v>
      </c>
      <c r="K40">
        <v>0.93020000000000003</v>
      </c>
    </row>
    <row r="41" spans="1:11" x14ac:dyDescent="0.2">
      <c r="A41" t="s">
        <v>46</v>
      </c>
      <c r="B41">
        <v>1.6147280782026428E-13</v>
      </c>
      <c r="C41">
        <v>1.4429558694992627E-9</v>
      </c>
      <c r="D41">
        <v>-1.0318075896002446E-5</v>
      </c>
      <c r="E41">
        <v>1.0320961807741445E-5</v>
      </c>
      <c r="F41">
        <v>5.2651573872127227E-6</v>
      </c>
      <c r="G41">
        <v>2.6468589249912619E-8</v>
      </c>
      <c r="H41">
        <v>5.0271221358350699E-3</v>
      </c>
      <c r="I41">
        <v>110870.6315804406</v>
      </c>
      <c r="J41">
        <v>2.6507883215219459E-8</v>
      </c>
      <c r="K41">
        <v>0.55710000000000004</v>
      </c>
    </row>
    <row r="42" spans="1:11" x14ac:dyDescent="0.2">
      <c r="A42" t="s">
        <v>47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J42">
        <v>0</v>
      </c>
      <c r="K42">
        <v>0</v>
      </c>
    </row>
    <row r="43" spans="1:11" x14ac:dyDescent="0.2">
      <c r="A43" t="s">
        <v>48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J43">
        <v>0</v>
      </c>
      <c r="K43">
        <v>0</v>
      </c>
    </row>
    <row r="44" spans="1:11" x14ac:dyDescent="0.2">
      <c r="A44" t="s">
        <v>49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J44">
        <v>0</v>
      </c>
      <c r="K44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5C899-D734-0845-998E-B53B2DA3F67E}">
  <dimension ref="A1:X44"/>
  <sheetViews>
    <sheetView topLeftCell="D2" workbookViewId="0">
      <selection activeCell="P20" sqref="P20"/>
    </sheetView>
  </sheetViews>
  <sheetFormatPr baseColWidth="10" defaultColWidth="8.83203125" defaultRowHeight="16" x14ac:dyDescent="0.2"/>
  <sheetData>
    <row r="1" spans="1:24" x14ac:dyDescent="0.2">
      <c r="A1" t="s">
        <v>66</v>
      </c>
    </row>
    <row r="2" spans="1:24" x14ac:dyDescent="0.2">
      <c r="I2" t="s">
        <v>0</v>
      </c>
      <c r="J2" t="s">
        <v>1</v>
      </c>
      <c r="K2" t="s">
        <v>2</v>
      </c>
    </row>
    <row r="3" spans="1:24" x14ac:dyDescent="0.2">
      <c r="A3" t="s">
        <v>3</v>
      </c>
      <c r="B3">
        <v>10000</v>
      </c>
      <c r="C3" t="s">
        <v>4</v>
      </c>
      <c r="D3">
        <v>0</v>
      </c>
      <c r="E3" t="s">
        <v>5</v>
      </c>
      <c r="F3">
        <v>1000000</v>
      </c>
      <c r="H3" t="s">
        <v>6</v>
      </c>
      <c r="I3">
        <v>0</v>
      </c>
      <c r="J3">
        <v>0</v>
      </c>
      <c r="K3">
        <v>2</v>
      </c>
      <c r="O3" t="s">
        <v>86</v>
      </c>
      <c r="P3" t="s">
        <v>94</v>
      </c>
      <c r="R3" t="s">
        <v>115</v>
      </c>
      <c r="S3" t="s">
        <v>116</v>
      </c>
      <c r="V3" t="s">
        <v>30</v>
      </c>
      <c r="W3" t="s">
        <v>31</v>
      </c>
      <c r="X3" t="s">
        <v>32</v>
      </c>
    </row>
    <row r="4" spans="1:24" x14ac:dyDescent="0.2">
      <c r="A4" t="s">
        <v>67</v>
      </c>
      <c r="O4" t="s">
        <v>88</v>
      </c>
      <c r="P4">
        <f>(ABS(C6-B6)+ABS(C7-B7)+ABS(C9-B9)+ABS(C14-B14)+ABS(C13-B13)+ABS(C10-B10))/6</f>
        <v>7.372620213982839E-2</v>
      </c>
      <c r="R4" t="s">
        <v>88</v>
      </c>
      <c r="S4">
        <f>(ABS(B21-C21)+ABS(B22-C22)+ABS(B23-C23))/3</f>
        <v>1.7812127122728654E-3</v>
      </c>
      <c r="U4" t="s">
        <v>89</v>
      </c>
      <c r="V4">
        <f>ABS(G21-F21)</f>
        <v>2.5426495626676288E-3</v>
      </c>
      <c r="W4">
        <f>ABS(G22-F22)</f>
        <v>2.9040486616141448E-4</v>
      </c>
      <c r="X4">
        <f>ABS(G23-F23)</f>
        <v>1.478730888443941E-3</v>
      </c>
    </row>
    <row r="5" spans="1:24" x14ac:dyDescent="0.2">
      <c r="A5" t="s">
        <v>7</v>
      </c>
      <c r="B5" t="s">
        <v>8</v>
      </c>
      <c r="C5" t="s">
        <v>9</v>
      </c>
      <c r="D5" t="s">
        <v>10</v>
      </c>
      <c r="E5" t="s">
        <v>11</v>
      </c>
      <c r="F5" t="s">
        <v>12</v>
      </c>
      <c r="G5" t="s">
        <v>13</v>
      </c>
      <c r="H5" t="s">
        <v>14</v>
      </c>
      <c r="I5" t="s">
        <v>15</v>
      </c>
      <c r="J5" t="s">
        <v>16</v>
      </c>
      <c r="K5" t="s">
        <v>17</v>
      </c>
      <c r="O5" t="s">
        <v>16</v>
      </c>
      <c r="P5">
        <f>(J6+J7+J9+J14+J13+J10)/6</f>
        <v>0.21922441165931014</v>
      </c>
      <c r="R5" t="s">
        <v>16</v>
      </c>
      <c r="S5">
        <f>SUM(J21:J23)/3</f>
        <v>6.8583727057011212E-2</v>
      </c>
      <c r="U5" t="s">
        <v>17</v>
      </c>
      <c r="V5">
        <f>K21</f>
        <v>0.92930000000000001</v>
      </c>
      <c r="W5">
        <f>K22</f>
        <v>0.93959999999999999</v>
      </c>
      <c r="X5">
        <f>K23</f>
        <v>0.93989999999999996</v>
      </c>
    </row>
    <row r="6" spans="1:24" x14ac:dyDescent="0.2">
      <c r="A6" t="s">
        <v>18</v>
      </c>
      <c r="B6">
        <v>2</v>
      </c>
      <c r="C6">
        <v>2.1049950562659965</v>
      </c>
      <c r="D6">
        <v>1.5533238175457442</v>
      </c>
      <c r="E6">
        <v>2.6566662949862487</v>
      </c>
      <c r="F6">
        <v>0.28147008979336591</v>
      </c>
      <c r="G6">
        <v>0.3106567521834746</v>
      </c>
      <c r="H6">
        <v>1.1036936550222276</v>
      </c>
      <c r="I6">
        <v>1.1584050140060578</v>
      </c>
      <c r="J6">
        <v>0.32792008099151915</v>
      </c>
      <c r="K6">
        <v>0.95509999999999995</v>
      </c>
      <c r="O6" t="s">
        <v>17</v>
      </c>
      <c r="P6">
        <f>(K6+K7+K9+K10+K13+K14)/6*100</f>
        <v>95.61</v>
      </c>
      <c r="R6" t="s">
        <v>17</v>
      </c>
      <c r="S6">
        <f>SUM(K21:K23)/3*100</f>
        <v>93.626666666666665</v>
      </c>
    </row>
    <row r="7" spans="1:24" x14ac:dyDescent="0.2">
      <c r="A7" t="s">
        <v>19</v>
      </c>
      <c r="B7">
        <v>1</v>
      </c>
      <c r="C7">
        <v>1.0523966759733174</v>
      </c>
      <c r="D7">
        <v>0.77156194139805834</v>
      </c>
      <c r="E7">
        <v>1.3332314105485763</v>
      </c>
      <c r="F7">
        <v>0.14328566075216051</v>
      </c>
      <c r="G7">
        <v>0.15755995408164458</v>
      </c>
      <c r="H7">
        <v>1.0996212269570655</v>
      </c>
      <c r="I7">
        <v>1.151938652469503</v>
      </c>
      <c r="J7">
        <v>0.16604382187622266</v>
      </c>
      <c r="K7">
        <v>0.95540000000000003</v>
      </c>
      <c r="O7" t="s">
        <v>89</v>
      </c>
      <c r="P7">
        <f>(ABS(G6-F6)+ABS(F7-G7)+ABS(F9-G9)+ABS(F14-G14)+ABS(F13-G13)+ABS(F10-G10))/6</f>
        <v>1.5183668119962952E-2</v>
      </c>
      <c r="R7" t="s">
        <v>89</v>
      </c>
      <c r="S7">
        <f>(ABS(G23-F23)+ABS(F21-G21)+ABS(G22-F22))/3</f>
        <v>1.4372617724243281E-3</v>
      </c>
    </row>
    <row r="8" spans="1:24" x14ac:dyDescent="0.2">
      <c r="A8" t="s">
        <v>20</v>
      </c>
      <c r="B8">
        <v>0.2</v>
      </c>
      <c r="C8">
        <v>0.21155535649358961</v>
      </c>
      <c r="D8">
        <v>-7.3137436602956352E-2</v>
      </c>
      <c r="E8">
        <v>0.49624814959013558</v>
      </c>
      <c r="F8">
        <v>0.14525409412732401</v>
      </c>
      <c r="G8">
        <v>0.15098309162538986</v>
      </c>
      <c r="H8">
        <v>1.0394412118466281</v>
      </c>
      <c r="I8">
        <v>1.0565375438804445</v>
      </c>
      <c r="J8">
        <v>0.15142463544765369</v>
      </c>
      <c r="K8">
        <v>0.95369999999999999</v>
      </c>
    </row>
    <row r="9" spans="1:24" x14ac:dyDescent="0.2">
      <c r="A9" t="s">
        <v>21</v>
      </c>
      <c r="B9">
        <v>2</v>
      </c>
      <c r="C9">
        <v>2.0956113756041397</v>
      </c>
      <c r="D9">
        <v>1.6278144147145801</v>
      </c>
      <c r="E9">
        <v>2.563408336493699</v>
      </c>
      <c r="F9">
        <v>0.23867630455430941</v>
      </c>
      <c r="G9">
        <v>0.25735108915437505</v>
      </c>
      <c r="H9">
        <v>1.0782431445590623</v>
      </c>
      <c r="I9">
        <v>1.1127686545810405</v>
      </c>
      <c r="J9">
        <v>0.27453800872348982</v>
      </c>
      <c r="K9">
        <v>0.9546</v>
      </c>
      <c r="O9" t="s">
        <v>90</v>
      </c>
      <c r="R9" t="s">
        <v>91</v>
      </c>
    </row>
    <row r="10" spans="1:24" x14ac:dyDescent="0.2">
      <c r="A10" t="s">
        <v>22</v>
      </c>
      <c r="B10">
        <v>1</v>
      </c>
      <c r="C10">
        <v>1.0484959440369588</v>
      </c>
      <c r="D10">
        <v>0.80674296087096597</v>
      </c>
      <c r="E10">
        <v>1.2902489272029516</v>
      </c>
      <c r="F10">
        <v>0.12334562526296888</v>
      </c>
      <c r="G10">
        <v>0.13227159105632635</v>
      </c>
      <c r="H10">
        <v>1.0723654833669829</v>
      </c>
      <c r="I10">
        <v>1.106074967004554</v>
      </c>
      <c r="J10">
        <v>0.1408816183489098</v>
      </c>
      <c r="K10">
        <v>0.95660000000000001</v>
      </c>
      <c r="O10" t="s">
        <v>88</v>
      </c>
      <c r="P10">
        <f>(ABS(D8-C8)+ABS(D12-C12)+ABS(D11-C11)+ABS(D16-C16)+ABS(D15-C15))/5</f>
        <v>0.81512410787950673</v>
      </c>
      <c r="R10" t="s">
        <v>88</v>
      </c>
      <c r="S10">
        <f>(ABS(B24-C24)+ABS(B25-C25))/2</f>
        <v>8.321636290452572E-4</v>
      </c>
    </row>
    <row r="11" spans="1:24" x14ac:dyDescent="0.2">
      <c r="A11" t="s">
        <v>25</v>
      </c>
      <c r="B11">
        <v>-5.23</v>
      </c>
      <c r="C11">
        <v>-5.4781368603306859</v>
      </c>
      <c r="D11">
        <v>-6.7360227480564632</v>
      </c>
      <c r="E11">
        <v>-4.2202509726049087</v>
      </c>
      <c r="F11">
        <v>0.64179030719330599</v>
      </c>
      <c r="G11">
        <v>0.69061381655769549</v>
      </c>
      <c r="H11">
        <v>1.0760739276009101</v>
      </c>
      <c r="I11">
        <v>1.1106148586283906</v>
      </c>
      <c r="J11">
        <v>0.73383877321599489</v>
      </c>
      <c r="K11">
        <v>0.95340000000000003</v>
      </c>
      <c r="O11" t="s">
        <v>16</v>
      </c>
      <c r="P11">
        <f>(J8+J12+J11+J16+J15)/5</f>
        <v>0.46618592405475773</v>
      </c>
      <c r="R11" t="s">
        <v>16</v>
      </c>
      <c r="S11">
        <f>(J24+J25)/2</f>
        <v>8.7588327516036152E-2</v>
      </c>
    </row>
    <row r="12" spans="1:24" x14ac:dyDescent="0.2">
      <c r="A12" t="s">
        <v>26</v>
      </c>
      <c r="B12">
        <v>2.46</v>
      </c>
      <c r="C12">
        <v>2.5770220106224153</v>
      </c>
      <c r="D12">
        <v>1.9144375103973981</v>
      </c>
      <c r="E12">
        <v>3.2396065108474326</v>
      </c>
      <c r="F12">
        <v>0.33805952836450032</v>
      </c>
      <c r="G12">
        <v>0.36403773031529935</v>
      </c>
      <c r="H12">
        <v>1.076845051747185</v>
      </c>
      <c r="I12">
        <v>1.110498266084746</v>
      </c>
      <c r="J12">
        <v>0.38238412632224583</v>
      </c>
      <c r="K12">
        <v>0.95040000000000002</v>
      </c>
      <c r="O12" t="s">
        <v>17</v>
      </c>
      <c r="P12">
        <f>(K8+K12+K11+K16+K15)/5*100</f>
        <v>95.26</v>
      </c>
      <c r="R12" t="s">
        <v>17</v>
      </c>
      <c r="S12">
        <f>(K24+K25)/2*100</f>
        <v>93.42</v>
      </c>
    </row>
    <row r="13" spans="1:24" x14ac:dyDescent="0.2">
      <c r="A13" t="s">
        <v>22</v>
      </c>
      <c r="B13">
        <v>-2</v>
      </c>
      <c r="C13">
        <v>-2.0939846624715819</v>
      </c>
      <c r="D13">
        <v>-2.5617067834990146</v>
      </c>
      <c r="E13">
        <v>-1.6262625414441487</v>
      </c>
      <c r="F13">
        <v>0.23863812024953795</v>
      </c>
      <c r="G13">
        <v>0.25183541741710608</v>
      </c>
      <c r="H13">
        <v>1.0553025524747179</v>
      </c>
      <c r="I13">
        <v>1.0900434890208521</v>
      </c>
      <c r="J13">
        <v>0.26880140298284377</v>
      </c>
      <c r="K13">
        <v>0.95799999999999996</v>
      </c>
      <c r="O13" t="s">
        <v>89</v>
      </c>
      <c r="P13">
        <f>(ABS(G8-F8)+ABS(F12-G12)+ABS(F11-G11)+ABS(F16-G16)+ABS(F15-G15))/5</f>
        <v>2.6610079132685243E-2</v>
      </c>
      <c r="R13" t="s">
        <v>89</v>
      </c>
      <c r="S13">
        <f>(ABS(G25-F25)+ABS(F24-G24))/2</f>
        <v>3.0920886446687973E-3</v>
      </c>
    </row>
    <row r="14" spans="1:24" x14ac:dyDescent="0.2">
      <c r="A14" t="s">
        <v>23</v>
      </c>
      <c r="B14">
        <v>1</v>
      </c>
      <c r="C14">
        <v>1.0468734984869761</v>
      </c>
      <c r="D14">
        <v>0.80763894456935781</v>
      </c>
      <c r="E14">
        <v>1.2861080524045945</v>
      </c>
      <c r="F14">
        <v>0.12206068877013564</v>
      </c>
      <c r="G14">
        <v>0.12890369420932934</v>
      </c>
      <c r="H14">
        <v>1.0560623203763861</v>
      </c>
      <c r="I14">
        <v>1.0904117050929609</v>
      </c>
      <c r="J14">
        <v>0.1371615370328754</v>
      </c>
      <c r="K14">
        <v>0.95689999999999997</v>
      </c>
    </row>
    <row r="15" spans="1:24" x14ac:dyDescent="0.2">
      <c r="A15" t="s">
        <v>27</v>
      </c>
      <c r="B15">
        <v>-6.17</v>
      </c>
      <c r="C15">
        <v>-6.4595238353427202</v>
      </c>
      <c r="D15">
        <v>-7.9254426368298869</v>
      </c>
      <c r="E15">
        <v>-4.9936050338555535</v>
      </c>
      <c r="F15">
        <v>0.74793149927761282</v>
      </c>
      <c r="G15">
        <v>0.79051467732830727</v>
      </c>
      <c r="H15">
        <v>1.0569345964059853</v>
      </c>
      <c r="I15">
        <v>1.0902563879751033</v>
      </c>
      <c r="J15">
        <v>0.84186549181151038</v>
      </c>
      <c r="K15">
        <v>0.95550000000000002</v>
      </c>
      <c r="O15" t="s">
        <v>91</v>
      </c>
      <c r="R15" t="s">
        <v>117</v>
      </c>
    </row>
    <row r="16" spans="1:24" x14ac:dyDescent="0.2">
      <c r="A16" t="s">
        <v>28</v>
      </c>
      <c r="B16">
        <v>0.97</v>
      </c>
      <c r="C16">
        <v>1.0171527668568694</v>
      </c>
      <c r="D16">
        <v>0.61261420999384308</v>
      </c>
      <c r="E16">
        <v>1.421691323719896</v>
      </c>
      <c r="F16">
        <v>0.20640101555639545</v>
      </c>
      <c r="G16">
        <v>0.21633752435587283</v>
      </c>
      <c r="H16">
        <v>1.0481417631240404</v>
      </c>
      <c r="I16">
        <v>1.0700003361168635</v>
      </c>
      <c r="J16">
        <v>0.22141659347638365</v>
      </c>
      <c r="K16">
        <v>0.95</v>
      </c>
      <c r="O16" t="s">
        <v>88</v>
      </c>
      <c r="P16">
        <f>(ABS(C6-B6)+ABS(C7-B7)+ABS(B8-C8))/3</f>
        <v>5.6315696244301168E-2</v>
      </c>
      <c r="R16" t="s">
        <v>88</v>
      </c>
      <c r="S16">
        <f>(ABS(B21-C21)+ABS(B22-C22)+ABS(B23-C23)+ABS(B24-C24)+ABS(B25-C25))/5</f>
        <v>1.401593078981822E-3</v>
      </c>
    </row>
    <row r="17" spans="1:19" x14ac:dyDescent="0.2">
      <c r="O17" t="s">
        <v>16</v>
      </c>
      <c r="P17">
        <f>(J6+J7+J8)/3</f>
        <v>0.21512951277179851</v>
      </c>
      <c r="R17" t="s">
        <v>16</v>
      </c>
      <c r="S17">
        <f>SUM(J21:J25)/5</f>
        <v>7.6185567240621199E-2</v>
      </c>
    </row>
    <row r="18" spans="1:19" x14ac:dyDescent="0.2">
      <c r="O18" t="s">
        <v>17</v>
      </c>
      <c r="P18">
        <f>(K6+K7+K8)/3*100</f>
        <v>95.473333333333329</v>
      </c>
      <c r="R18" t="s">
        <v>17</v>
      </c>
      <c r="S18">
        <f>SUM(K21:K25)/5*100</f>
        <v>93.544000000000011</v>
      </c>
    </row>
    <row r="19" spans="1:19" x14ac:dyDescent="0.2">
      <c r="A19" t="s">
        <v>68</v>
      </c>
      <c r="O19" t="s">
        <v>89</v>
      </c>
      <c r="P19">
        <f>(ABS(G6-F6)+ABS(G7-F7)+ABS(F8-G8))/3</f>
        <v>1.6396651072552875E-2</v>
      </c>
      <c r="R19" t="s">
        <v>89</v>
      </c>
      <c r="S19">
        <f>(ABS(G25-F25)+ABS(F21-G21)+ABS(G22-F22)+ABS(G23-F23)+ABS(G24-F24))/5</f>
        <v>2.0991925213221158E-3</v>
      </c>
    </row>
    <row r="20" spans="1:19" x14ac:dyDescent="0.2">
      <c r="A20" t="s">
        <v>29</v>
      </c>
      <c r="B20" t="s">
        <v>8</v>
      </c>
      <c r="C20" t="s">
        <v>9</v>
      </c>
      <c r="D20" t="s">
        <v>10</v>
      </c>
      <c r="E20" t="s">
        <v>11</v>
      </c>
      <c r="F20" t="s">
        <v>12</v>
      </c>
      <c r="G20" t="s">
        <v>13</v>
      </c>
      <c r="H20" t="s">
        <v>14</v>
      </c>
      <c r="I20" t="s">
        <v>15</v>
      </c>
      <c r="J20" t="s">
        <v>16</v>
      </c>
      <c r="K20" t="s">
        <v>17</v>
      </c>
    </row>
    <row r="21" spans="1:19" x14ac:dyDescent="0.2">
      <c r="A21" t="s">
        <v>30</v>
      </c>
      <c r="B21">
        <v>0.30681766712894037</v>
      </c>
      <c r="C21">
        <v>0.30770668839640541</v>
      </c>
      <c r="D21">
        <v>0.17924831273091887</v>
      </c>
      <c r="E21">
        <v>0.43616506406189198</v>
      </c>
      <c r="F21">
        <v>6.5541191919213773E-2</v>
      </c>
      <c r="G21">
        <v>6.8083841481881402E-2</v>
      </c>
      <c r="H21">
        <v>1.0387946799289476</v>
      </c>
      <c r="I21">
        <v>1.0428091539591731</v>
      </c>
      <c r="J21">
        <v>6.8089645539861354E-2</v>
      </c>
      <c r="K21">
        <v>0.92930000000000001</v>
      </c>
      <c r="O21" t="s">
        <v>92</v>
      </c>
    </row>
    <row r="22" spans="1:19" x14ac:dyDescent="0.2">
      <c r="A22" t="s">
        <v>31</v>
      </c>
      <c r="B22">
        <v>0.33749949045022742</v>
      </c>
      <c r="C22">
        <v>0.33482767138181807</v>
      </c>
      <c r="D22">
        <v>0.21454809341062006</v>
      </c>
      <c r="E22">
        <v>0.45510724935301616</v>
      </c>
      <c r="F22">
        <v>6.1368259274123434E-2</v>
      </c>
      <c r="G22">
        <v>6.1658664140284848E-2</v>
      </c>
      <c r="H22">
        <v>1.0047321672407916</v>
      </c>
      <c r="I22">
        <v>1.0102101597851405</v>
      </c>
      <c r="J22">
        <v>6.1716525183282668E-2</v>
      </c>
      <c r="K22">
        <v>0.93959999999999999</v>
      </c>
      <c r="O22" t="s">
        <v>88</v>
      </c>
      <c r="P22">
        <f>(ABS(C16-B16)+ABS(C9-B9)+ABS(C10-B10)+ABS(C11-B11)+ABS(C12-B12)+ABS(C13-B13)+ABS(C14-B14)+ABS(C15-B15))/8</f>
        <v>0.12335011921904337</v>
      </c>
    </row>
    <row r="23" spans="1:19" x14ac:dyDescent="0.2">
      <c r="A23" t="s">
        <v>32</v>
      </c>
      <c r="B23">
        <v>0.35568284242083226</v>
      </c>
      <c r="C23">
        <v>0.35746564022177646</v>
      </c>
      <c r="D23">
        <v>0.21155543301515767</v>
      </c>
      <c r="E23">
        <v>0.50337584742839525</v>
      </c>
      <c r="F23">
        <v>7.4445351219481537E-2</v>
      </c>
      <c r="G23">
        <v>7.5924082107925478E-2</v>
      </c>
      <c r="H23">
        <v>1.0198633073015442</v>
      </c>
      <c r="I23">
        <v>1.0244767607344643</v>
      </c>
      <c r="J23">
        <v>7.5945010447889608E-2</v>
      </c>
      <c r="K23">
        <v>0.93989999999999996</v>
      </c>
      <c r="O23" t="s">
        <v>16</v>
      </c>
      <c r="P23">
        <f>AVERAGE(J9:J16)</f>
        <v>0.37511094398928169</v>
      </c>
    </row>
    <row r="24" spans="1:19" x14ac:dyDescent="0.2">
      <c r="A24" t="s">
        <v>33</v>
      </c>
      <c r="B24">
        <v>0.50939992444763316</v>
      </c>
      <c r="C24">
        <v>0.51023208807667841</v>
      </c>
      <c r="D24">
        <v>0.34463025122953767</v>
      </c>
      <c r="E24">
        <v>0.67583392492381922</v>
      </c>
      <c r="F24">
        <v>8.4492285650852261E-2</v>
      </c>
      <c r="G24">
        <v>8.7584374295595194E-2</v>
      </c>
      <c r="H24">
        <v>1.0365961060341105</v>
      </c>
      <c r="I24">
        <v>1.0505205629205332</v>
      </c>
      <c r="J24">
        <v>8.7588327516036152E-2</v>
      </c>
      <c r="K24">
        <v>0.93420000000000003</v>
      </c>
      <c r="O24" t="s">
        <v>17</v>
      </c>
      <c r="P24">
        <f>AVERAGE(K9:K16)*100</f>
        <v>95.44250000000001</v>
      </c>
    </row>
    <row r="25" spans="1:19" x14ac:dyDescent="0.2">
      <c r="A25" t="s">
        <v>34</v>
      </c>
      <c r="B25">
        <v>0.49060007555236684</v>
      </c>
      <c r="C25">
        <v>0.48976791192332159</v>
      </c>
      <c r="D25">
        <v>0.32416607507589013</v>
      </c>
      <c r="E25">
        <v>0.65536974877075294</v>
      </c>
      <c r="F25">
        <v>8.4492285651000532E-2</v>
      </c>
      <c r="G25">
        <v>8.7584374295595194E-2</v>
      </c>
      <c r="H25">
        <v>1.0365961060322912</v>
      </c>
      <c r="I25">
        <v>1.0505205621094476</v>
      </c>
      <c r="J25">
        <v>8.7588327516036152E-2</v>
      </c>
      <c r="K25">
        <v>0.93420000000000003</v>
      </c>
      <c r="O25" t="s">
        <v>89</v>
      </c>
      <c r="P25">
        <f>(ABS(G13-F13)+ABS(F10-G10)+ABS(F11-G11)+ABS(F14-G14)+ABS(F15-G15)+ABS(G12-F12)+ABS(G9-F9)+ABS(G16-F16))/8</f>
        <v>2.1870306395693161E-2</v>
      </c>
    </row>
    <row r="28" spans="1:19" x14ac:dyDescent="0.2">
      <c r="A28" t="s">
        <v>69</v>
      </c>
    </row>
    <row r="29" spans="1:19" x14ac:dyDescent="0.2">
      <c r="A29" t="s">
        <v>7</v>
      </c>
      <c r="B29" t="s">
        <v>8</v>
      </c>
      <c r="C29" t="s">
        <v>9</v>
      </c>
      <c r="D29" t="s">
        <v>10</v>
      </c>
      <c r="E29" t="s">
        <v>11</v>
      </c>
      <c r="F29" t="s">
        <v>12</v>
      </c>
      <c r="G29" t="s">
        <v>13</v>
      </c>
      <c r="H29" t="s">
        <v>14</v>
      </c>
      <c r="I29" t="s">
        <v>15</v>
      </c>
      <c r="J29" t="s">
        <v>16</v>
      </c>
      <c r="K29" t="s">
        <v>17</v>
      </c>
    </row>
    <row r="30" spans="1:19" x14ac:dyDescent="0.2">
      <c r="A30" t="s">
        <v>35</v>
      </c>
      <c r="B30">
        <v>0.49885259707383994</v>
      </c>
      <c r="C30">
        <v>0.51381273529554405</v>
      </c>
      <c r="D30">
        <v>0.32738611525715949</v>
      </c>
      <c r="E30">
        <v>0.70023935533392867</v>
      </c>
      <c r="F30">
        <v>9.5117370272563187E-2</v>
      </c>
      <c r="G30">
        <v>9.9265607644816831E-2</v>
      </c>
      <c r="H30">
        <v>1.043611775224301</v>
      </c>
      <c r="I30">
        <v>1.0791509592653963</v>
      </c>
      <c r="J30">
        <v>0.10038658574086087</v>
      </c>
      <c r="K30">
        <v>0.95289999999999997</v>
      </c>
    </row>
    <row r="31" spans="1:19" x14ac:dyDescent="0.2">
      <c r="A31" t="s">
        <v>36</v>
      </c>
      <c r="B31">
        <v>5.8106785644482989E-2</v>
      </c>
      <c r="C31">
        <v>5.9629309064542294E-2</v>
      </c>
      <c r="D31">
        <v>-0.1332307117859286</v>
      </c>
      <c r="E31">
        <v>0.25248932991501322</v>
      </c>
      <c r="F31">
        <v>9.8399777940679625E-2</v>
      </c>
      <c r="G31">
        <v>0.10165693778399669</v>
      </c>
      <c r="H31">
        <v>1.0331012926195895</v>
      </c>
      <c r="I31">
        <v>1.0529197938106933</v>
      </c>
      <c r="J31">
        <v>0.1016683386172116</v>
      </c>
      <c r="K31">
        <v>0.94379999999999997</v>
      </c>
    </row>
    <row r="32" spans="1:19" x14ac:dyDescent="0.2">
      <c r="A32" t="s">
        <v>37</v>
      </c>
      <c r="B32">
        <v>-0.5569593827183229</v>
      </c>
      <c r="C32">
        <v>-0.57344204436008639</v>
      </c>
      <c r="D32">
        <v>-0.78322904887676992</v>
      </c>
      <c r="E32">
        <v>-0.36365503984340292</v>
      </c>
      <c r="F32">
        <v>0.10703615279232509</v>
      </c>
      <c r="G32">
        <v>0.11040391255270531</v>
      </c>
      <c r="H32">
        <v>1.0314637594170117</v>
      </c>
      <c r="I32">
        <v>1.0668676593154689</v>
      </c>
      <c r="J32">
        <v>0.11162751471632013</v>
      </c>
      <c r="K32">
        <v>0.95479999999999998</v>
      </c>
    </row>
    <row r="33" spans="1:11" x14ac:dyDescent="0.2">
      <c r="A33" t="s">
        <v>38</v>
      </c>
      <c r="B33">
        <v>-9.4347476855866441E-16</v>
      </c>
      <c r="C33">
        <v>-1.1326628346028066E-11</v>
      </c>
      <c r="D33">
        <v>-5.7199160097048542E-6</v>
      </c>
      <c r="E33">
        <v>5.7198933564481619E-6</v>
      </c>
      <c r="F33">
        <v>2.9183723416319829E-6</v>
      </c>
      <c r="G33">
        <v>5.1803765943077661E-10</v>
      </c>
      <c r="H33">
        <v>1.7750910397577464E-4</v>
      </c>
      <c r="I33">
        <v>31475.21936348411</v>
      </c>
      <c r="J33">
        <v>5.1816144947913765E-10</v>
      </c>
      <c r="K33">
        <v>0.59289999999999998</v>
      </c>
    </row>
    <row r="34" spans="1:11" x14ac:dyDescent="0.2">
      <c r="A34" t="s">
        <v>39</v>
      </c>
      <c r="B34">
        <v>-0.35516552720561173</v>
      </c>
      <c r="C34">
        <v>-0.35666231144437738</v>
      </c>
      <c r="D34">
        <v>-0.52324151912119277</v>
      </c>
      <c r="E34">
        <v>-0.19008310376756202</v>
      </c>
      <c r="F34">
        <v>8.4990953400557845E-2</v>
      </c>
      <c r="G34">
        <v>8.8128642212149361E-2</v>
      </c>
      <c r="H34">
        <v>1.0369179152139141</v>
      </c>
      <c r="I34">
        <v>1.0612140619923967</v>
      </c>
      <c r="J34">
        <v>8.8141352050070412E-2</v>
      </c>
      <c r="K34">
        <v>0.93389999999999995</v>
      </c>
    </row>
    <row r="35" spans="1:11" x14ac:dyDescent="0.2">
      <c r="A35" t="s">
        <v>40</v>
      </c>
      <c r="B35">
        <v>0.35516552720561267</v>
      </c>
      <c r="C35">
        <v>0.35666231145570398</v>
      </c>
      <c r="D35">
        <v>0.19008310380949345</v>
      </c>
      <c r="E35">
        <v>0.52324151910191463</v>
      </c>
      <c r="F35">
        <v>8.4990953384942849E-2</v>
      </c>
      <c r="G35">
        <v>8.8128642207607785E-2</v>
      </c>
      <c r="H35">
        <v>1.0369179153509862</v>
      </c>
      <c r="I35">
        <v>1.0612140617784711</v>
      </c>
      <c r="J35">
        <v>8.8141352045721821E-2</v>
      </c>
      <c r="K35">
        <v>0.93389999999999995</v>
      </c>
    </row>
    <row r="36" spans="1:11" x14ac:dyDescent="0.2">
      <c r="A36" t="s">
        <v>41</v>
      </c>
      <c r="B36">
        <v>0.62136977555467454</v>
      </c>
      <c r="C36">
        <v>0.63445178206453579</v>
      </c>
      <c r="D36">
        <v>0.45460328946042255</v>
      </c>
      <c r="E36">
        <v>0.81430027466864896</v>
      </c>
      <c r="F36">
        <v>9.1761121134232682E-2</v>
      </c>
      <c r="G36">
        <v>9.3907803157639511E-2</v>
      </c>
      <c r="H36">
        <v>1.0233942436281545</v>
      </c>
      <c r="I36">
        <v>1.0425836910252491</v>
      </c>
      <c r="J36">
        <v>9.481463172009913E-2</v>
      </c>
      <c r="K36">
        <v>0.94510000000000005</v>
      </c>
    </row>
    <row r="37" spans="1:11" x14ac:dyDescent="0.2">
      <c r="A37" t="s">
        <v>42</v>
      </c>
      <c r="B37">
        <v>-0.52047284779799652</v>
      </c>
      <c r="C37">
        <v>-0.52546486233429246</v>
      </c>
      <c r="D37">
        <v>-0.68566046979012019</v>
      </c>
      <c r="E37">
        <v>-0.36526925487846468</v>
      </c>
      <c r="F37">
        <v>8.1733954664182776E-2</v>
      </c>
      <c r="G37">
        <v>8.3113382891226703E-2</v>
      </c>
      <c r="H37">
        <v>1.0168770522937687</v>
      </c>
      <c r="I37">
        <v>1.0335116812455827</v>
      </c>
      <c r="J37">
        <v>8.3263164873515608E-2</v>
      </c>
      <c r="K37">
        <v>0.95109999999999995</v>
      </c>
    </row>
    <row r="38" spans="1:11" x14ac:dyDescent="0.2">
      <c r="A38" t="s">
        <v>43</v>
      </c>
      <c r="B38">
        <v>-0.10089692775667805</v>
      </c>
      <c r="C38">
        <v>-0.10898691973024335</v>
      </c>
      <c r="D38">
        <v>-0.26257309335060791</v>
      </c>
      <c r="E38">
        <v>4.459925389012117E-2</v>
      </c>
      <c r="F38">
        <v>7.8361732578676305E-2</v>
      </c>
      <c r="G38">
        <v>8.1716737924070276E-2</v>
      </c>
      <c r="H38">
        <v>1.0428143334123643</v>
      </c>
      <c r="I38">
        <v>1.0665789284892184</v>
      </c>
      <c r="J38">
        <v>8.2116217807955152E-2</v>
      </c>
      <c r="K38">
        <v>0.9355</v>
      </c>
    </row>
    <row r="39" spans="1:11" x14ac:dyDescent="0.2">
      <c r="A39" t="s">
        <v>44</v>
      </c>
      <c r="B39">
        <v>-0.18597173850887752</v>
      </c>
      <c r="C39">
        <v>-0.18898612077349031</v>
      </c>
      <c r="D39">
        <v>-0.2702683170674699</v>
      </c>
      <c r="E39">
        <v>-0.10770392447951074</v>
      </c>
      <c r="F39">
        <v>4.1471270357579616E-2</v>
      </c>
      <c r="G39">
        <v>4.2604994499832322E-2</v>
      </c>
      <c r="H39">
        <v>1.0273375793043555</v>
      </c>
      <c r="I39">
        <v>1.046774081247839</v>
      </c>
      <c r="J39">
        <v>4.2711497945728316E-2</v>
      </c>
      <c r="K39">
        <v>0.94299999999999995</v>
      </c>
    </row>
    <row r="40" spans="1:11" x14ac:dyDescent="0.2">
      <c r="A40" t="s">
        <v>45</v>
      </c>
      <c r="B40">
        <v>0.18597173850871607</v>
      </c>
      <c r="C40">
        <v>0.18898612067288806</v>
      </c>
      <c r="D40">
        <v>0.10770392407219301</v>
      </c>
      <c r="E40">
        <v>0.27026831727358314</v>
      </c>
      <c r="F40">
        <v>4.1471270514069986E-2</v>
      </c>
      <c r="G40">
        <v>4.2604994565422168E-2</v>
      </c>
      <c r="H40">
        <v>1.0273375770093067</v>
      </c>
      <c r="I40">
        <v>1.0467740833315642</v>
      </c>
      <c r="J40">
        <v>4.2711498004065949E-2</v>
      </c>
      <c r="K40">
        <v>0.94299999999999995</v>
      </c>
    </row>
    <row r="41" spans="1:11" x14ac:dyDescent="0.2">
      <c r="A41" t="s">
        <v>46</v>
      </c>
      <c r="B41">
        <v>1.6147280782026428E-13</v>
      </c>
      <c r="C41">
        <v>1.0060223246880577E-10</v>
      </c>
      <c r="D41">
        <v>-8.9163460399065145E-6</v>
      </c>
      <c r="E41">
        <v>8.9165472443714518E-6</v>
      </c>
      <c r="F41">
        <v>4.5492910647699542E-6</v>
      </c>
      <c r="G41">
        <v>1.2500581521227979E-9</v>
      </c>
      <c r="H41">
        <v>2.747808690025003E-4</v>
      </c>
      <c r="I41">
        <v>2288.5833136728756</v>
      </c>
      <c r="J41">
        <v>1.2540868111458381E-9</v>
      </c>
      <c r="K41">
        <v>0.64270000000000005</v>
      </c>
    </row>
    <row r="42" spans="1:11" x14ac:dyDescent="0.2">
      <c r="A42" t="s">
        <v>47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J42">
        <v>0</v>
      </c>
      <c r="K42">
        <v>0</v>
      </c>
    </row>
    <row r="43" spans="1:11" x14ac:dyDescent="0.2">
      <c r="A43" t="s">
        <v>48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J43">
        <v>0</v>
      </c>
      <c r="K43">
        <v>0</v>
      </c>
    </row>
    <row r="44" spans="1:11" x14ac:dyDescent="0.2">
      <c r="A44" t="s">
        <v>49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J44">
        <v>0</v>
      </c>
      <c r="K44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51CEA8-5931-C94E-B0C5-99C95BBBA118}">
  <dimension ref="A1:X44"/>
  <sheetViews>
    <sheetView workbookViewId="0">
      <selection activeCell="P26" sqref="P26"/>
    </sheetView>
  </sheetViews>
  <sheetFormatPr baseColWidth="10" defaultColWidth="8.83203125" defaultRowHeight="16" x14ac:dyDescent="0.2"/>
  <sheetData>
    <row r="1" spans="1:24" x14ac:dyDescent="0.2">
      <c r="A1" t="s">
        <v>175</v>
      </c>
    </row>
    <row r="2" spans="1:24" x14ac:dyDescent="0.2">
      <c r="I2" t="s">
        <v>0</v>
      </c>
      <c r="J2" t="s">
        <v>1</v>
      </c>
      <c r="K2" t="s">
        <v>2</v>
      </c>
    </row>
    <row r="3" spans="1:24" x14ac:dyDescent="0.2">
      <c r="A3" t="s">
        <v>3</v>
      </c>
      <c r="B3">
        <v>10000</v>
      </c>
      <c r="C3" t="s">
        <v>4</v>
      </c>
      <c r="D3">
        <v>0</v>
      </c>
      <c r="E3" t="s">
        <v>5</v>
      </c>
      <c r="F3">
        <v>1000000</v>
      </c>
      <c r="H3" t="s">
        <v>6</v>
      </c>
      <c r="I3">
        <v>0</v>
      </c>
      <c r="J3">
        <v>0</v>
      </c>
      <c r="K3">
        <v>3</v>
      </c>
      <c r="O3" t="s">
        <v>86</v>
      </c>
      <c r="P3" t="s">
        <v>94</v>
      </c>
      <c r="R3" t="s">
        <v>115</v>
      </c>
      <c r="S3" t="s">
        <v>116</v>
      </c>
      <c r="V3" t="s">
        <v>30</v>
      </c>
      <c r="W3" t="s">
        <v>31</v>
      </c>
      <c r="X3" t="s">
        <v>32</v>
      </c>
    </row>
    <row r="4" spans="1:24" x14ac:dyDescent="0.2">
      <c r="A4" t="s">
        <v>176</v>
      </c>
      <c r="O4" t="s">
        <v>88</v>
      </c>
      <c r="P4">
        <f>(ABS(C6-B6)+ABS(C7-B7)+ABS(C9-B9)+ABS(C14-B14)+ABS(C13-B13)+ABS(C10-B10))/6</f>
        <v>3.323436892324353E-2</v>
      </c>
      <c r="R4" t="s">
        <v>88</v>
      </c>
      <c r="S4">
        <f>(ABS(B21-C21)+ABS(B22-C22)+ABS(B23-C23))/3</f>
        <v>5.2550797321197307E-4</v>
      </c>
      <c r="U4" t="s">
        <v>89</v>
      </c>
      <c r="V4">
        <f>ABS(G21-F21)</f>
        <v>1.3407937485390917E-3</v>
      </c>
      <c r="W4">
        <f>ABS(G22-F22)</f>
        <v>1.3434271104798001E-5</v>
      </c>
      <c r="X4">
        <f>ABS(G23-F23)</f>
        <v>7.4568736575238853E-4</v>
      </c>
    </row>
    <row r="5" spans="1:24" x14ac:dyDescent="0.2">
      <c r="A5" t="s">
        <v>7</v>
      </c>
      <c r="B5" t="s">
        <v>8</v>
      </c>
      <c r="C5" t="s">
        <v>9</v>
      </c>
      <c r="D5" t="s">
        <v>10</v>
      </c>
      <c r="E5" t="s">
        <v>11</v>
      </c>
      <c r="F5" t="s">
        <v>12</v>
      </c>
      <c r="G5" t="s">
        <v>13</v>
      </c>
      <c r="H5" t="s">
        <v>14</v>
      </c>
      <c r="I5" t="s">
        <v>15</v>
      </c>
      <c r="J5" t="s">
        <v>16</v>
      </c>
      <c r="K5" t="s">
        <v>17</v>
      </c>
      <c r="O5" t="s">
        <v>16</v>
      </c>
      <c r="P5">
        <f>(J6+J7+J9+J14+J13+J10)/6</f>
        <v>0.13710697855732543</v>
      </c>
      <c r="R5" t="s">
        <v>16</v>
      </c>
      <c r="S5">
        <f>SUM(J21:J23)/3</f>
        <v>4.7415515743673753E-2</v>
      </c>
      <c r="U5" t="s">
        <v>17</v>
      </c>
      <c r="V5">
        <f>K21</f>
        <v>0.93820000000000003</v>
      </c>
      <c r="W5">
        <f>K22</f>
        <v>0.9466</v>
      </c>
      <c r="X5">
        <f>K23</f>
        <v>0.94399999999999995</v>
      </c>
    </row>
    <row r="6" spans="1:24" x14ac:dyDescent="0.2">
      <c r="A6" t="s">
        <v>18</v>
      </c>
      <c r="B6">
        <v>2</v>
      </c>
      <c r="C6">
        <v>2.0500287523468579</v>
      </c>
      <c r="D6">
        <v>1.6795521717585962</v>
      </c>
      <c r="E6">
        <v>2.4205053329351198</v>
      </c>
      <c r="F6">
        <v>0.18902213689156225</v>
      </c>
      <c r="G6">
        <v>0.19735050790694667</v>
      </c>
      <c r="H6">
        <v>1.0440602944837207</v>
      </c>
      <c r="I6">
        <v>1.0642767109172373</v>
      </c>
      <c r="J6">
        <v>0.2035929739271792</v>
      </c>
      <c r="K6">
        <v>0.95379999999999998</v>
      </c>
      <c r="O6" t="s">
        <v>17</v>
      </c>
      <c r="P6">
        <f>(K6+K7+K9+K10+K13+K14)/6*100</f>
        <v>95.264999999999986</v>
      </c>
      <c r="R6" t="s">
        <v>17</v>
      </c>
      <c r="S6">
        <f>SUM(K21:K23)/3*100</f>
        <v>94.293333333333337</v>
      </c>
    </row>
    <row r="7" spans="1:24" x14ac:dyDescent="0.2">
      <c r="A7" t="s">
        <v>19</v>
      </c>
      <c r="B7">
        <v>1</v>
      </c>
      <c r="C7">
        <v>1.0249023017038068</v>
      </c>
      <c r="D7">
        <v>0.83612924788992082</v>
      </c>
      <c r="E7">
        <v>1.2136753555176931</v>
      </c>
      <c r="F7">
        <v>9.6314552360606598E-2</v>
      </c>
      <c r="G7">
        <v>0.10072935461619596</v>
      </c>
      <c r="H7">
        <v>1.0458373334806159</v>
      </c>
      <c r="I7">
        <v>1.065152910408145</v>
      </c>
      <c r="J7">
        <v>0.10376187889366105</v>
      </c>
      <c r="K7">
        <v>0.95199999999999996</v>
      </c>
      <c r="O7" t="s">
        <v>89</v>
      </c>
      <c r="P7">
        <f>(ABS(G6-F6)+ABS(F7-G7)+ABS(F9-G9)+ABS(F14-G14)+ABS(F13-G13)+ABS(F10-G10))/6</f>
        <v>4.3441416256496989E-3</v>
      </c>
      <c r="R7" t="s">
        <v>89</v>
      </c>
      <c r="S7">
        <f>(ABS(G23-F23)+ABS(F21-G21)+ABS(G22-F22))/3</f>
        <v>6.9997179513209273E-4</v>
      </c>
    </row>
    <row r="8" spans="1:24" x14ac:dyDescent="0.2">
      <c r="A8" t="s">
        <v>20</v>
      </c>
      <c r="B8">
        <v>0.2</v>
      </c>
      <c r="C8">
        <v>0.20372495368410043</v>
      </c>
      <c r="D8">
        <v>7.134768007800967E-3</v>
      </c>
      <c r="E8">
        <v>0.40031513936039986</v>
      </c>
      <c r="F8">
        <v>0.10030295823136436</v>
      </c>
      <c r="G8">
        <v>0.10250632247111716</v>
      </c>
      <c r="H8">
        <v>1.0219670912862848</v>
      </c>
      <c r="I8">
        <v>1.0289545261566988</v>
      </c>
      <c r="J8">
        <v>0.10257398026059703</v>
      </c>
      <c r="K8">
        <v>0.9486</v>
      </c>
    </row>
    <row r="9" spans="1:24" x14ac:dyDescent="0.2">
      <c r="A9" t="s">
        <v>21</v>
      </c>
      <c r="B9">
        <v>2</v>
      </c>
      <c r="C9">
        <v>2.0429436412989461</v>
      </c>
      <c r="D9">
        <v>1.727768767727057</v>
      </c>
      <c r="E9">
        <v>2.3581185148708355</v>
      </c>
      <c r="F9">
        <v>0.16080646178090438</v>
      </c>
      <c r="G9">
        <v>0.16662388807646419</v>
      </c>
      <c r="H9">
        <v>1.0361765704632313</v>
      </c>
      <c r="I9">
        <v>1.0510911319848231</v>
      </c>
      <c r="J9">
        <v>0.17206881299564608</v>
      </c>
      <c r="K9">
        <v>0.94889999999999997</v>
      </c>
      <c r="O9" t="s">
        <v>90</v>
      </c>
      <c r="R9" t="s">
        <v>91</v>
      </c>
    </row>
    <row r="10" spans="1:24" x14ac:dyDescent="0.2">
      <c r="A10" t="s">
        <v>22</v>
      </c>
      <c r="B10">
        <v>1</v>
      </c>
      <c r="C10">
        <v>1.0213279993622741</v>
      </c>
      <c r="D10">
        <v>0.85836838102878643</v>
      </c>
      <c r="E10">
        <v>1.184287617695762</v>
      </c>
      <c r="F10">
        <v>8.3144190209050978E-2</v>
      </c>
      <c r="G10">
        <v>8.6365178960296121E-2</v>
      </c>
      <c r="H10">
        <v>1.0387397934016382</v>
      </c>
      <c r="I10">
        <v>1.0542352294226109</v>
      </c>
      <c r="J10">
        <v>8.8959697018600195E-2</v>
      </c>
      <c r="K10">
        <v>0.95040000000000002</v>
      </c>
      <c r="O10" t="s">
        <v>88</v>
      </c>
      <c r="P10">
        <f>(ABS(D8-C8)+ABS(D12-C12)+ABS(D11-C11)+ABS(D16-C16)+ABS(D15-C15))/5</f>
        <v>0.5520810911909686</v>
      </c>
      <c r="R10" t="s">
        <v>88</v>
      </c>
      <c r="S10">
        <f>(ABS(B24-C24)+ABS(B25-C25))/2</f>
        <v>1.7767031644447262E-4</v>
      </c>
    </row>
    <row r="11" spans="1:24" x14ac:dyDescent="0.2">
      <c r="A11" t="s">
        <v>25</v>
      </c>
      <c r="B11">
        <v>-5.23</v>
      </c>
      <c r="C11">
        <v>-5.3437374280254755</v>
      </c>
      <c r="D11">
        <v>-6.1934117903215853</v>
      </c>
      <c r="E11">
        <v>-4.4940630657293648</v>
      </c>
      <c r="F11">
        <v>0.43351529364734925</v>
      </c>
      <c r="G11">
        <v>0.44949195464605374</v>
      </c>
      <c r="H11">
        <v>1.0368537424926489</v>
      </c>
      <c r="I11">
        <v>1.0522307296520756</v>
      </c>
      <c r="J11">
        <v>0.46365851639474936</v>
      </c>
      <c r="K11">
        <v>0.95009999999999994</v>
      </c>
      <c r="O11" t="s">
        <v>16</v>
      </c>
      <c r="P11">
        <f>(J8+J12+J11+J16+J15)/5</f>
        <v>0.29595874956917118</v>
      </c>
      <c r="R11" t="s">
        <v>16</v>
      </c>
      <c r="S11">
        <f>(J24+J25)/2</f>
        <v>6.1167342353420556E-2</v>
      </c>
    </row>
    <row r="12" spans="1:24" x14ac:dyDescent="0.2">
      <c r="A12" t="s">
        <v>26</v>
      </c>
      <c r="B12">
        <v>2.46</v>
      </c>
      <c r="C12">
        <v>2.512178980504705</v>
      </c>
      <c r="D12">
        <v>2.062860883196481</v>
      </c>
      <c r="E12">
        <v>2.9614970778129286</v>
      </c>
      <c r="F12">
        <v>0.22924813968643692</v>
      </c>
      <c r="G12">
        <v>0.23348656009553823</v>
      </c>
      <c r="H12">
        <v>1.0184883524677608</v>
      </c>
      <c r="I12">
        <v>1.0321975292000725</v>
      </c>
      <c r="J12">
        <v>0.23924593988562851</v>
      </c>
      <c r="K12">
        <v>0.95050000000000001</v>
      </c>
      <c r="O12" t="s">
        <v>17</v>
      </c>
      <c r="P12">
        <f>(K8+K12+K11+K16+K15)/5*100</f>
        <v>95.133999999999986</v>
      </c>
      <c r="R12" t="s">
        <v>17</v>
      </c>
      <c r="S12">
        <f>(K24+K25)/2*100</f>
        <v>94.04</v>
      </c>
    </row>
    <row r="13" spans="1:24" x14ac:dyDescent="0.2">
      <c r="A13" t="s">
        <v>22</v>
      </c>
      <c r="B13">
        <v>-2</v>
      </c>
      <c r="C13">
        <v>-2.0403357060383147</v>
      </c>
      <c r="D13">
        <v>-2.3550277477447752</v>
      </c>
      <c r="E13">
        <v>-1.7256436643318542</v>
      </c>
      <c r="F13">
        <v>0.16056011446573062</v>
      </c>
      <c r="G13">
        <v>0.16345354573989038</v>
      </c>
      <c r="H13">
        <v>1.0180208595627112</v>
      </c>
      <c r="I13">
        <v>1.0339383235554047</v>
      </c>
      <c r="J13">
        <v>0.16835685550803017</v>
      </c>
      <c r="K13">
        <v>0.95599999999999996</v>
      </c>
      <c r="O13" t="s">
        <v>89</v>
      </c>
      <c r="P13">
        <f>(ABS(G8-F8)+ABS(F12-G12)+ABS(F11-G11)+ABS(F16-G16)+ABS(F15-G15))/5</f>
        <v>7.0513543627669841E-3</v>
      </c>
      <c r="R13" t="s">
        <v>89</v>
      </c>
      <c r="S13">
        <f>(ABS(G25-F25)+ABS(F24-G24))/2</f>
        <v>1.9998899511501286E-3</v>
      </c>
    </row>
    <row r="14" spans="1:24" x14ac:dyDescent="0.2">
      <c r="A14" t="s">
        <v>23</v>
      </c>
      <c r="B14">
        <v>1</v>
      </c>
      <c r="C14">
        <v>1.0198678127892615</v>
      </c>
      <c r="D14">
        <v>0.85879272513090943</v>
      </c>
      <c r="E14">
        <v>1.1809429004476135</v>
      </c>
      <c r="F14">
        <v>8.2182677298609466E-2</v>
      </c>
      <c r="G14">
        <v>8.357250746056917E-2</v>
      </c>
      <c r="H14">
        <v>1.0169114734107503</v>
      </c>
      <c r="I14">
        <v>1.0313850577681545</v>
      </c>
      <c r="J14">
        <v>8.5901653000835965E-2</v>
      </c>
      <c r="K14">
        <v>0.95479999999999998</v>
      </c>
    </row>
    <row r="15" spans="1:24" x14ac:dyDescent="0.2">
      <c r="A15" t="s">
        <v>27</v>
      </c>
      <c r="B15">
        <v>-6.17</v>
      </c>
      <c r="C15">
        <v>-6.294778385361556</v>
      </c>
      <c r="D15">
        <v>-7.2822841767199336</v>
      </c>
      <c r="E15">
        <v>-5.3072725940031766</v>
      </c>
      <c r="F15">
        <v>0.50383874354207447</v>
      </c>
      <c r="G15">
        <v>0.51493704018978126</v>
      </c>
      <c r="H15">
        <v>1.0220274776204858</v>
      </c>
      <c r="I15">
        <v>1.0371503744094459</v>
      </c>
      <c r="J15">
        <v>0.52983941039983928</v>
      </c>
      <c r="K15">
        <v>0.95650000000000002</v>
      </c>
      <c r="O15" t="s">
        <v>91</v>
      </c>
      <c r="R15" t="s">
        <v>117</v>
      </c>
    </row>
    <row r="16" spans="1:24" x14ac:dyDescent="0.2">
      <c r="A16" t="s">
        <v>28</v>
      </c>
      <c r="B16">
        <v>0.97</v>
      </c>
      <c r="C16">
        <v>0.98892601140154579</v>
      </c>
      <c r="D16">
        <v>0.71160899208571338</v>
      </c>
      <c r="E16">
        <v>1.2662430307173784</v>
      </c>
      <c r="F16">
        <v>0.14149087508917199</v>
      </c>
      <c r="G16">
        <v>0.14323090460774154</v>
      </c>
      <c r="H16">
        <v>1.0122978214494252</v>
      </c>
      <c r="I16">
        <v>1.021609483953237</v>
      </c>
      <c r="J16">
        <v>0.14447590090504159</v>
      </c>
      <c r="K16">
        <v>0.95099999999999996</v>
      </c>
      <c r="O16" t="s">
        <v>88</v>
      </c>
      <c r="P16">
        <f>(ABS(C6-B6)+ABS(C7-B7)+ABS(B8-C8))/3</f>
        <v>2.6218669244921704E-2</v>
      </c>
      <c r="R16" t="s">
        <v>88</v>
      </c>
      <c r="S16">
        <f>(ABS(B21-C21)+ABS(B22-C22)+ABS(B23-C23)+ABS(B24-C24)+ABS(B25-C25))/5</f>
        <v>3.8637291050497291E-4</v>
      </c>
    </row>
    <row r="17" spans="1:19" x14ac:dyDescent="0.2">
      <c r="O17" t="s">
        <v>16</v>
      </c>
      <c r="P17">
        <f>(J6+J7+J8)/3</f>
        <v>0.13664294436047908</v>
      </c>
      <c r="R17" t="s">
        <v>16</v>
      </c>
      <c r="S17">
        <f>SUM(J21:J25)/5</f>
        <v>5.2916246387572474E-2</v>
      </c>
    </row>
    <row r="18" spans="1:19" x14ac:dyDescent="0.2">
      <c r="O18" t="s">
        <v>17</v>
      </c>
      <c r="P18">
        <f>(K6+K7+K8)/3*100</f>
        <v>95.146666666666675</v>
      </c>
      <c r="R18" t="s">
        <v>17</v>
      </c>
      <c r="S18">
        <f>SUM(K21:K25)/5*100</f>
        <v>94.191999999999993</v>
      </c>
    </row>
    <row r="19" spans="1:19" x14ac:dyDescent="0.2">
      <c r="A19" t="s">
        <v>177</v>
      </c>
      <c r="O19" t="s">
        <v>89</v>
      </c>
      <c r="P19">
        <f>(ABS(G6-F6)+ABS(G7-F7)+ABS(F8-G8))/3</f>
        <v>4.9821791702421942E-3</v>
      </c>
      <c r="R19" t="s">
        <v>89</v>
      </c>
      <c r="S19">
        <f>(ABS(G25-F25)+ABS(F21-G21)+ABS(G22-F22)+ABS(G23-F23)+ABS(G24-F24))/5</f>
        <v>1.219939057539307E-3</v>
      </c>
    </row>
    <row r="20" spans="1:19" x14ac:dyDescent="0.2">
      <c r="A20" t="s">
        <v>29</v>
      </c>
      <c r="B20" t="s">
        <v>8</v>
      </c>
      <c r="C20" t="s">
        <v>9</v>
      </c>
      <c r="D20" t="s">
        <v>10</v>
      </c>
      <c r="E20" t="s">
        <v>11</v>
      </c>
      <c r="F20" t="s">
        <v>12</v>
      </c>
      <c r="G20" t="s">
        <v>13</v>
      </c>
      <c r="H20" t="s">
        <v>14</v>
      </c>
      <c r="I20" t="s">
        <v>15</v>
      </c>
      <c r="J20" t="s">
        <v>16</v>
      </c>
      <c r="K20" t="s">
        <v>17</v>
      </c>
    </row>
    <row r="21" spans="1:19" x14ac:dyDescent="0.2">
      <c r="A21" t="s">
        <v>30</v>
      </c>
      <c r="B21">
        <v>0.30681766712894037</v>
      </c>
      <c r="C21">
        <v>0.30749671956037544</v>
      </c>
      <c r="D21">
        <v>0.21791977770976431</v>
      </c>
      <c r="E21">
        <v>0.39707366141098666</v>
      </c>
      <c r="F21">
        <v>4.5703361162339036E-2</v>
      </c>
      <c r="G21">
        <v>4.7044154910878128E-2</v>
      </c>
      <c r="H21">
        <v>1.0293368740162583</v>
      </c>
      <c r="I21">
        <v>1.0313199685892434</v>
      </c>
      <c r="J21">
        <v>4.7049055500438447E-2</v>
      </c>
      <c r="K21">
        <v>0.93820000000000003</v>
      </c>
      <c r="O21" t="s">
        <v>92</v>
      </c>
    </row>
    <row r="22" spans="1:19" x14ac:dyDescent="0.2">
      <c r="A22" t="s">
        <v>31</v>
      </c>
      <c r="B22">
        <v>0.33749949045022742</v>
      </c>
      <c r="C22">
        <v>0.33671122849040941</v>
      </c>
      <c r="D22">
        <v>0.25324579091900357</v>
      </c>
      <c r="E22">
        <v>0.42017666606181531</v>
      </c>
      <c r="F22">
        <v>4.2585189437035896E-2</v>
      </c>
      <c r="G22">
        <v>4.2571755165931098E-2</v>
      </c>
      <c r="H22">
        <v>0.99968453184587425</v>
      </c>
      <c r="I22">
        <v>1.001737488289824</v>
      </c>
      <c r="J22">
        <v>4.2579052300694482E-2</v>
      </c>
      <c r="K22">
        <v>0.9466</v>
      </c>
      <c r="O22" t="s">
        <v>88</v>
      </c>
      <c r="P22">
        <f>(ABS(C16-B16)+ABS(C9-B9)+ABS(C10-B10)+ABS(C11-B11)+ABS(C12-B12)+ABS(C13-B13)+ABS(C14-B14)+ABS(C15-B15))/8</f>
        <v>5.4261995597759807E-2</v>
      </c>
    </row>
    <row r="23" spans="1:19" x14ac:dyDescent="0.2">
      <c r="A23" t="s">
        <v>32</v>
      </c>
      <c r="B23">
        <v>0.35568284242083226</v>
      </c>
      <c r="C23">
        <v>0.35579205194921509</v>
      </c>
      <c r="D23">
        <v>0.25412354825169231</v>
      </c>
      <c r="E23">
        <v>0.45746055564673788</v>
      </c>
      <c r="F23">
        <v>5.1872638731870077E-2</v>
      </c>
      <c r="G23">
        <v>5.2618326097622466E-2</v>
      </c>
      <c r="H23">
        <v>1.0143753505505446</v>
      </c>
      <c r="I23">
        <v>1.0163934587385723</v>
      </c>
      <c r="J23">
        <v>5.2618439429888336E-2</v>
      </c>
      <c r="K23">
        <v>0.94399999999999995</v>
      </c>
      <c r="O23" t="s">
        <v>16</v>
      </c>
      <c r="P23">
        <f>AVERAGE(J9:J16)</f>
        <v>0.23656334826354641</v>
      </c>
    </row>
    <row r="24" spans="1:19" x14ac:dyDescent="0.2">
      <c r="A24" t="s">
        <v>33</v>
      </c>
      <c r="B24">
        <v>0.50939992444763316</v>
      </c>
      <c r="C24">
        <v>0.50922225413118871</v>
      </c>
      <c r="D24">
        <v>0.39325668410466125</v>
      </c>
      <c r="E24">
        <v>0.62518782415771623</v>
      </c>
      <c r="F24">
        <v>5.9167194367472621E-2</v>
      </c>
      <c r="G24">
        <v>6.1167084316969107E-2</v>
      </c>
      <c r="H24">
        <v>1.0338006554286767</v>
      </c>
      <c r="I24">
        <v>1.0406111023252647</v>
      </c>
      <c r="J24">
        <v>6.1167342353420556E-2</v>
      </c>
      <c r="K24">
        <v>0.94040000000000001</v>
      </c>
      <c r="O24" t="s">
        <v>17</v>
      </c>
      <c r="P24">
        <f>AVERAGE(K9:K16)*100</f>
        <v>95.227499999999992</v>
      </c>
    </row>
    <row r="25" spans="1:19" x14ac:dyDescent="0.2">
      <c r="A25" t="s">
        <v>34</v>
      </c>
      <c r="B25">
        <v>0.49060007555236684</v>
      </c>
      <c r="C25">
        <v>0.49077774586881134</v>
      </c>
      <c r="D25">
        <v>0.37481217584876597</v>
      </c>
      <c r="E25">
        <v>0.60674331588885666</v>
      </c>
      <c r="F25">
        <v>5.9167194364165336E-2</v>
      </c>
      <c r="G25">
        <v>6.1167084316969107E-2</v>
      </c>
      <c r="H25">
        <v>1.0338006554864634</v>
      </c>
      <c r="I25">
        <v>1.0406111075219331</v>
      </c>
      <c r="J25">
        <v>6.1167342353420556E-2</v>
      </c>
      <c r="K25">
        <v>0.94040000000000001</v>
      </c>
      <c r="O25" t="s">
        <v>89</v>
      </c>
      <c r="P25">
        <f>(ABS(G13-F13)+ABS(F10-G10)+ABS(F11-G11)+ABS(F14-G14)+ABS(F15-G15)+ABS(G12-F12)+ABS(G9-F9)+ABS(G16-F16))/8</f>
        <v>5.7968855071258169E-3</v>
      </c>
    </row>
    <row r="28" spans="1:19" x14ac:dyDescent="0.2">
      <c r="A28" t="s">
        <v>178</v>
      </c>
    </row>
    <row r="29" spans="1:19" x14ac:dyDescent="0.2">
      <c r="A29" t="s">
        <v>7</v>
      </c>
      <c r="B29" t="s">
        <v>8</v>
      </c>
      <c r="C29" t="s">
        <v>9</v>
      </c>
      <c r="D29" t="s">
        <v>10</v>
      </c>
      <c r="E29" t="s">
        <v>11</v>
      </c>
      <c r="F29" t="s">
        <v>12</v>
      </c>
      <c r="G29" t="s">
        <v>13</v>
      </c>
      <c r="H29" t="s">
        <v>14</v>
      </c>
      <c r="I29" t="s">
        <v>15</v>
      </c>
      <c r="J29" t="s">
        <v>16</v>
      </c>
      <c r="K29" t="s">
        <v>17</v>
      </c>
    </row>
    <row r="30" spans="1:19" x14ac:dyDescent="0.2">
      <c r="A30" t="s">
        <v>35</v>
      </c>
      <c r="B30">
        <v>0.49885259707383994</v>
      </c>
      <c r="C30">
        <v>0.5061236824421439</v>
      </c>
      <c r="D30">
        <v>0.37947982815335879</v>
      </c>
      <c r="E30">
        <v>0.632767536730929</v>
      </c>
      <c r="F30">
        <v>6.4615398694943219E-2</v>
      </c>
      <c r="G30">
        <v>6.5948556022171645E-2</v>
      </c>
      <c r="H30">
        <v>1.0206321922352042</v>
      </c>
      <c r="I30">
        <v>1.0342989697506815</v>
      </c>
      <c r="J30">
        <v>6.6348177999419666E-2</v>
      </c>
      <c r="K30">
        <v>0.94920000000000004</v>
      </c>
    </row>
    <row r="31" spans="1:19" x14ac:dyDescent="0.2">
      <c r="A31" t="s">
        <v>36</v>
      </c>
      <c r="B31">
        <v>5.8106785644482989E-2</v>
      </c>
      <c r="C31">
        <v>5.8471385954536825E-2</v>
      </c>
      <c r="D31">
        <v>-7.486165884809147E-2</v>
      </c>
      <c r="E31">
        <v>0.19180443075716511</v>
      </c>
      <c r="F31">
        <v>6.8028313711038749E-2</v>
      </c>
      <c r="G31">
        <v>6.8831733145773955E-2</v>
      </c>
      <c r="H31">
        <v>1.0118100742309719</v>
      </c>
      <c r="I31">
        <v>1.019924821149979</v>
      </c>
      <c r="J31">
        <v>6.8832698779265705E-2</v>
      </c>
      <c r="K31">
        <v>0.94779999999999998</v>
      </c>
    </row>
    <row r="32" spans="1:19" x14ac:dyDescent="0.2">
      <c r="A32" t="s">
        <v>37</v>
      </c>
      <c r="B32">
        <v>-0.5569593827183229</v>
      </c>
      <c r="C32">
        <v>-0.56459506839668072</v>
      </c>
      <c r="D32">
        <v>-0.70741368678989625</v>
      </c>
      <c r="E32">
        <v>-0.4217764500034652</v>
      </c>
      <c r="F32">
        <v>7.2867981003605503E-2</v>
      </c>
      <c r="G32">
        <v>7.4105485906320573E-2</v>
      </c>
      <c r="H32">
        <v>1.0169828350624102</v>
      </c>
      <c r="I32">
        <v>1.0317823954135139</v>
      </c>
      <c r="J32">
        <v>7.4497830419352193E-2</v>
      </c>
      <c r="K32">
        <v>0.95089999999999997</v>
      </c>
    </row>
    <row r="33" spans="1:11" x14ac:dyDescent="0.2">
      <c r="A33" t="s">
        <v>38</v>
      </c>
      <c r="B33">
        <v>-9.4347476855866441E-16</v>
      </c>
      <c r="C33">
        <v>-6.8115560086244018E-13</v>
      </c>
      <c r="D33">
        <v>-5.4706823868482894E-6</v>
      </c>
      <c r="E33">
        <v>5.4706810245370881E-6</v>
      </c>
      <c r="F33">
        <v>2.7912154247959299E-6</v>
      </c>
      <c r="G33">
        <v>1.1588562470013282E-11</v>
      </c>
      <c r="H33">
        <v>4.1517979468963918E-6</v>
      </c>
      <c r="I33">
        <v>519.95079663904642</v>
      </c>
      <c r="J33">
        <v>1.1608508459655145E-11</v>
      </c>
      <c r="K33">
        <v>0.66820000000000002</v>
      </c>
    </row>
    <row r="34" spans="1:11" x14ac:dyDescent="0.2">
      <c r="A34" t="s">
        <v>39</v>
      </c>
      <c r="B34">
        <v>-0.35516552720561173</v>
      </c>
      <c r="C34">
        <v>-0.35551613981700791</v>
      </c>
      <c r="D34">
        <v>-0.46915037777123164</v>
      </c>
      <c r="E34">
        <v>-0.24188190186278424</v>
      </c>
      <c r="F34">
        <v>5.7977717371623189E-2</v>
      </c>
      <c r="G34">
        <v>5.8467308183330034E-2</v>
      </c>
      <c r="H34">
        <v>1.0084444651135311</v>
      </c>
      <c r="I34">
        <v>1.0189257325952812</v>
      </c>
      <c r="J34">
        <v>5.846835943831296E-2</v>
      </c>
      <c r="K34">
        <v>0.94620000000000004</v>
      </c>
    </row>
    <row r="35" spans="1:11" x14ac:dyDescent="0.2">
      <c r="A35" t="s">
        <v>40</v>
      </c>
      <c r="B35">
        <v>0.35516552720561267</v>
      </c>
      <c r="C35">
        <v>0.35551613981768909</v>
      </c>
      <c r="D35">
        <v>0.24188190186406427</v>
      </c>
      <c r="E35">
        <v>0.46915037777131391</v>
      </c>
      <c r="F35">
        <v>5.7977717371317655E-2</v>
      </c>
      <c r="G35">
        <v>5.8467308183014793E-2</v>
      </c>
      <c r="H35">
        <v>1.0084444651134084</v>
      </c>
      <c r="I35">
        <v>1.0189257321516576</v>
      </c>
      <c r="J35">
        <v>5.846835943800182E-2</v>
      </c>
      <c r="K35">
        <v>0.94620000000000004</v>
      </c>
    </row>
    <row r="36" spans="1:11" x14ac:dyDescent="0.2">
      <c r="A36" t="s">
        <v>41</v>
      </c>
      <c r="B36">
        <v>0.62136977555467454</v>
      </c>
      <c r="C36">
        <v>0.62758606802966388</v>
      </c>
      <c r="D36">
        <v>0.50509179861567322</v>
      </c>
      <c r="E36">
        <v>0.75008033744365443</v>
      </c>
      <c r="F36">
        <v>6.2498224651172052E-2</v>
      </c>
      <c r="G36">
        <v>6.3969325479131256E-2</v>
      </c>
      <c r="H36">
        <v>1.0235382818659253</v>
      </c>
      <c r="I36">
        <v>1.0323949121748668</v>
      </c>
      <c r="J36">
        <v>6.4270653446107426E-2</v>
      </c>
      <c r="K36">
        <v>0.94510000000000005</v>
      </c>
    </row>
    <row r="37" spans="1:11" x14ac:dyDescent="0.2">
      <c r="A37" t="s">
        <v>42</v>
      </c>
      <c r="B37">
        <v>-0.52047284779799652</v>
      </c>
      <c r="C37">
        <v>-0.5227111833781336</v>
      </c>
      <c r="D37">
        <v>-0.63109224886259641</v>
      </c>
      <c r="E37">
        <v>-0.41433011789367086</v>
      </c>
      <c r="F37">
        <v>5.5297478086005068E-2</v>
      </c>
      <c r="G37">
        <v>5.4973848661678121E-2</v>
      </c>
      <c r="H37">
        <v>0.99414748311263668</v>
      </c>
      <c r="I37">
        <v>1.0010738718534982</v>
      </c>
      <c r="J37">
        <v>5.5019398241405719E-2</v>
      </c>
      <c r="K37">
        <v>0.95350000000000001</v>
      </c>
    </row>
    <row r="38" spans="1:11" x14ac:dyDescent="0.2">
      <c r="A38" t="s">
        <v>43</v>
      </c>
      <c r="B38">
        <v>-0.10089692775667805</v>
      </c>
      <c r="C38">
        <v>-0.10487488465153022</v>
      </c>
      <c r="D38">
        <v>-0.21011822997346644</v>
      </c>
      <c r="E38">
        <v>3.6846067040599881E-4</v>
      </c>
      <c r="F38">
        <v>5.3696571035020201E-2</v>
      </c>
      <c r="G38">
        <v>5.4956440637082951E-2</v>
      </c>
      <c r="H38">
        <v>1.0234627570770036</v>
      </c>
      <c r="I38">
        <v>1.0308691375633035</v>
      </c>
      <c r="J38">
        <v>5.5100222400227432E-2</v>
      </c>
      <c r="K38">
        <v>0.94379999999999997</v>
      </c>
    </row>
    <row r="39" spans="1:11" x14ac:dyDescent="0.2">
      <c r="A39" t="s">
        <v>44</v>
      </c>
      <c r="B39">
        <v>-0.18597173850887752</v>
      </c>
      <c r="C39">
        <v>-0.18732759634930163</v>
      </c>
      <c r="D39">
        <v>-0.24286065471806156</v>
      </c>
      <c r="E39">
        <v>-0.13179453798054169</v>
      </c>
      <c r="F39">
        <v>2.8333713683923595E-2</v>
      </c>
      <c r="G39">
        <v>2.8800016520732517E-2</v>
      </c>
      <c r="H39">
        <v>1.0164575262533799</v>
      </c>
      <c r="I39">
        <v>1.0258919120071195</v>
      </c>
      <c r="J39">
        <v>2.883191464467641E-2</v>
      </c>
      <c r="K39">
        <v>0.94540000000000002</v>
      </c>
    </row>
    <row r="40" spans="1:11" x14ac:dyDescent="0.2">
      <c r="A40" t="s">
        <v>45</v>
      </c>
      <c r="B40">
        <v>0.18597173850871607</v>
      </c>
      <c r="C40">
        <v>0.18732759633631671</v>
      </c>
      <c r="D40">
        <v>0.1317945378832984</v>
      </c>
      <c r="E40">
        <v>0.24286065478933497</v>
      </c>
      <c r="F40">
        <v>2.8333713726913339E-2</v>
      </c>
      <c r="G40">
        <v>2.8800016529795379E-2</v>
      </c>
      <c r="H40">
        <v>1.0164575250310062</v>
      </c>
      <c r="I40">
        <v>1.0258919119598711</v>
      </c>
      <c r="J40">
        <v>2.8831914653126192E-2</v>
      </c>
      <c r="K40">
        <v>0.94540000000000002</v>
      </c>
    </row>
    <row r="41" spans="1:11" x14ac:dyDescent="0.2">
      <c r="A41" t="s">
        <v>46</v>
      </c>
      <c r="B41">
        <v>1.6147280782026428E-13</v>
      </c>
      <c r="C41">
        <v>1.2984921964050922E-11</v>
      </c>
      <c r="D41">
        <v>-4.9375856913449337E-6</v>
      </c>
      <c r="E41">
        <v>4.937611661188861E-6</v>
      </c>
      <c r="F41">
        <v>2.5192292895247295E-6</v>
      </c>
      <c r="G41">
        <v>1.1138449379803054E-10</v>
      </c>
      <c r="H41">
        <v>4.4213718164194581E-5</v>
      </c>
      <c r="I41">
        <v>156.34007266705996</v>
      </c>
      <c r="J41">
        <v>1.121202314790062E-10</v>
      </c>
      <c r="K41">
        <v>0.7228</v>
      </c>
    </row>
    <row r="42" spans="1:11" x14ac:dyDescent="0.2">
      <c r="A42" t="s">
        <v>47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J42">
        <v>0</v>
      </c>
      <c r="K42">
        <v>0</v>
      </c>
    </row>
    <row r="43" spans="1:11" x14ac:dyDescent="0.2">
      <c r="A43" t="s">
        <v>48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J43">
        <v>0</v>
      </c>
      <c r="K43">
        <v>0</v>
      </c>
    </row>
    <row r="44" spans="1:11" x14ac:dyDescent="0.2">
      <c r="A44" t="s">
        <v>49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J44">
        <v>0</v>
      </c>
      <c r="K44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16A929-C274-B647-B625-0DEF3FF744F9}">
  <dimension ref="A1:X43"/>
  <sheetViews>
    <sheetView workbookViewId="0">
      <selection activeCell="P3" sqref="P3:P25"/>
    </sheetView>
  </sheetViews>
  <sheetFormatPr baseColWidth="10" defaultColWidth="8.83203125" defaultRowHeight="16" x14ac:dyDescent="0.2"/>
  <sheetData>
    <row r="1" spans="1:24" x14ac:dyDescent="0.2">
      <c r="A1" t="s">
        <v>70</v>
      </c>
    </row>
    <row r="2" spans="1:24" x14ac:dyDescent="0.2">
      <c r="I2" t="s">
        <v>0</v>
      </c>
      <c r="J2" t="s">
        <v>1</v>
      </c>
      <c r="K2" t="s">
        <v>2</v>
      </c>
    </row>
    <row r="3" spans="1:24" x14ac:dyDescent="0.2">
      <c r="A3" t="s">
        <v>3</v>
      </c>
      <c r="B3">
        <v>10000</v>
      </c>
      <c r="C3" t="s">
        <v>4</v>
      </c>
      <c r="D3">
        <v>357</v>
      </c>
      <c r="E3" t="s">
        <v>5</v>
      </c>
      <c r="F3">
        <v>1000000</v>
      </c>
      <c r="H3" t="s">
        <v>6</v>
      </c>
      <c r="I3">
        <v>0</v>
      </c>
      <c r="J3">
        <v>0</v>
      </c>
      <c r="K3">
        <v>2</v>
      </c>
      <c r="O3" t="s">
        <v>86</v>
      </c>
      <c r="P3" t="s">
        <v>93</v>
      </c>
      <c r="R3" t="s">
        <v>115</v>
      </c>
      <c r="S3" t="s">
        <v>116</v>
      </c>
      <c r="V3" t="s">
        <v>30</v>
      </c>
      <c r="W3" t="s">
        <v>31</v>
      </c>
      <c r="X3" t="s">
        <v>32</v>
      </c>
    </row>
    <row r="4" spans="1:24" x14ac:dyDescent="0.2">
      <c r="A4" t="s">
        <v>71</v>
      </c>
      <c r="O4" t="s">
        <v>88</v>
      </c>
      <c r="P4">
        <f>(ABS(C6-B6)+ABS(C8-B8)+ABS(C9-B9)+ABS(C12-B12)+ABS(C13-B13))/5</f>
        <v>0.53845008838469066</v>
      </c>
      <c r="R4" t="s">
        <v>88</v>
      </c>
      <c r="S4">
        <f>(ABS(B20-C20)+ABS(B21-C21)+ABS(B22-C22))/3</f>
        <v>1.1122577221472621E-2</v>
      </c>
      <c r="U4" t="s">
        <v>89</v>
      </c>
      <c r="V4">
        <f>ABS(G20-F20)</f>
        <v>1.6910032583559345E-2</v>
      </c>
      <c r="W4">
        <f>ABS(G21-F21)</f>
        <v>1.0497716175075514E-2</v>
      </c>
      <c r="X4">
        <f>ABS(G22-F22)</f>
        <v>1.7178890415034953E-2</v>
      </c>
    </row>
    <row r="5" spans="1:24" x14ac:dyDescent="0.2">
      <c r="A5" t="s">
        <v>7</v>
      </c>
      <c r="B5" t="s">
        <v>8</v>
      </c>
      <c r="C5" t="s">
        <v>9</v>
      </c>
      <c r="D5" t="s">
        <v>10</v>
      </c>
      <c r="E5" t="s">
        <v>11</v>
      </c>
      <c r="F5" t="s">
        <v>12</v>
      </c>
      <c r="G5" t="s">
        <v>13</v>
      </c>
      <c r="H5" t="s">
        <v>14</v>
      </c>
      <c r="I5" t="s">
        <v>15</v>
      </c>
      <c r="J5" t="s">
        <v>16</v>
      </c>
      <c r="K5" t="s">
        <v>17</v>
      </c>
      <c r="O5" t="s">
        <v>16</v>
      </c>
      <c r="P5">
        <f>(J6+J8+J9+J12+J13)/5</f>
        <v>1.6649753003740664</v>
      </c>
      <c r="R5" t="s">
        <v>16</v>
      </c>
      <c r="S5">
        <f>SUM(J20:J22)/3</f>
        <v>0.12549603954169355</v>
      </c>
      <c r="U5" t="s">
        <v>17</v>
      </c>
      <c r="V5">
        <f>K20</f>
        <v>0.90080000000000005</v>
      </c>
      <c r="W5">
        <f>K21</f>
        <v>0.89380000000000004</v>
      </c>
      <c r="X5">
        <f>K22</f>
        <v>0.89629999999999999</v>
      </c>
    </row>
    <row r="6" spans="1:24" x14ac:dyDescent="0.2">
      <c r="A6" t="s">
        <v>18</v>
      </c>
      <c r="B6">
        <v>2</v>
      </c>
      <c r="C6">
        <v>2.7028342509365211</v>
      </c>
      <c r="D6">
        <v>-1.1188898332687509</v>
      </c>
      <c r="E6">
        <v>6.5245583351417933</v>
      </c>
      <c r="F6">
        <v>1.9498950564145798</v>
      </c>
      <c r="G6">
        <v>3.3593063901538969</v>
      </c>
      <c r="H6">
        <v>1.722813942782597</v>
      </c>
      <c r="I6">
        <v>5.5726570269000604</v>
      </c>
      <c r="J6">
        <v>3.4320424541689905</v>
      </c>
      <c r="K6">
        <v>0.96960000000000002</v>
      </c>
      <c r="O6" t="s">
        <v>17</v>
      </c>
      <c r="P6">
        <f>(K6+K8+K9+K12+K13)/5*100</f>
        <v>97.352000000000004</v>
      </c>
      <c r="R6" t="s">
        <v>17</v>
      </c>
      <c r="S6">
        <f>SUM(K20:K22)/3*100</f>
        <v>89.696666666666673</v>
      </c>
    </row>
    <row r="7" spans="1:24" x14ac:dyDescent="0.2">
      <c r="A7" t="s">
        <v>20</v>
      </c>
      <c r="B7">
        <v>0.2</v>
      </c>
      <c r="C7">
        <v>0.2656036829369689</v>
      </c>
      <c r="D7">
        <v>-0.91833681057942007</v>
      </c>
      <c r="E7">
        <v>1.4495441764533579</v>
      </c>
      <c r="F7">
        <v>0.60406237199007784</v>
      </c>
      <c r="G7">
        <v>0.7126365156806459</v>
      </c>
      <c r="H7">
        <v>1.1797399552183188</v>
      </c>
      <c r="I7">
        <v>2.348642517134409</v>
      </c>
      <c r="J7">
        <v>0.71564980730546268</v>
      </c>
      <c r="K7">
        <v>0.97019999999999995</v>
      </c>
      <c r="O7" t="s">
        <v>89</v>
      </c>
      <c r="P7">
        <f>(ABS(G6-F6)+ABS(F8-G8)+ABS(F9-G9)+ABS(F13-G13)+ABS(F12-G12))/5</f>
        <v>0.69521217262932378</v>
      </c>
      <c r="R7" t="s">
        <v>89</v>
      </c>
      <c r="S7">
        <f>(ABS(G20-F20)+ABS(F21-G21)+ABS(G22-F22))/3</f>
        <v>1.4862213057889937E-2</v>
      </c>
    </row>
    <row r="8" spans="1:24" x14ac:dyDescent="0.2">
      <c r="A8" t="s">
        <v>21</v>
      </c>
      <c r="B8">
        <v>2</v>
      </c>
      <c r="C8">
        <v>2.6438823666958626</v>
      </c>
      <c r="D8">
        <v>1.1153000904966428</v>
      </c>
      <c r="E8">
        <v>4.1724646428950818</v>
      </c>
      <c r="F8">
        <v>0.77990324733336025</v>
      </c>
      <c r="G8">
        <v>1.444337529490888</v>
      </c>
      <c r="H8">
        <v>1.8519445000765888</v>
      </c>
      <c r="I8">
        <v>2.5917371336986963</v>
      </c>
      <c r="J8">
        <v>1.5813587199739683</v>
      </c>
      <c r="K8">
        <v>0.97629999999999995</v>
      </c>
    </row>
    <row r="9" spans="1:24" x14ac:dyDescent="0.2">
      <c r="A9" t="s">
        <v>22</v>
      </c>
      <c r="B9">
        <v>1</v>
      </c>
      <c r="C9">
        <v>1.3225538989875845</v>
      </c>
      <c r="D9">
        <v>0.54212353998836671</v>
      </c>
      <c r="E9">
        <v>2.1029842579868023</v>
      </c>
      <c r="F9">
        <v>0.39818607135393969</v>
      </c>
      <c r="G9">
        <v>0.72836373664044451</v>
      </c>
      <c r="H9">
        <v>1.829204457513574</v>
      </c>
      <c r="I9">
        <v>2.5404913152550126</v>
      </c>
      <c r="J9">
        <v>0.79658944921767805</v>
      </c>
      <c r="K9">
        <v>0.97499999999999998</v>
      </c>
      <c r="O9" t="s">
        <v>90</v>
      </c>
      <c r="R9" t="s">
        <v>91</v>
      </c>
    </row>
    <row r="10" spans="1:24" x14ac:dyDescent="0.2">
      <c r="A10" t="s">
        <v>25</v>
      </c>
      <c r="B10">
        <v>-3.83</v>
      </c>
      <c r="C10">
        <v>-5.0555744893846759</v>
      </c>
      <c r="D10">
        <v>-8.0805697804451793</v>
      </c>
      <c r="E10">
        <v>-2.0305791983241726</v>
      </c>
      <c r="F10">
        <v>1.5433933046327797</v>
      </c>
      <c r="G10">
        <v>2.7977253557273607</v>
      </c>
      <c r="H10">
        <v>1.8127105691915806</v>
      </c>
      <c r="I10">
        <v>2.514433505639956</v>
      </c>
      <c r="J10">
        <v>3.0543902820547175</v>
      </c>
      <c r="K10">
        <v>0.97719999999999996</v>
      </c>
      <c r="O10" t="s">
        <v>88</v>
      </c>
      <c r="P10">
        <f>(ABS(D7-C7)+ABS(D10-C10)+ABS(D11-C11)+ABS(D14-C14)+ABS(D15-C15))/5</f>
        <v>2.7139112642801204</v>
      </c>
      <c r="R10" t="s">
        <v>88</v>
      </c>
      <c r="S10">
        <f>(ABS(B23-C23)+ABS(B24-C24))/2</f>
        <v>1.6807010820316659E-3</v>
      </c>
    </row>
    <row r="11" spans="1:24" x14ac:dyDescent="0.2">
      <c r="A11" t="s">
        <v>26</v>
      </c>
      <c r="B11">
        <v>3.81</v>
      </c>
      <c r="C11">
        <v>5.0242833776922362</v>
      </c>
      <c r="D11">
        <v>2.0208059876407081</v>
      </c>
      <c r="E11">
        <v>8.0277607677437643</v>
      </c>
      <c r="F11">
        <v>1.5324145819732276</v>
      </c>
      <c r="G11">
        <v>2.7555519934109109</v>
      </c>
      <c r="H11">
        <v>1.7981765677684294</v>
      </c>
      <c r="I11">
        <v>2.4877646255192203</v>
      </c>
      <c r="J11">
        <v>3.0112374382852161</v>
      </c>
      <c r="K11">
        <v>0.97650000000000003</v>
      </c>
      <c r="O11" t="s">
        <v>16</v>
      </c>
      <c r="P11">
        <f>(J7+J10+J11+J14+J15)/5</f>
        <v>2.6629462542157709</v>
      </c>
      <c r="R11" t="s">
        <v>16</v>
      </c>
      <c r="S11">
        <f>(J23+J24)/2</f>
        <v>0.14488507596833991</v>
      </c>
    </row>
    <row r="12" spans="1:24" x14ac:dyDescent="0.2">
      <c r="A12" t="s">
        <v>21</v>
      </c>
      <c r="B12">
        <v>1</v>
      </c>
      <c r="C12">
        <v>1.3403704933441485</v>
      </c>
      <c r="D12">
        <v>0.53525263690059999</v>
      </c>
      <c r="E12">
        <v>2.1454883497876969</v>
      </c>
      <c r="F12">
        <v>0.41078196476783024</v>
      </c>
      <c r="G12">
        <v>0.75926807483094794</v>
      </c>
      <c r="H12">
        <v>1.848348126140539</v>
      </c>
      <c r="I12">
        <v>2.6036123281785875</v>
      </c>
      <c r="J12">
        <v>0.83206975801120964</v>
      </c>
      <c r="K12">
        <v>0.97340000000000004</v>
      </c>
      <c r="O12" t="s">
        <v>17</v>
      </c>
      <c r="P12">
        <f>(K7+K10+K11+K14+K15)/5*100</f>
        <v>97.35799999999999</v>
      </c>
      <c r="R12" t="s">
        <v>17</v>
      </c>
      <c r="S12">
        <f>(K23+K24)/2*100</f>
        <v>91.75</v>
      </c>
    </row>
    <row r="13" spans="1:24" x14ac:dyDescent="0.2">
      <c r="A13" t="s">
        <v>22</v>
      </c>
      <c r="B13">
        <v>-2</v>
      </c>
      <c r="C13">
        <v>-2.6826094319593365</v>
      </c>
      <c r="D13">
        <v>-4.2791989660782379</v>
      </c>
      <c r="E13">
        <v>-1.0860198978404352</v>
      </c>
      <c r="F13">
        <v>0.81460146549252754</v>
      </c>
      <c r="G13">
        <v>1.5381529373926788</v>
      </c>
      <c r="H13">
        <v>1.8882275597953593</v>
      </c>
      <c r="I13">
        <v>2.6868643555783023</v>
      </c>
      <c r="J13">
        <v>1.6828161204984857</v>
      </c>
      <c r="K13">
        <v>0.97330000000000005</v>
      </c>
      <c r="O13" t="s">
        <v>89</v>
      </c>
      <c r="P13">
        <f>(ABS(G7-F7)+ABS(F10-G10)+ABS(F11-G11)+ABS(F14-G14)+ABS(F15-G15))/5</f>
        <v>1.0651486127255005</v>
      </c>
      <c r="R13" t="s">
        <v>89</v>
      </c>
      <c r="S13">
        <f>(ABS(G23-F23)+ABS(F24-G24))/2</f>
        <v>2.3921522253514883E-2</v>
      </c>
    </row>
    <row r="14" spans="1:24" x14ac:dyDescent="0.2">
      <c r="A14" t="s">
        <v>27</v>
      </c>
      <c r="B14">
        <v>-3.83</v>
      </c>
      <c r="C14">
        <v>-5.1287236412408843</v>
      </c>
      <c r="D14">
        <v>-8.2688676314630083</v>
      </c>
      <c r="E14">
        <v>-1.988579651018761</v>
      </c>
      <c r="F14">
        <v>1.6021437204924067</v>
      </c>
      <c r="G14">
        <v>2.9419885257154199</v>
      </c>
      <c r="H14">
        <v>1.8362825307652313</v>
      </c>
      <c r="I14">
        <v>2.5737408254332483</v>
      </c>
      <c r="J14">
        <v>3.2158948337529902</v>
      </c>
      <c r="K14">
        <v>0.9728</v>
      </c>
    </row>
    <row r="15" spans="1:24" x14ac:dyDescent="0.2">
      <c r="A15" t="s">
        <v>28</v>
      </c>
      <c r="B15">
        <v>3.93</v>
      </c>
      <c r="C15">
        <v>5.2556067679581622</v>
      </c>
      <c r="D15">
        <v>2.0386076114081044</v>
      </c>
      <c r="E15">
        <v>8.472605924508219</v>
      </c>
      <c r="F15">
        <v>1.641356260587101</v>
      </c>
      <c r="G15">
        <v>3.0412109127687579</v>
      </c>
      <c r="H15">
        <v>1.8528646009373608</v>
      </c>
      <c r="I15">
        <v>2.6039469235456743</v>
      </c>
      <c r="J15">
        <v>3.3175589096804687</v>
      </c>
      <c r="K15">
        <v>0.97119999999999995</v>
      </c>
      <c r="O15" t="s">
        <v>91</v>
      </c>
      <c r="R15" t="s">
        <v>117</v>
      </c>
    </row>
    <row r="16" spans="1:24" x14ac:dyDescent="0.2">
      <c r="O16" t="s">
        <v>88</v>
      </c>
      <c r="P16">
        <f>(ABS(C6-B6)+ABS(C7-B7))/2</f>
        <v>0.38421896693674495</v>
      </c>
      <c r="R16" t="s">
        <v>88</v>
      </c>
      <c r="S16">
        <f>(ABS(B20-C20)+ABS(B21-C21)+ABS(B22-C22)+ABS(B23-C23)+ABS(B24-C24))/5</f>
        <v>7.3458267656962397E-3</v>
      </c>
    </row>
    <row r="17" spans="1:19" x14ac:dyDescent="0.2">
      <c r="O17" t="s">
        <v>16</v>
      </c>
      <c r="P17">
        <f>(J6+J7)/2</f>
        <v>2.0738461307372265</v>
      </c>
      <c r="R17" t="s">
        <v>16</v>
      </c>
      <c r="S17">
        <f>SUM(J20:J24)/5</f>
        <v>0.1332516541123521</v>
      </c>
    </row>
    <row r="18" spans="1:19" x14ac:dyDescent="0.2">
      <c r="A18" t="s">
        <v>72</v>
      </c>
      <c r="O18" t="s">
        <v>17</v>
      </c>
      <c r="P18">
        <f>(K6+K7)/2*100</f>
        <v>96.99</v>
      </c>
      <c r="R18" t="s">
        <v>17</v>
      </c>
      <c r="S18">
        <f>SUM(K20:K24)/5*100</f>
        <v>90.518000000000001</v>
      </c>
    </row>
    <row r="19" spans="1:19" x14ac:dyDescent="0.2">
      <c r="A19" t="s">
        <v>29</v>
      </c>
      <c r="B19" t="s">
        <v>8</v>
      </c>
      <c r="C19" t="s">
        <v>9</v>
      </c>
      <c r="D19" t="s">
        <v>10</v>
      </c>
      <c r="E19" t="s">
        <v>11</v>
      </c>
      <c r="F19" t="s">
        <v>12</v>
      </c>
      <c r="G19" t="s">
        <v>13</v>
      </c>
      <c r="H19" t="s">
        <v>14</v>
      </c>
      <c r="I19" t="s">
        <v>15</v>
      </c>
      <c r="J19" t="s">
        <v>16</v>
      </c>
      <c r="K19" t="s">
        <v>17</v>
      </c>
      <c r="O19" t="s">
        <v>89</v>
      </c>
      <c r="P19">
        <f>(ABS(G6-F6)+ABS(G7-F7))/2</f>
        <v>0.75899273871494255</v>
      </c>
      <c r="R19" t="s">
        <v>89</v>
      </c>
      <c r="S19">
        <f>(ABS(G20-F20)+ABS(F21-G21)+ABS(G22-F22)+ABS(G23-F23)+ABS(G24-F24))/5</f>
        <v>1.8485936736139914E-2</v>
      </c>
    </row>
    <row r="20" spans="1:19" x14ac:dyDescent="0.2">
      <c r="A20" t="s">
        <v>30</v>
      </c>
      <c r="B20">
        <v>0.33098479774153716</v>
      </c>
      <c r="C20">
        <v>0.34049270550815919</v>
      </c>
      <c r="D20">
        <v>0.1218984218370051</v>
      </c>
      <c r="E20">
        <v>0.55908698917931332</v>
      </c>
      <c r="F20">
        <v>0.11152974513582799</v>
      </c>
      <c r="G20">
        <v>0.12843977771938733</v>
      </c>
      <c r="H20">
        <v>1.1516190372619002</v>
      </c>
      <c r="I20">
        <v>1.1985224586719438</v>
      </c>
      <c r="J20">
        <v>0.12879121402760438</v>
      </c>
      <c r="K20">
        <v>0.90080000000000005</v>
      </c>
    </row>
    <row r="21" spans="1:19" x14ac:dyDescent="0.2">
      <c r="A21" t="s">
        <v>31</v>
      </c>
      <c r="B21">
        <v>0.3465947274072016</v>
      </c>
      <c r="C21">
        <v>0.32991086157499266</v>
      </c>
      <c r="D21">
        <v>0.11628047147636524</v>
      </c>
      <c r="E21">
        <v>0.54354125167362011</v>
      </c>
      <c r="F21">
        <v>0.10899709983638309</v>
      </c>
      <c r="G21">
        <v>0.1194948160114586</v>
      </c>
      <c r="H21">
        <v>1.0963118852779914</v>
      </c>
      <c r="I21">
        <v>1.1344021311571273</v>
      </c>
      <c r="J21">
        <v>0.12065389522398144</v>
      </c>
      <c r="K21">
        <v>0.89380000000000004</v>
      </c>
      <c r="O21" t="s">
        <v>92</v>
      </c>
    </row>
    <row r="22" spans="1:19" x14ac:dyDescent="0.2">
      <c r="A22" t="s">
        <v>32</v>
      </c>
      <c r="B22">
        <v>0.32242047485126124</v>
      </c>
      <c r="C22">
        <v>0.32959643291684815</v>
      </c>
      <c r="D22">
        <v>0.11466425024214943</v>
      </c>
      <c r="E22">
        <v>0.54452861559154686</v>
      </c>
      <c r="F22">
        <v>0.10966129192681928</v>
      </c>
      <c r="G22">
        <v>0.12684018234185424</v>
      </c>
      <c r="H22">
        <v>1.1566540947420081</v>
      </c>
      <c r="I22">
        <v>1.2015966677940058</v>
      </c>
      <c r="J22">
        <v>0.12704300937349483</v>
      </c>
      <c r="K22">
        <v>0.89629999999999999</v>
      </c>
      <c r="O22" t="s">
        <v>88</v>
      </c>
      <c r="P22">
        <f>(ABS(C8-B8)+ABS(C9-B9)+ABS(C10-B10)+ABS(C11-B11)+ABS(C12-B12)+ABS(C13-B13)+ABS(C14-B14)+ABS(C15-B15))/8</f>
        <v>0.88170055840786143</v>
      </c>
    </row>
    <row r="23" spans="1:19" x14ac:dyDescent="0.2">
      <c r="A23" t="s">
        <v>33</v>
      </c>
      <c r="B23">
        <v>0.50586888685732423</v>
      </c>
      <c r="C23">
        <v>0.50418818577529256</v>
      </c>
      <c r="D23">
        <v>0.26712308230015147</v>
      </c>
      <c r="E23">
        <v>0.74125328925043354</v>
      </c>
      <c r="F23">
        <v>0.12095380596025254</v>
      </c>
      <c r="G23">
        <v>0.14487532737572839</v>
      </c>
      <c r="H23">
        <v>1.1977740280726417</v>
      </c>
      <c r="I23">
        <v>1.2714885104876934</v>
      </c>
      <c r="J23">
        <v>0.14488507596833991</v>
      </c>
      <c r="K23">
        <v>0.91749999999999998</v>
      </c>
      <c r="O23" t="s">
        <v>16</v>
      </c>
      <c r="P23">
        <f>AVERAGE(J8:J15)</f>
        <v>2.1864894389343417</v>
      </c>
    </row>
    <row r="24" spans="1:19" x14ac:dyDescent="0.2">
      <c r="A24" t="s">
        <v>34</v>
      </c>
      <c r="B24">
        <v>0.49413111314267577</v>
      </c>
      <c r="C24">
        <v>0.49581181422470744</v>
      </c>
      <c r="D24">
        <v>0.25874671403461907</v>
      </c>
      <c r="E24">
        <v>0.73287691441479597</v>
      </c>
      <c r="F24">
        <v>0.12095380428417447</v>
      </c>
      <c r="G24">
        <v>0.14487532737572839</v>
      </c>
      <c r="H24">
        <v>1.1977740446704064</v>
      </c>
      <c r="I24">
        <v>1.2714885116235677</v>
      </c>
      <c r="J24">
        <v>0.14488507596833991</v>
      </c>
      <c r="K24">
        <v>0.91749999999999998</v>
      </c>
      <c r="O24" t="s">
        <v>17</v>
      </c>
      <c r="P24">
        <f>AVERAGE(K8:K15)*100</f>
        <v>97.446250000000006</v>
      </c>
    </row>
    <row r="25" spans="1:19" x14ac:dyDescent="0.2">
      <c r="O25" t="s">
        <v>89</v>
      </c>
      <c r="P25">
        <f>(ABS(G13-F13)+ABS(F10-G10)+ABS(F11-G11)+ABS(F14-G14)+ABS(F15-G15)+ABS(G12-F12)+ABS(G9-F9)+ABS(G8-F8))/8</f>
        <v>0.91047730616802947</v>
      </c>
    </row>
    <row r="27" spans="1:19" x14ac:dyDescent="0.2">
      <c r="A27" t="s">
        <v>73</v>
      </c>
    </row>
    <row r="28" spans="1:19" x14ac:dyDescent="0.2">
      <c r="A28" t="s">
        <v>7</v>
      </c>
      <c r="B28" t="s">
        <v>8</v>
      </c>
      <c r="C28" t="s">
        <v>9</v>
      </c>
      <c r="D28" t="s">
        <v>10</v>
      </c>
      <c r="E28" t="s">
        <v>11</v>
      </c>
      <c r="F28" t="s">
        <v>12</v>
      </c>
      <c r="G28" t="s">
        <v>13</v>
      </c>
      <c r="H28" t="s">
        <v>14</v>
      </c>
      <c r="I28" t="s">
        <v>15</v>
      </c>
      <c r="J28" t="s">
        <v>16</v>
      </c>
      <c r="K28" t="s">
        <v>17</v>
      </c>
    </row>
    <row r="29" spans="1:19" x14ac:dyDescent="0.2">
      <c r="A29" t="s">
        <v>35</v>
      </c>
      <c r="B29">
        <v>0.53439072325568293</v>
      </c>
      <c r="C29">
        <v>0.62759278122205275</v>
      </c>
      <c r="D29">
        <v>6.4585867642482114E-2</v>
      </c>
      <c r="E29">
        <v>1.1905996948016235</v>
      </c>
      <c r="F29">
        <v>0.28725370364991271</v>
      </c>
      <c r="G29">
        <v>0.36794552218520715</v>
      </c>
      <c r="H29">
        <v>1.280907843867652</v>
      </c>
      <c r="I29">
        <v>1.8946034598100048</v>
      </c>
      <c r="J29">
        <v>0.37956624047102938</v>
      </c>
      <c r="K29">
        <v>0.95130000000000003</v>
      </c>
    </row>
    <row r="30" spans="1:19" x14ac:dyDescent="0.2">
      <c r="A30" t="s">
        <v>36</v>
      </c>
      <c r="B30">
        <v>-2.5906236367318869E-2</v>
      </c>
      <c r="C30">
        <v>-2.8736337177658555E-2</v>
      </c>
      <c r="D30">
        <v>-0.46546633171728952</v>
      </c>
      <c r="E30">
        <v>0.40799365736197246</v>
      </c>
      <c r="F30">
        <v>0.22282552025675045</v>
      </c>
      <c r="G30">
        <v>0.25571650228661341</v>
      </c>
      <c r="H30">
        <v>1.1476086850014502</v>
      </c>
      <c r="I30">
        <v>1.4590244246126702</v>
      </c>
      <c r="J30">
        <v>0.25573216264736087</v>
      </c>
      <c r="K30">
        <v>0.9294</v>
      </c>
    </row>
    <row r="31" spans="1:19" x14ac:dyDescent="0.2">
      <c r="A31" t="s">
        <v>37</v>
      </c>
      <c r="B31">
        <v>-0.50848448688836412</v>
      </c>
      <c r="C31">
        <v>-0.5988564440443942</v>
      </c>
      <c r="D31">
        <v>-1.1891995412542087</v>
      </c>
      <c r="E31">
        <v>-8.5133468345798113E-3</v>
      </c>
      <c r="F31">
        <v>0.30120099239902653</v>
      </c>
      <c r="G31">
        <v>0.3654834817270492</v>
      </c>
      <c r="H31">
        <v>1.2134205761276582</v>
      </c>
      <c r="I31">
        <v>1.9329651487896746</v>
      </c>
      <c r="J31">
        <v>0.37649072505911435</v>
      </c>
      <c r="K31">
        <v>0.94840000000000002</v>
      </c>
    </row>
    <row r="32" spans="1:19" x14ac:dyDescent="0.2">
      <c r="A32" t="s">
        <v>38</v>
      </c>
      <c r="B32">
        <v>-0.17898546353766456</v>
      </c>
      <c r="C32">
        <v>-0.19045327513178689</v>
      </c>
      <c r="D32">
        <v>-0.36394026250824368</v>
      </c>
      <c r="E32">
        <v>-1.6966287755330042E-2</v>
      </c>
      <c r="F32">
        <v>8.8515395560785859E-2</v>
      </c>
      <c r="G32">
        <v>0.10564697569459257</v>
      </c>
      <c r="H32">
        <v>1.1935435076041885</v>
      </c>
      <c r="I32">
        <v>1.4654132544810208</v>
      </c>
      <c r="J32">
        <v>0.10626755937807228</v>
      </c>
      <c r="K32">
        <v>0.91890000000000005</v>
      </c>
    </row>
    <row r="33" spans="1:11" x14ac:dyDescent="0.2">
      <c r="A33" t="s">
        <v>39</v>
      </c>
      <c r="B33">
        <v>-0.20047162861919893</v>
      </c>
      <c r="C33">
        <v>-0.21273266558817486</v>
      </c>
      <c r="D33">
        <v>-0.65528155900168306</v>
      </c>
      <c r="E33">
        <v>0.22981622782533326</v>
      </c>
      <c r="F33">
        <v>0.22579440076668625</v>
      </c>
      <c r="G33">
        <v>0.25484782303520015</v>
      </c>
      <c r="H33">
        <v>1.1286720227333487</v>
      </c>
      <c r="I33">
        <v>1.3179489171101562</v>
      </c>
      <c r="J33">
        <v>0.2551425992133326</v>
      </c>
      <c r="K33">
        <v>0.9335</v>
      </c>
    </row>
    <row r="34" spans="1:11" x14ac:dyDescent="0.2">
      <c r="A34" t="s">
        <v>40</v>
      </c>
      <c r="B34">
        <v>0.37945709215686352</v>
      </c>
      <c r="C34">
        <v>0.40318594071996172</v>
      </c>
      <c r="D34">
        <v>6.3949825808358479E-2</v>
      </c>
      <c r="E34">
        <v>0.74242205563156505</v>
      </c>
      <c r="F34">
        <v>0.17308283090273829</v>
      </c>
      <c r="G34">
        <v>0.20268615291971764</v>
      </c>
      <c r="H34">
        <v>1.171035577951776</v>
      </c>
      <c r="I34">
        <v>1.4151049748561171</v>
      </c>
      <c r="J34">
        <v>0.20407041637514634</v>
      </c>
      <c r="K34">
        <v>0.92469999999999997</v>
      </c>
    </row>
    <row r="35" spans="1:11" x14ac:dyDescent="0.2">
      <c r="A35" t="s">
        <v>41</v>
      </c>
      <c r="B35">
        <v>0.35797092707531547</v>
      </c>
      <c r="C35">
        <v>0.37831877138586673</v>
      </c>
      <c r="D35">
        <v>4.1335670004290406E-2</v>
      </c>
      <c r="E35">
        <v>0.71530187276744295</v>
      </c>
      <c r="F35">
        <v>0.17193331308108523</v>
      </c>
      <c r="G35">
        <v>0.20275337069509561</v>
      </c>
      <c r="H35">
        <v>1.1792558816072798</v>
      </c>
      <c r="I35">
        <v>1.4517837329048588</v>
      </c>
      <c r="J35">
        <v>0.20377184323725711</v>
      </c>
      <c r="K35">
        <v>0.92169999999999996</v>
      </c>
    </row>
    <row r="36" spans="1:11" x14ac:dyDescent="0.2">
      <c r="A36" t="s">
        <v>42</v>
      </c>
      <c r="B36">
        <v>-0.5476994731537459</v>
      </c>
      <c r="C36">
        <v>-0.57894317427603215</v>
      </c>
      <c r="D36">
        <v>-0.92232619978064889</v>
      </c>
      <c r="E36">
        <v>-0.23556014877141551</v>
      </c>
      <c r="F36">
        <v>0.17519864049195713</v>
      </c>
      <c r="G36">
        <v>0.19703964900484372</v>
      </c>
      <c r="H36">
        <v>1.1246642579620316</v>
      </c>
      <c r="I36">
        <v>1.4174407274167109</v>
      </c>
      <c r="J36">
        <v>0.19950135874166561</v>
      </c>
      <c r="K36">
        <v>0.94910000000000005</v>
      </c>
    </row>
    <row r="37" spans="1:11" x14ac:dyDescent="0.2">
      <c r="A37" t="s">
        <v>43</v>
      </c>
      <c r="B37">
        <v>0.18972854607843051</v>
      </c>
      <c r="C37">
        <v>0.2006244028901655</v>
      </c>
      <c r="D37">
        <v>3.32874586225873E-2</v>
      </c>
      <c r="E37">
        <v>0.36796134715774365</v>
      </c>
      <c r="F37">
        <v>8.5377560805969241E-2</v>
      </c>
      <c r="G37">
        <v>9.9402748967301932E-2</v>
      </c>
      <c r="H37">
        <v>1.16427253284041</v>
      </c>
      <c r="I37">
        <v>1.4041785831651883</v>
      </c>
      <c r="J37">
        <v>9.9998130972125052E-2</v>
      </c>
      <c r="K37">
        <v>0.9254</v>
      </c>
    </row>
    <row r="38" spans="1:11" x14ac:dyDescent="0.2">
      <c r="A38" t="s">
        <v>44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J38">
        <v>0</v>
      </c>
      <c r="K38">
        <v>0</v>
      </c>
    </row>
    <row r="39" spans="1:11" x14ac:dyDescent="0.2">
      <c r="A39" t="s">
        <v>45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J39">
        <v>0</v>
      </c>
      <c r="K39">
        <v>0</v>
      </c>
    </row>
    <row r="40" spans="1:11" x14ac:dyDescent="0.2">
      <c r="A40" t="s">
        <v>46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J40">
        <v>0</v>
      </c>
      <c r="K40">
        <v>0</v>
      </c>
    </row>
    <row r="41" spans="1:11" x14ac:dyDescent="0.2">
      <c r="A41" t="s">
        <v>47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J41">
        <v>0</v>
      </c>
      <c r="K41">
        <v>0</v>
      </c>
    </row>
    <row r="42" spans="1:11" x14ac:dyDescent="0.2">
      <c r="A42" t="s">
        <v>48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J42">
        <v>0</v>
      </c>
      <c r="K42">
        <v>0</v>
      </c>
    </row>
    <row r="43" spans="1:11" x14ac:dyDescent="0.2">
      <c r="A43" t="s">
        <v>49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J43">
        <v>0</v>
      </c>
      <c r="K43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85820-AABF-AE4A-A63E-9205C7C1823D}">
  <dimension ref="A1:X43"/>
  <sheetViews>
    <sheetView workbookViewId="0">
      <selection activeCell="P3" sqref="P3:P25"/>
    </sheetView>
  </sheetViews>
  <sheetFormatPr baseColWidth="10" defaultColWidth="8.83203125" defaultRowHeight="16" x14ac:dyDescent="0.2"/>
  <sheetData>
    <row r="1" spans="1:24" x14ac:dyDescent="0.2">
      <c r="A1" t="s">
        <v>74</v>
      </c>
    </row>
    <row r="2" spans="1:24" x14ac:dyDescent="0.2">
      <c r="I2" t="s">
        <v>0</v>
      </c>
      <c r="J2" t="s">
        <v>1</v>
      </c>
      <c r="K2" t="s">
        <v>2</v>
      </c>
    </row>
    <row r="3" spans="1:24" x14ac:dyDescent="0.2">
      <c r="A3" t="s">
        <v>3</v>
      </c>
      <c r="B3">
        <v>10000</v>
      </c>
      <c r="C3" t="s">
        <v>4</v>
      </c>
      <c r="D3">
        <v>4</v>
      </c>
      <c r="E3" t="s">
        <v>5</v>
      </c>
      <c r="F3">
        <v>1000000</v>
      </c>
      <c r="H3" t="s">
        <v>6</v>
      </c>
      <c r="I3">
        <v>0</v>
      </c>
      <c r="J3">
        <v>0</v>
      </c>
      <c r="K3">
        <v>3</v>
      </c>
      <c r="O3" t="s">
        <v>86</v>
      </c>
      <c r="P3" t="s">
        <v>93</v>
      </c>
      <c r="R3" t="s">
        <v>115</v>
      </c>
      <c r="S3" t="s">
        <v>116</v>
      </c>
      <c r="V3" t="s">
        <v>30</v>
      </c>
      <c r="W3" t="s">
        <v>31</v>
      </c>
      <c r="X3" t="s">
        <v>32</v>
      </c>
    </row>
    <row r="4" spans="1:24" x14ac:dyDescent="0.2">
      <c r="A4" t="s">
        <v>75</v>
      </c>
      <c r="O4" t="s">
        <v>88</v>
      </c>
      <c r="P4">
        <f>(ABS(C6-B6)+ABS(C8-B8)+ABS(C9-B9)+ABS(C12-B12)+ABS(C13-B13))/5</f>
        <v>0.17402724894426683</v>
      </c>
      <c r="R4" t="s">
        <v>88</v>
      </c>
      <c r="S4">
        <f>(ABS(B20-C20)+ABS(B21-C21)+ABS(B22-C22))/3</f>
        <v>6.0377197781717462E-3</v>
      </c>
      <c r="U4" t="s">
        <v>89</v>
      </c>
      <c r="V4">
        <f>ABS(G20-F20)</f>
        <v>4.9934129817683498E-3</v>
      </c>
      <c r="W4">
        <f>ABS(G21-F21)</f>
        <v>3.7625301171962527E-3</v>
      </c>
      <c r="X4">
        <f>ABS(G22-F22)</f>
        <v>4.1978726211462092E-3</v>
      </c>
    </row>
    <row r="5" spans="1:24" x14ac:dyDescent="0.2">
      <c r="A5" t="s">
        <v>7</v>
      </c>
      <c r="B5" t="s">
        <v>8</v>
      </c>
      <c r="C5" t="s">
        <v>9</v>
      </c>
      <c r="D5" t="s">
        <v>10</v>
      </c>
      <c r="E5" t="s">
        <v>11</v>
      </c>
      <c r="F5" t="s">
        <v>12</v>
      </c>
      <c r="G5" t="s">
        <v>13</v>
      </c>
      <c r="H5" t="s">
        <v>14</v>
      </c>
      <c r="I5" t="s">
        <v>15</v>
      </c>
      <c r="J5" t="s">
        <v>16</v>
      </c>
      <c r="K5" t="s">
        <v>17</v>
      </c>
      <c r="O5" t="s">
        <v>16</v>
      </c>
      <c r="P5">
        <f>(J6+J8+J9+J12+J13)/5</f>
        <v>0.45599423911909726</v>
      </c>
      <c r="R5" t="s">
        <v>16</v>
      </c>
      <c r="S5">
        <f>SUM(J20:J22)/3</f>
        <v>7.7446852828604723E-2</v>
      </c>
      <c r="U5" t="s">
        <v>17</v>
      </c>
      <c r="V5">
        <f>K20</f>
        <v>0.92949999999999999</v>
      </c>
      <c r="W5">
        <f>K21</f>
        <v>0.92469999999999997</v>
      </c>
      <c r="X5">
        <f>K22</f>
        <v>0.93279999999999996</v>
      </c>
    </row>
    <row r="6" spans="1:24" x14ac:dyDescent="0.2">
      <c r="A6" t="s">
        <v>18</v>
      </c>
      <c r="B6">
        <v>2</v>
      </c>
      <c r="C6">
        <v>2.1923200240244625</v>
      </c>
      <c r="D6">
        <v>1.3341381500540339</v>
      </c>
      <c r="E6">
        <v>3.0505018979948906</v>
      </c>
      <c r="F6">
        <v>0.43785594058853006</v>
      </c>
      <c r="G6">
        <v>0.62730562446400595</v>
      </c>
      <c r="H6">
        <v>1.4326758331081066</v>
      </c>
      <c r="I6">
        <v>1.6185211233730079</v>
      </c>
      <c r="J6">
        <v>0.6561244837109389</v>
      </c>
      <c r="K6">
        <v>0.96189999999999998</v>
      </c>
      <c r="O6" t="s">
        <v>17</v>
      </c>
      <c r="P6">
        <f>(K6+K8+K9+K12+K13)/5*100</f>
        <v>96.35199999999999</v>
      </c>
      <c r="R6" t="s">
        <v>17</v>
      </c>
      <c r="S6">
        <f>SUM(K20:K22)/3*100</f>
        <v>92.899999999999991</v>
      </c>
    </row>
    <row r="7" spans="1:24" x14ac:dyDescent="0.2">
      <c r="A7" t="s">
        <v>20</v>
      </c>
      <c r="B7">
        <v>0.2</v>
      </c>
      <c r="C7">
        <v>0.21762666308943618</v>
      </c>
      <c r="D7">
        <v>-0.20085306561396868</v>
      </c>
      <c r="E7">
        <v>0.63610639179284101</v>
      </c>
      <c r="F7">
        <v>0.21351398903465557</v>
      </c>
      <c r="G7">
        <v>0.23399084588766283</v>
      </c>
      <c r="H7">
        <v>1.0959040526833286</v>
      </c>
      <c r="I7">
        <v>1.1451752696435378</v>
      </c>
      <c r="J7">
        <v>0.23465381993671541</v>
      </c>
      <c r="K7">
        <v>0.95909999999999995</v>
      </c>
      <c r="O7" t="s">
        <v>89</v>
      </c>
      <c r="P7">
        <f>(ABS(G6-F6)+ABS(F8-G8)+ABS(F9-G9)+ABS(F13-G13)+ABS(F12-G12))/5</f>
        <v>9.7070892118835642E-2</v>
      </c>
      <c r="R7" t="s">
        <v>89</v>
      </c>
      <c r="S7">
        <f>(ABS(G20-F20)+ABS(F21-G21)+ABS(G22-F22))/3</f>
        <v>4.3179385733702709E-3</v>
      </c>
    </row>
    <row r="8" spans="1:24" x14ac:dyDescent="0.2">
      <c r="A8" t="s">
        <v>21</v>
      </c>
      <c r="B8">
        <v>2</v>
      </c>
      <c r="C8">
        <v>2.2206776759821731</v>
      </c>
      <c r="D8">
        <v>1.4755541574559867</v>
      </c>
      <c r="E8">
        <v>2.9658011945083596</v>
      </c>
      <c r="F8">
        <v>0.38017204622310707</v>
      </c>
      <c r="G8">
        <v>0.48097395394170661</v>
      </c>
      <c r="H8">
        <v>1.2651481315368545</v>
      </c>
      <c r="I8">
        <v>1.3784148674333971</v>
      </c>
      <c r="J8">
        <v>0.52918293722229182</v>
      </c>
      <c r="K8">
        <v>0.96319999999999995</v>
      </c>
    </row>
    <row r="9" spans="1:24" x14ac:dyDescent="0.2">
      <c r="A9" t="s">
        <v>22</v>
      </c>
      <c r="B9">
        <v>1</v>
      </c>
      <c r="C9">
        <v>1.1110306864102315</v>
      </c>
      <c r="D9">
        <v>0.72738648654520988</v>
      </c>
      <c r="E9">
        <v>1.4946748862752528</v>
      </c>
      <c r="F9">
        <v>0.19574043344222558</v>
      </c>
      <c r="G9">
        <v>0.24709710370124649</v>
      </c>
      <c r="H9">
        <v>1.2623712911833276</v>
      </c>
      <c r="I9">
        <v>1.3769366767764972</v>
      </c>
      <c r="J9">
        <v>0.27089627532004151</v>
      </c>
      <c r="K9">
        <v>0.95979999999999999</v>
      </c>
      <c r="O9" t="s">
        <v>90</v>
      </c>
      <c r="R9" t="s">
        <v>91</v>
      </c>
    </row>
    <row r="10" spans="1:24" x14ac:dyDescent="0.2">
      <c r="A10" t="s">
        <v>25</v>
      </c>
      <c r="B10">
        <v>-3.83</v>
      </c>
      <c r="C10">
        <v>-4.2512472435075379</v>
      </c>
      <c r="D10">
        <v>-5.7497601152591731</v>
      </c>
      <c r="E10">
        <v>-2.7527343717559036</v>
      </c>
      <c r="F10">
        <v>0.76456143254249231</v>
      </c>
      <c r="G10">
        <v>0.95341153055579642</v>
      </c>
      <c r="H10">
        <v>1.2470044786137029</v>
      </c>
      <c r="I10">
        <v>1.3523373338443896</v>
      </c>
      <c r="J10">
        <v>1.042325662525607</v>
      </c>
      <c r="K10">
        <v>0.96060000000000001</v>
      </c>
      <c r="O10" t="s">
        <v>88</v>
      </c>
      <c r="P10">
        <f>(ABS(D7-C7)+ABS(D10-C10)+ABS(D11-C11)+ABS(D14-C14)+ABS(D15-C15))/5</f>
        <v>1.3171114556329446</v>
      </c>
      <c r="R10" t="s">
        <v>88</v>
      </c>
      <c r="S10">
        <f>(ABS(B23-C23)+ABS(B24-C24))/2</f>
        <v>2.6565791361909952E-4</v>
      </c>
    </row>
    <row r="11" spans="1:24" x14ac:dyDescent="0.2">
      <c r="A11" t="s">
        <v>26</v>
      </c>
      <c r="B11">
        <v>3.81</v>
      </c>
      <c r="C11">
        <v>4.2282541512085885</v>
      </c>
      <c r="D11">
        <v>2.739993693785189</v>
      </c>
      <c r="E11">
        <v>5.7165146086319867</v>
      </c>
      <c r="F11">
        <v>0.7593305127862594</v>
      </c>
      <c r="G11">
        <v>0.95003516922030395</v>
      </c>
      <c r="H11">
        <v>1.2511484172212175</v>
      </c>
      <c r="I11">
        <v>1.3573449754389479</v>
      </c>
      <c r="J11">
        <v>1.0380285919755139</v>
      </c>
      <c r="K11">
        <v>0.96189999999999998</v>
      </c>
      <c r="O11" t="s">
        <v>16</v>
      </c>
      <c r="P11">
        <f>(J7+J10+J11+J14+J15)/5</f>
        <v>0.90071625082581408</v>
      </c>
      <c r="R11" t="s">
        <v>16</v>
      </c>
      <c r="S11">
        <f>(J23+J24)/2</f>
        <v>8.659555956212775E-2</v>
      </c>
    </row>
    <row r="12" spans="1:24" x14ac:dyDescent="0.2">
      <c r="A12" t="s">
        <v>21</v>
      </c>
      <c r="B12">
        <v>1</v>
      </c>
      <c r="C12">
        <v>1.1150198036020598</v>
      </c>
      <c r="D12">
        <v>0.71701674894279011</v>
      </c>
      <c r="E12">
        <v>1.5130228582613294</v>
      </c>
      <c r="F12">
        <v>0.203066514384278</v>
      </c>
      <c r="G12">
        <v>0.25002426668271455</v>
      </c>
      <c r="H12">
        <v>1.2312432083685392</v>
      </c>
      <c r="I12">
        <v>1.3588377999109811</v>
      </c>
      <c r="J12">
        <v>0.27521208031422895</v>
      </c>
      <c r="K12">
        <v>0.96630000000000005</v>
      </c>
      <c r="O12" t="s">
        <v>17</v>
      </c>
      <c r="P12">
        <f>(K7+K10+K11+K14+K15)/5*100</f>
        <v>96.273999999999987</v>
      </c>
      <c r="R12" t="s">
        <v>17</v>
      </c>
      <c r="S12">
        <f>(K23+K24)/2*100</f>
        <v>94.12</v>
      </c>
    </row>
    <row r="13" spans="1:24" x14ac:dyDescent="0.2">
      <c r="A13" t="s">
        <v>22</v>
      </c>
      <c r="B13">
        <v>-2</v>
      </c>
      <c r="C13">
        <v>-2.2310880547024072</v>
      </c>
      <c r="D13">
        <v>-3.0164783310329981</v>
      </c>
      <c r="E13">
        <v>-1.4456977783718166</v>
      </c>
      <c r="F13">
        <v>0.40071668792164</v>
      </c>
      <c r="G13">
        <v>0.49750513436428534</v>
      </c>
      <c r="H13">
        <v>1.2415383470667243</v>
      </c>
      <c r="I13">
        <v>1.3765091729977907</v>
      </c>
      <c r="J13">
        <v>0.54855541902798521</v>
      </c>
      <c r="K13">
        <v>0.96640000000000004</v>
      </c>
      <c r="O13" t="s">
        <v>89</v>
      </c>
      <c r="P13">
        <f>(ABS(G7-F7)+ABS(F10-G10)+ABS(F11-G11)+ABS(F14-G14)+ABS(F15-G15))/5</f>
        <v>0.15474473117788348</v>
      </c>
      <c r="R13" t="s">
        <v>89</v>
      </c>
      <c r="S13">
        <f>(ABS(G23-F23)+ABS(F24-G24))/2</f>
        <v>5.5744727815261463E-3</v>
      </c>
    </row>
    <row r="14" spans="1:24" x14ac:dyDescent="0.2">
      <c r="A14" t="s">
        <v>27</v>
      </c>
      <c r="B14">
        <v>-3.83</v>
      </c>
      <c r="C14">
        <v>-4.2706640568299203</v>
      </c>
      <c r="D14">
        <v>-5.840991156796238</v>
      </c>
      <c r="E14">
        <v>-2.7003369568636031</v>
      </c>
      <c r="F14">
        <v>0.80120201817628178</v>
      </c>
      <c r="G14">
        <v>0.98009186879414179</v>
      </c>
      <c r="H14">
        <v>1.223276834755177</v>
      </c>
      <c r="I14">
        <v>1.3524228035611989</v>
      </c>
      <c r="J14">
        <v>1.0745998707696722</v>
      </c>
      <c r="K14">
        <v>0.96719999999999995</v>
      </c>
    </row>
    <row r="15" spans="1:24" x14ac:dyDescent="0.2">
      <c r="A15" t="s">
        <v>28</v>
      </c>
      <c r="B15">
        <v>3.93</v>
      </c>
      <c r="C15">
        <v>4.3862944356365157</v>
      </c>
      <c r="D15">
        <v>2.7763173153165499</v>
      </c>
      <c r="E15">
        <v>5.9962715559564819</v>
      </c>
      <c r="F15">
        <v>0.82143199212804974</v>
      </c>
      <c r="G15">
        <v>1.0162341860992512</v>
      </c>
      <c r="H15">
        <v>1.2371495094396501</v>
      </c>
      <c r="I15">
        <v>1.3675605365192456</v>
      </c>
      <c r="J15">
        <v>1.113973308921562</v>
      </c>
      <c r="K15">
        <v>0.96489999999999998</v>
      </c>
      <c r="O15" t="s">
        <v>91</v>
      </c>
      <c r="R15" t="s">
        <v>117</v>
      </c>
    </row>
    <row r="16" spans="1:24" x14ac:dyDescent="0.2">
      <c r="O16" t="s">
        <v>88</v>
      </c>
      <c r="P16">
        <f>(ABS(C6-B6)+ABS(C7-B7))/2</f>
        <v>0.10497334355694932</v>
      </c>
      <c r="R16" t="s">
        <v>88</v>
      </c>
      <c r="S16">
        <f>(ABS(B20-C20)+ABS(B21-C21)+ABS(B22-C22)+ABS(B23-C23)+ABS(B24-C24))/5</f>
        <v>3.7288950323506875E-3</v>
      </c>
    </row>
    <row r="17" spans="1:19" x14ac:dyDescent="0.2">
      <c r="O17" t="s">
        <v>16</v>
      </c>
      <c r="P17">
        <f>(J6+J7)/2</f>
        <v>0.44538915182382716</v>
      </c>
      <c r="R17" t="s">
        <v>16</v>
      </c>
      <c r="S17">
        <f>SUM(J20:J24)/5</f>
        <v>8.1106335522013934E-2</v>
      </c>
    </row>
    <row r="18" spans="1:19" x14ac:dyDescent="0.2">
      <c r="A18" t="s">
        <v>76</v>
      </c>
      <c r="O18" t="s">
        <v>17</v>
      </c>
      <c r="P18">
        <f>(K6+K7)/2*100</f>
        <v>96.05</v>
      </c>
      <c r="R18" t="s">
        <v>17</v>
      </c>
      <c r="S18">
        <f>SUM(K20:K24)/5*100</f>
        <v>93.388000000000005</v>
      </c>
    </row>
    <row r="19" spans="1:19" x14ac:dyDescent="0.2">
      <c r="A19" t="s">
        <v>29</v>
      </c>
      <c r="B19" t="s">
        <v>8</v>
      </c>
      <c r="C19" t="s">
        <v>9</v>
      </c>
      <c r="D19" t="s">
        <v>10</v>
      </c>
      <c r="E19" t="s">
        <v>11</v>
      </c>
      <c r="F19" t="s">
        <v>12</v>
      </c>
      <c r="G19" t="s">
        <v>13</v>
      </c>
      <c r="H19" t="s">
        <v>14</v>
      </c>
      <c r="I19" t="s">
        <v>15</v>
      </c>
      <c r="J19" t="s">
        <v>16</v>
      </c>
      <c r="K19" t="s">
        <v>17</v>
      </c>
      <c r="O19" t="s">
        <v>89</v>
      </c>
      <c r="P19">
        <f>(ABS(G6-F6)+ABS(G7-F7))/2</f>
        <v>0.10496327036424158</v>
      </c>
      <c r="R19" t="s">
        <v>89</v>
      </c>
      <c r="S19">
        <f>(ABS(G20-F20)+ABS(F21-G21)+ABS(G22-F22)+ABS(G23-F23)+ABS(G24-F24))/5</f>
        <v>4.8205522566326211E-3</v>
      </c>
    </row>
    <row r="20" spans="1:19" x14ac:dyDescent="0.2">
      <c r="A20" t="s">
        <v>30</v>
      </c>
      <c r="B20">
        <v>0.33098479774153716</v>
      </c>
      <c r="C20">
        <v>0.33607551035288136</v>
      </c>
      <c r="D20">
        <v>0.19153922153878464</v>
      </c>
      <c r="E20">
        <v>0.48061179916697799</v>
      </c>
      <c r="F20">
        <v>7.374435956690048E-2</v>
      </c>
      <c r="G20">
        <v>7.873777254866883E-2</v>
      </c>
      <c r="H20">
        <v>1.0677124733483969</v>
      </c>
      <c r="I20">
        <v>1.0823678619966937</v>
      </c>
      <c r="J20">
        <v>7.890216841644597E-2</v>
      </c>
      <c r="K20">
        <v>0.92949999999999999</v>
      </c>
    </row>
    <row r="21" spans="1:19" x14ac:dyDescent="0.2">
      <c r="A21" t="s">
        <v>31</v>
      </c>
      <c r="B21">
        <v>0.3465947274072016</v>
      </c>
      <c r="C21">
        <v>0.33753814773994401</v>
      </c>
      <c r="D21">
        <v>0.19612065452391855</v>
      </c>
      <c r="E21">
        <v>0.47895564095596938</v>
      </c>
      <c r="F21">
        <v>7.215310808336714E-2</v>
      </c>
      <c r="G21">
        <v>7.5915638200563393E-2</v>
      </c>
      <c r="H21">
        <v>1.0521464732031911</v>
      </c>
      <c r="I21">
        <v>1.0635164034633398</v>
      </c>
      <c r="J21">
        <v>7.6453945344031951E-2</v>
      </c>
      <c r="K21">
        <v>0.92469999999999997</v>
      </c>
      <c r="O21" t="s">
        <v>92</v>
      </c>
    </row>
    <row r="22" spans="1:19" x14ac:dyDescent="0.2">
      <c r="A22" t="s">
        <v>32</v>
      </c>
      <c r="B22">
        <v>0.32242047485126124</v>
      </c>
      <c r="C22">
        <v>0.32638634190717469</v>
      </c>
      <c r="D22">
        <v>0.18392762763841455</v>
      </c>
      <c r="E22">
        <v>0.46884505617593475</v>
      </c>
      <c r="F22">
        <v>7.2684353076105643E-2</v>
      </c>
      <c r="G22">
        <v>7.6882225697251852E-2</v>
      </c>
      <c r="H22">
        <v>1.057754832278011</v>
      </c>
      <c r="I22">
        <v>1.0716111389094805</v>
      </c>
      <c r="J22">
        <v>7.6984444725336248E-2</v>
      </c>
      <c r="K22">
        <v>0.93279999999999996</v>
      </c>
      <c r="O22" t="s">
        <v>88</v>
      </c>
      <c r="P22">
        <f>(ABS(C8-B8)+ABS(C9-B9)+ABS(C10-B10)+ABS(C11-B11)+ABS(C12-B12)+ABS(C13-B13)+ABS(C14-B14)+ABS(C15-B15))/8</f>
        <v>0.30178451348492918</v>
      </c>
    </row>
    <row r="23" spans="1:19" x14ac:dyDescent="0.2">
      <c r="A23" t="s">
        <v>33</v>
      </c>
      <c r="B23">
        <v>0.50586888685732423</v>
      </c>
      <c r="C23">
        <v>0.50560322894370513</v>
      </c>
      <c r="D23">
        <v>0.34680561553749428</v>
      </c>
      <c r="E23">
        <v>0.66440084234991592</v>
      </c>
      <c r="F23">
        <v>8.10206792873676E-2</v>
      </c>
      <c r="G23">
        <v>8.659515206840937E-2</v>
      </c>
      <c r="H23">
        <v>1.0688030862006228</v>
      </c>
      <c r="I23">
        <v>1.0970361959052795</v>
      </c>
      <c r="J23">
        <v>8.659555956212775E-2</v>
      </c>
      <c r="K23">
        <v>0.94120000000000004</v>
      </c>
      <c r="O23" t="s">
        <v>16</v>
      </c>
      <c r="P23">
        <f>AVERAGE(J8:J15)</f>
        <v>0.73659676825961273</v>
      </c>
    </row>
    <row r="24" spans="1:19" x14ac:dyDescent="0.2">
      <c r="A24" t="s">
        <v>34</v>
      </c>
      <c r="B24">
        <v>0.49413111314267577</v>
      </c>
      <c r="C24">
        <v>0.49439677105629487</v>
      </c>
      <c r="D24">
        <v>0.33559915765198284</v>
      </c>
      <c r="E24">
        <v>0.65319438446060696</v>
      </c>
      <c r="F24">
        <v>8.1020679286398847E-2</v>
      </c>
      <c r="G24">
        <v>8.659515206840937E-2</v>
      </c>
      <c r="H24">
        <v>1.0688030862134024</v>
      </c>
      <c r="I24">
        <v>1.0970361954234267</v>
      </c>
      <c r="J24">
        <v>8.659555956212775E-2</v>
      </c>
      <c r="K24">
        <v>0.94120000000000004</v>
      </c>
      <c r="O24" t="s">
        <v>17</v>
      </c>
      <c r="P24">
        <f>AVERAGE(K8:K15)*100</f>
        <v>96.378749999999997</v>
      </c>
    </row>
    <row r="25" spans="1:19" x14ac:dyDescent="0.2">
      <c r="O25" t="s">
        <v>89</v>
      </c>
      <c r="P25">
        <f>(ABS(G13-F13)+ABS(F10-G10)+ABS(F11-G11)+ABS(F14-G14)+ABS(F15-G15)+ABS(G12-F12)+ABS(G9-F9)+ABS(G8-F8))/8</f>
        <v>0.13114394696938905</v>
      </c>
    </row>
    <row r="27" spans="1:19" x14ac:dyDescent="0.2">
      <c r="A27" t="s">
        <v>77</v>
      </c>
    </row>
    <row r="28" spans="1:19" x14ac:dyDescent="0.2">
      <c r="A28" t="s">
        <v>7</v>
      </c>
      <c r="B28" t="s">
        <v>8</v>
      </c>
      <c r="C28" t="s">
        <v>9</v>
      </c>
      <c r="D28" t="s">
        <v>10</v>
      </c>
      <c r="E28" t="s">
        <v>11</v>
      </c>
      <c r="F28" t="s">
        <v>12</v>
      </c>
      <c r="G28" t="s">
        <v>13</v>
      </c>
      <c r="H28" t="s">
        <v>14</v>
      </c>
      <c r="I28" t="s">
        <v>15</v>
      </c>
      <c r="J28" t="s">
        <v>16</v>
      </c>
      <c r="K28" t="s">
        <v>17</v>
      </c>
    </row>
    <row r="29" spans="1:19" x14ac:dyDescent="0.2">
      <c r="A29" t="s">
        <v>35</v>
      </c>
      <c r="B29">
        <v>0.53439072325568293</v>
      </c>
      <c r="C29">
        <v>0.57755452955962827</v>
      </c>
      <c r="D29">
        <v>0.3015469017705048</v>
      </c>
      <c r="E29">
        <v>0.85356215734875163</v>
      </c>
      <c r="F29">
        <v>0.14082280591186189</v>
      </c>
      <c r="G29">
        <v>0.17518543788160013</v>
      </c>
      <c r="H29">
        <v>1.2440132601195655</v>
      </c>
      <c r="I29">
        <v>1.3499633763831302</v>
      </c>
      <c r="J29">
        <v>0.18042464305191933</v>
      </c>
      <c r="K29">
        <v>0.95309999999999995</v>
      </c>
    </row>
    <row r="30" spans="1:19" x14ac:dyDescent="0.2">
      <c r="A30" t="s">
        <v>36</v>
      </c>
      <c r="B30">
        <v>-2.5906236367318869E-2</v>
      </c>
      <c r="C30">
        <v>-2.8827457923142445E-2</v>
      </c>
      <c r="D30">
        <v>-0.26899475150933838</v>
      </c>
      <c r="E30">
        <v>0.21133983566305348</v>
      </c>
      <c r="F30">
        <v>0.12253658510085132</v>
      </c>
      <c r="G30">
        <v>0.13086451983420005</v>
      </c>
      <c r="H30">
        <v>1.0679628433132407</v>
      </c>
      <c r="I30">
        <v>1.1200405191102656</v>
      </c>
      <c r="J30">
        <v>0.13089712023881181</v>
      </c>
      <c r="K30">
        <v>0.94330000000000003</v>
      </c>
    </row>
    <row r="31" spans="1:19" x14ac:dyDescent="0.2">
      <c r="A31" t="s">
        <v>37</v>
      </c>
      <c r="B31">
        <v>-0.50848448688836412</v>
      </c>
      <c r="C31">
        <v>-0.54872707163648571</v>
      </c>
      <c r="D31">
        <v>-0.81671244539904186</v>
      </c>
      <c r="E31">
        <v>-0.28074169787392977</v>
      </c>
      <c r="F31">
        <v>0.1367297439526392</v>
      </c>
      <c r="G31">
        <v>0.16757164407988298</v>
      </c>
      <c r="H31">
        <v>1.2255683308960694</v>
      </c>
      <c r="I31">
        <v>1.3336033671164074</v>
      </c>
      <c r="J31">
        <v>0.17233607146167843</v>
      </c>
      <c r="K31">
        <v>0.9526</v>
      </c>
    </row>
    <row r="32" spans="1:19" x14ac:dyDescent="0.2">
      <c r="A32" t="s">
        <v>38</v>
      </c>
      <c r="B32">
        <v>-0.17898546353766456</v>
      </c>
      <c r="C32">
        <v>-0.18559101557158633</v>
      </c>
      <c r="D32">
        <v>-0.2830016599818907</v>
      </c>
      <c r="E32">
        <v>-8.8180371161281995E-2</v>
      </c>
      <c r="F32">
        <v>4.9700221625839605E-2</v>
      </c>
      <c r="G32">
        <v>5.2864477617458286E-2</v>
      </c>
      <c r="H32">
        <v>1.0636668386600021</v>
      </c>
      <c r="I32">
        <v>1.1307238793008298</v>
      </c>
      <c r="J32">
        <v>5.3275569555281115E-2</v>
      </c>
      <c r="K32">
        <v>0.95079999999999998</v>
      </c>
    </row>
    <row r="33" spans="1:11" x14ac:dyDescent="0.2">
      <c r="A33" t="s">
        <v>39</v>
      </c>
      <c r="B33">
        <v>-0.20047162861919893</v>
      </c>
      <c r="C33">
        <v>-0.20915985754624222</v>
      </c>
      <c r="D33">
        <v>-0.45780528111205404</v>
      </c>
      <c r="E33">
        <v>3.9485566019569575E-2</v>
      </c>
      <c r="F33">
        <v>0.12686224110600766</v>
      </c>
      <c r="G33">
        <v>0.13313599650564165</v>
      </c>
      <c r="H33">
        <v>1.0494532915778427</v>
      </c>
      <c r="I33">
        <v>1.0953384391432255</v>
      </c>
      <c r="J33">
        <v>0.13341918485524842</v>
      </c>
      <c r="K33">
        <v>0.95489999999999997</v>
      </c>
    </row>
    <row r="34" spans="1:11" x14ac:dyDescent="0.2">
      <c r="A34" t="s">
        <v>40</v>
      </c>
      <c r="B34">
        <v>0.37945709215686352</v>
      </c>
      <c r="C34">
        <v>0.39475087311782853</v>
      </c>
      <c r="D34">
        <v>0.20332554015299206</v>
      </c>
      <c r="E34">
        <v>0.58617620608266507</v>
      </c>
      <c r="F34">
        <v>9.7667780874942156E-2</v>
      </c>
      <c r="G34">
        <v>0.10443643527022688</v>
      </c>
      <c r="H34">
        <v>1.0693028379947691</v>
      </c>
      <c r="I34">
        <v>1.136528412299457</v>
      </c>
      <c r="J34">
        <v>0.10555031382252858</v>
      </c>
      <c r="K34">
        <v>0.95440000000000003</v>
      </c>
    </row>
    <row r="35" spans="1:11" x14ac:dyDescent="0.2">
      <c r="A35" t="s">
        <v>41</v>
      </c>
      <c r="B35">
        <v>0.35797092707531547</v>
      </c>
      <c r="C35">
        <v>0.37043984789049417</v>
      </c>
      <c r="D35">
        <v>0.18285022943598328</v>
      </c>
      <c r="E35">
        <v>0.55802946634500505</v>
      </c>
      <c r="F35">
        <v>9.571074771485287E-2</v>
      </c>
      <c r="G35">
        <v>0.10134931390723598</v>
      </c>
      <c r="H35">
        <v>1.0589125707092151</v>
      </c>
      <c r="I35">
        <v>1.1276581752997064</v>
      </c>
      <c r="J35">
        <v>0.10211345364721856</v>
      </c>
      <c r="K35">
        <v>0.95279999999999998</v>
      </c>
    </row>
    <row r="36" spans="1:11" x14ac:dyDescent="0.2">
      <c r="A36" t="s">
        <v>42</v>
      </c>
      <c r="B36">
        <v>-0.5476994731537459</v>
      </c>
      <c r="C36">
        <v>-0.56752128102804578</v>
      </c>
      <c r="D36">
        <v>-0.74273687182107895</v>
      </c>
      <c r="E36">
        <v>-0.39230569023501272</v>
      </c>
      <c r="F36">
        <v>8.9397352285609036E-2</v>
      </c>
      <c r="G36">
        <v>9.4872781306159573E-2</v>
      </c>
      <c r="H36">
        <v>1.0612482235833729</v>
      </c>
      <c r="I36">
        <v>1.141966906709706</v>
      </c>
      <c r="J36">
        <v>9.6921353169319921E-2</v>
      </c>
      <c r="K36">
        <v>0.96309999999999996</v>
      </c>
    </row>
    <row r="37" spans="1:11" x14ac:dyDescent="0.2">
      <c r="A37" t="s">
        <v>43</v>
      </c>
      <c r="B37">
        <v>0.18972854607843051</v>
      </c>
      <c r="C37">
        <v>0.19708143313755166</v>
      </c>
      <c r="D37">
        <v>0.10268031085918045</v>
      </c>
      <c r="E37">
        <v>0.29148255541592288</v>
      </c>
      <c r="F37">
        <v>4.816472293521476E-2</v>
      </c>
      <c r="G37">
        <v>5.1402539431859746E-2</v>
      </c>
      <c r="H37">
        <v>1.0672238165057049</v>
      </c>
      <c r="I37">
        <v>1.1366928436282426</v>
      </c>
      <c r="J37">
        <v>5.1925774025507687E-2</v>
      </c>
      <c r="K37">
        <v>0.95450000000000002</v>
      </c>
    </row>
    <row r="38" spans="1:11" x14ac:dyDescent="0.2">
      <c r="A38" t="s">
        <v>44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J38">
        <v>0</v>
      </c>
      <c r="K38">
        <v>0</v>
      </c>
    </row>
    <row r="39" spans="1:11" x14ac:dyDescent="0.2">
      <c r="A39" t="s">
        <v>45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J39">
        <v>0</v>
      </c>
      <c r="K39">
        <v>0</v>
      </c>
    </row>
    <row r="40" spans="1:11" x14ac:dyDescent="0.2">
      <c r="A40" t="s">
        <v>46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J40">
        <v>0</v>
      </c>
      <c r="K40">
        <v>0</v>
      </c>
    </row>
    <row r="41" spans="1:11" x14ac:dyDescent="0.2">
      <c r="A41" t="s">
        <v>47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J41">
        <v>0</v>
      </c>
      <c r="K41">
        <v>0</v>
      </c>
    </row>
    <row r="42" spans="1:11" x14ac:dyDescent="0.2">
      <c r="A42" t="s">
        <v>48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J42">
        <v>0</v>
      </c>
      <c r="K42">
        <v>0</v>
      </c>
    </row>
    <row r="43" spans="1:11" x14ac:dyDescent="0.2">
      <c r="A43" t="s">
        <v>49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J43">
        <v>0</v>
      </c>
      <c r="K43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B6C56-2EF0-2A4A-9E84-783C15D27584}">
  <dimension ref="A1:X43"/>
  <sheetViews>
    <sheetView workbookViewId="0">
      <selection activeCell="P3" sqref="P3:P25"/>
    </sheetView>
  </sheetViews>
  <sheetFormatPr baseColWidth="10" defaultColWidth="8.83203125" defaultRowHeight="16" x14ac:dyDescent="0.2"/>
  <sheetData>
    <row r="1" spans="1:24" x14ac:dyDescent="0.2">
      <c r="A1" t="s">
        <v>78</v>
      </c>
    </row>
    <row r="2" spans="1:24" x14ac:dyDescent="0.2">
      <c r="I2" t="s">
        <v>0</v>
      </c>
      <c r="J2" t="s">
        <v>1</v>
      </c>
      <c r="K2" t="s">
        <v>2</v>
      </c>
    </row>
    <row r="3" spans="1:24" x14ac:dyDescent="0.2">
      <c r="A3" t="s">
        <v>3</v>
      </c>
      <c r="B3">
        <v>10000</v>
      </c>
      <c r="C3" t="s">
        <v>4</v>
      </c>
      <c r="D3">
        <v>1</v>
      </c>
      <c r="E3" t="s">
        <v>5</v>
      </c>
      <c r="F3">
        <v>1000000</v>
      </c>
      <c r="H3" t="s">
        <v>6</v>
      </c>
      <c r="I3">
        <v>0</v>
      </c>
      <c r="J3">
        <v>0</v>
      </c>
      <c r="K3">
        <v>2</v>
      </c>
      <c r="O3" t="s">
        <v>86</v>
      </c>
      <c r="P3" t="s">
        <v>93</v>
      </c>
      <c r="R3" t="s">
        <v>115</v>
      </c>
      <c r="S3" t="s">
        <v>116</v>
      </c>
      <c r="V3" t="s">
        <v>30</v>
      </c>
      <c r="W3" t="s">
        <v>31</v>
      </c>
      <c r="X3" t="s">
        <v>32</v>
      </c>
    </row>
    <row r="4" spans="1:24" x14ac:dyDescent="0.2">
      <c r="A4" t="s">
        <v>79</v>
      </c>
      <c r="O4" t="s">
        <v>88</v>
      </c>
      <c r="P4">
        <f>(ABS(C6-B6)+ABS(C8-B8)+ABS(C9-B9)+ABS(C12-B12)+ABS(C13-B13))/5</f>
        <v>7.6006015163833499E-2</v>
      </c>
      <c r="R4" t="s">
        <v>88</v>
      </c>
      <c r="S4">
        <f>(ABS(B20-C20)+ABS(B21-C21)+ABS(B22-C22))/3</f>
        <v>2.7581140794293488E-3</v>
      </c>
      <c r="U4" t="s">
        <v>89</v>
      </c>
      <c r="V4">
        <f>ABS(G20-F20)</f>
        <v>9.2385234767106139E-4</v>
      </c>
      <c r="W4">
        <f>ABS(G21-F21)</f>
        <v>1.032188086931736E-3</v>
      </c>
      <c r="X4">
        <f>ABS(G22-F22)</f>
        <v>1.4778289864601918E-3</v>
      </c>
    </row>
    <row r="5" spans="1:24" x14ac:dyDescent="0.2">
      <c r="A5" t="s">
        <v>7</v>
      </c>
      <c r="B5" t="s">
        <v>8</v>
      </c>
      <c r="C5" t="s">
        <v>9</v>
      </c>
      <c r="D5" t="s">
        <v>10</v>
      </c>
      <c r="E5" t="s">
        <v>11</v>
      </c>
      <c r="F5" t="s">
        <v>12</v>
      </c>
      <c r="G5" t="s">
        <v>13</v>
      </c>
      <c r="H5" t="s">
        <v>14</v>
      </c>
      <c r="I5" t="s">
        <v>15</v>
      </c>
      <c r="J5" t="s">
        <v>16</v>
      </c>
      <c r="K5" t="s">
        <v>17</v>
      </c>
      <c r="O5" t="s">
        <v>16</v>
      </c>
      <c r="P5">
        <f>(J6+J8+J9+J12+J13)/5</f>
        <v>0.2324597820809895</v>
      </c>
      <c r="R5" t="s">
        <v>16</v>
      </c>
      <c r="S5">
        <f>SUM(J20:J22)/3</f>
        <v>5.1194367510135098E-2</v>
      </c>
      <c r="U5" t="s">
        <v>17</v>
      </c>
      <c r="V5">
        <f>K20</f>
        <v>0.94520000000000004</v>
      </c>
      <c r="W5">
        <f>K21</f>
        <v>0.93789999999999996</v>
      </c>
      <c r="X5">
        <f>K22</f>
        <v>0.93820000000000003</v>
      </c>
    </row>
    <row r="6" spans="1:24" x14ac:dyDescent="0.2">
      <c r="A6" t="s">
        <v>18</v>
      </c>
      <c r="B6">
        <v>2</v>
      </c>
      <c r="C6">
        <v>2.0854630203157138</v>
      </c>
      <c r="D6">
        <v>1.5408897505704553</v>
      </c>
      <c r="E6">
        <v>2.6300362900609726</v>
      </c>
      <c r="F6">
        <v>0.27784861050549053</v>
      </c>
      <c r="G6">
        <v>0.30093235026177073</v>
      </c>
      <c r="H6">
        <v>1.0830802778328958</v>
      </c>
      <c r="I6">
        <v>1.1296260757558085</v>
      </c>
      <c r="J6">
        <v>0.31283255469269372</v>
      </c>
      <c r="K6">
        <v>0.95520000000000005</v>
      </c>
      <c r="O6" t="s">
        <v>17</v>
      </c>
      <c r="P6">
        <f>(K6+K8+K9+K12+K13)/5*100</f>
        <v>95.442000000000007</v>
      </c>
      <c r="R6" t="s">
        <v>17</v>
      </c>
      <c r="S6">
        <f>SUM(K20:K22)/3*100</f>
        <v>94.043333333333337</v>
      </c>
    </row>
    <row r="7" spans="1:24" x14ac:dyDescent="0.2">
      <c r="A7" t="s">
        <v>20</v>
      </c>
      <c r="B7">
        <v>0.2</v>
      </c>
      <c r="C7">
        <v>0.20734698106057287</v>
      </c>
      <c r="D7">
        <v>-7.5667807189091302E-2</v>
      </c>
      <c r="E7">
        <v>0.49036176931023701</v>
      </c>
      <c r="F7">
        <v>0.14439795347366011</v>
      </c>
      <c r="G7">
        <v>0.14918172619367637</v>
      </c>
      <c r="H7">
        <v>1.0331290894707097</v>
      </c>
      <c r="I7">
        <v>1.0494931568819366</v>
      </c>
      <c r="J7">
        <v>0.14936253064550506</v>
      </c>
      <c r="K7">
        <v>0.94920000000000004</v>
      </c>
      <c r="O7" t="s">
        <v>89</v>
      </c>
      <c r="P7">
        <f>(ABS(G6-F6)+ABS(F8-G8)+ABS(F9-G9)+ABS(F13-G13)+ABS(F12-G12))/5</f>
        <v>1.6131510258482095E-2</v>
      </c>
      <c r="R7" t="s">
        <v>89</v>
      </c>
      <c r="S7">
        <f>(ABS(G20-F20)+ABS(F21-G21)+ABS(G22-F22))/3</f>
        <v>1.1446231403543297E-3</v>
      </c>
    </row>
    <row r="8" spans="1:24" x14ac:dyDescent="0.2">
      <c r="A8" t="s">
        <v>21</v>
      </c>
      <c r="B8">
        <v>2</v>
      </c>
      <c r="C8">
        <v>2.0956924105117469</v>
      </c>
      <c r="D8">
        <v>1.6258618451619189</v>
      </c>
      <c r="E8">
        <v>2.5655229758615747</v>
      </c>
      <c r="F8">
        <v>0.23971387691600024</v>
      </c>
      <c r="G8">
        <v>0.26155241865174167</v>
      </c>
      <c r="H8">
        <v>1.0911025344744394</v>
      </c>
      <c r="I8">
        <v>1.1294751947969888</v>
      </c>
      <c r="J8">
        <v>0.27850799832702228</v>
      </c>
      <c r="K8">
        <v>0.95279999999999998</v>
      </c>
    </row>
    <row r="9" spans="1:24" x14ac:dyDescent="0.2">
      <c r="A9" t="s">
        <v>22</v>
      </c>
      <c r="B9">
        <v>1</v>
      </c>
      <c r="C9">
        <v>1.0474899708127574</v>
      </c>
      <c r="D9">
        <v>0.80532723308341514</v>
      </c>
      <c r="E9">
        <v>1.2896527085420997</v>
      </c>
      <c r="F9">
        <v>0.12355468755522608</v>
      </c>
      <c r="G9">
        <v>0.13455970413850429</v>
      </c>
      <c r="H9">
        <v>1.0890700045545356</v>
      </c>
      <c r="I9">
        <v>1.1275169854926104</v>
      </c>
      <c r="J9">
        <v>0.14269411797841691</v>
      </c>
      <c r="K9">
        <v>0.95340000000000003</v>
      </c>
      <c r="O9" t="s">
        <v>90</v>
      </c>
      <c r="R9" t="s">
        <v>91</v>
      </c>
    </row>
    <row r="10" spans="1:24" x14ac:dyDescent="0.2">
      <c r="A10" t="s">
        <v>25</v>
      </c>
      <c r="B10">
        <v>-3.83</v>
      </c>
      <c r="C10">
        <v>-4.0097999256414205</v>
      </c>
      <c r="D10">
        <v>-4.9596097980947542</v>
      </c>
      <c r="E10">
        <v>-3.0599900531880873</v>
      </c>
      <c r="F10">
        <v>0.48460577844558023</v>
      </c>
      <c r="G10">
        <v>0.52819199026156527</v>
      </c>
      <c r="H10">
        <v>1.0899415850050158</v>
      </c>
      <c r="I10">
        <v>1.1259736983803443</v>
      </c>
      <c r="J10">
        <v>0.55795590492182634</v>
      </c>
      <c r="K10">
        <v>0.95050000000000001</v>
      </c>
      <c r="O10" t="s">
        <v>88</v>
      </c>
      <c r="P10">
        <f>(ABS(D7-C7)+ABS(D10-C10)+ABS(D11-C11)+ABS(D14-C14)+ABS(D15-C15))/5</f>
        <v>0.83354387196814661</v>
      </c>
      <c r="R10" t="s">
        <v>88</v>
      </c>
      <c r="S10">
        <f>(ABS(B23-C23)+ABS(B24-C24))/2</f>
        <v>2.8073090797739453E-4</v>
      </c>
    </row>
    <row r="11" spans="1:24" x14ac:dyDescent="0.2">
      <c r="A11" t="s">
        <v>26</v>
      </c>
      <c r="B11">
        <v>3.81</v>
      </c>
      <c r="C11">
        <v>3.993703272462974</v>
      </c>
      <c r="D11">
        <v>3.0477826575778533</v>
      </c>
      <c r="E11">
        <v>4.9396238873480947</v>
      </c>
      <c r="F11">
        <v>0.48262142689683168</v>
      </c>
      <c r="G11">
        <v>0.52205828767946294</v>
      </c>
      <c r="H11">
        <v>1.0817138622215825</v>
      </c>
      <c r="I11">
        <v>1.1183350069127413</v>
      </c>
      <c r="J11">
        <v>0.55343630893574236</v>
      </c>
      <c r="K11">
        <v>0.95630000000000004</v>
      </c>
      <c r="O11" t="s">
        <v>16</v>
      </c>
      <c r="P11">
        <f>(J7+J10+J11+J14+J15)/5</f>
        <v>0.48076428086352319</v>
      </c>
      <c r="R11" t="s">
        <v>16</v>
      </c>
      <c r="S11">
        <f>(J23+J24)/2</f>
        <v>5.7704284054878124E-2</v>
      </c>
    </row>
    <row r="12" spans="1:24" x14ac:dyDescent="0.2">
      <c r="A12" t="s">
        <v>21</v>
      </c>
      <c r="B12">
        <v>1</v>
      </c>
      <c r="C12">
        <v>1.0502487819527575</v>
      </c>
      <c r="D12">
        <v>0.80191350389318883</v>
      </c>
      <c r="E12">
        <v>1.298584060012326</v>
      </c>
      <c r="F12">
        <v>0.12670400069511767</v>
      </c>
      <c r="G12">
        <v>0.13488938532213915</v>
      </c>
      <c r="H12">
        <v>1.0646024165149892</v>
      </c>
      <c r="I12">
        <v>1.1032270304355376</v>
      </c>
      <c r="J12">
        <v>0.14394473370123789</v>
      </c>
      <c r="K12">
        <v>0.95630000000000004</v>
      </c>
      <c r="O12" t="s">
        <v>17</v>
      </c>
      <c r="P12">
        <f>(K7+K10+K11+K14+K15)/5*100</f>
        <v>95.372</v>
      </c>
      <c r="R12" t="s">
        <v>17</v>
      </c>
      <c r="S12">
        <f>(K23+K24)/2*100</f>
        <v>94.27</v>
      </c>
    </row>
    <row r="13" spans="1:24" x14ac:dyDescent="0.2">
      <c r="A13" t="s">
        <v>22</v>
      </c>
      <c r="B13">
        <v>-2</v>
      </c>
      <c r="C13">
        <v>-2.1011358922261918</v>
      </c>
      <c r="D13">
        <v>-2.5895175303443763</v>
      </c>
      <c r="E13">
        <v>-1.6127542541080064</v>
      </c>
      <c r="F13">
        <v>0.24917888388280454</v>
      </c>
      <c r="G13">
        <v>0.2657237524728937</v>
      </c>
      <c r="H13">
        <v>1.0663975547698121</v>
      </c>
      <c r="I13">
        <v>1.1066779662965138</v>
      </c>
      <c r="J13">
        <v>0.28431950570557679</v>
      </c>
      <c r="K13">
        <v>0.95440000000000003</v>
      </c>
      <c r="O13" t="s">
        <v>89</v>
      </c>
      <c r="P13">
        <f>(ABS(G7-F7)+ABS(F10-G10)+ABS(F11-G11)+ABS(F14-G14)+ABS(F15-G15))/5</f>
        <v>2.9871066172955978E-2</v>
      </c>
      <c r="R13" t="s">
        <v>89</v>
      </c>
      <c r="S13">
        <f>(ABS(G23-F23)+ABS(F24-G24))/2</f>
        <v>1.7512981463048555E-3</v>
      </c>
    </row>
    <row r="14" spans="1:24" x14ac:dyDescent="0.2">
      <c r="A14" t="s">
        <v>27</v>
      </c>
      <c r="B14">
        <v>-3.83</v>
      </c>
      <c r="C14">
        <v>-4.0198106274426904</v>
      </c>
      <c r="D14">
        <v>-5.0026758566838128</v>
      </c>
      <c r="E14">
        <v>-3.0369453982015684</v>
      </c>
      <c r="F14">
        <v>0.50147106630215543</v>
      </c>
      <c r="G14">
        <v>0.53346454455232106</v>
      </c>
      <c r="H14">
        <v>1.0637992506448783</v>
      </c>
      <c r="I14">
        <v>1.0995441500200516</v>
      </c>
      <c r="J14">
        <v>0.56622653998607597</v>
      </c>
      <c r="K14">
        <v>0.95630000000000004</v>
      </c>
    </row>
    <row r="15" spans="1:24" x14ac:dyDescent="0.2">
      <c r="A15" t="s">
        <v>28</v>
      </c>
      <c r="B15">
        <v>3.93</v>
      </c>
      <c r="C15">
        <v>4.1249874149381993</v>
      </c>
      <c r="D15">
        <v>3.1188785599267077</v>
      </c>
      <c r="E15">
        <v>5.1310962699496896</v>
      </c>
      <c r="F15">
        <v>0.51333027695791855</v>
      </c>
      <c r="G15">
        <v>0.54288528425390026</v>
      </c>
      <c r="H15">
        <v>1.0575750323381072</v>
      </c>
      <c r="I15">
        <v>1.0936471079508652</v>
      </c>
      <c r="J15">
        <v>0.57684011982846639</v>
      </c>
      <c r="K15">
        <v>0.95630000000000004</v>
      </c>
      <c r="O15" t="s">
        <v>91</v>
      </c>
      <c r="R15" t="s">
        <v>117</v>
      </c>
    </row>
    <row r="16" spans="1:24" x14ac:dyDescent="0.2">
      <c r="O16" t="s">
        <v>88</v>
      </c>
      <c r="P16">
        <f>(ABS(C6-B6)+ABS(C7-B7))/2</f>
        <v>4.640500068814335E-2</v>
      </c>
      <c r="R16" t="s">
        <v>88</v>
      </c>
      <c r="S16">
        <f>(ABS(B20-C20)+ABS(B21-C21)+ABS(B22-C22)+ABS(B23-C23)+ABS(B24-C24))/5</f>
        <v>1.7671608108485669E-3</v>
      </c>
    </row>
    <row r="17" spans="1:19" x14ac:dyDescent="0.2">
      <c r="O17" t="s">
        <v>16</v>
      </c>
      <c r="P17">
        <f>(J6+J7)/2</f>
        <v>0.23109754266909938</v>
      </c>
      <c r="R17" t="s">
        <v>16</v>
      </c>
      <c r="S17">
        <f>SUM(J20:J24)/5</f>
        <v>5.379833412803231E-2</v>
      </c>
    </row>
    <row r="18" spans="1:19" x14ac:dyDescent="0.2">
      <c r="A18" t="s">
        <v>80</v>
      </c>
      <c r="O18" t="s">
        <v>17</v>
      </c>
      <c r="P18">
        <f>(K6+K7)/2*100</f>
        <v>95.22</v>
      </c>
      <c r="R18" t="s">
        <v>17</v>
      </c>
      <c r="S18">
        <f>SUM(K20:K24)/5*100</f>
        <v>94.134</v>
      </c>
    </row>
    <row r="19" spans="1:19" x14ac:dyDescent="0.2">
      <c r="A19" t="s">
        <v>29</v>
      </c>
      <c r="B19" t="s">
        <v>8</v>
      </c>
      <c r="C19" t="s">
        <v>9</v>
      </c>
      <c r="D19" t="s">
        <v>10</v>
      </c>
      <c r="E19" t="s">
        <v>11</v>
      </c>
      <c r="F19" t="s">
        <v>12</v>
      </c>
      <c r="G19" t="s">
        <v>13</v>
      </c>
      <c r="H19" t="s">
        <v>14</v>
      </c>
      <c r="I19" t="s">
        <v>15</v>
      </c>
      <c r="J19" t="s">
        <v>16</v>
      </c>
      <c r="K19" t="s">
        <v>17</v>
      </c>
      <c r="O19" t="s">
        <v>89</v>
      </c>
      <c r="P19">
        <f>(ABS(G6-F6)+ABS(G7-F7))/2</f>
        <v>1.3933756238148229E-2</v>
      </c>
      <c r="R19" t="s">
        <v>89</v>
      </c>
      <c r="S19">
        <f>(ABS(G20-F20)+ABS(F21-G21)+ABS(G22-F22)+ABS(G23-F23)+ABS(G24-F24))/5</f>
        <v>1.3872931427345401E-3</v>
      </c>
    </row>
    <row r="20" spans="1:19" x14ac:dyDescent="0.2">
      <c r="A20" t="s">
        <v>30</v>
      </c>
      <c r="B20">
        <v>0.33098479774153716</v>
      </c>
      <c r="C20">
        <v>0.33401942851799826</v>
      </c>
      <c r="D20">
        <v>0.23478675628785906</v>
      </c>
      <c r="E20">
        <v>0.43325210074813758</v>
      </c>
      <c r="F20">
        <v>5.0629844738410472E-2</v>
      </c>
      <c r="G20">
        <v>5.1553697086081533E-2</v>
      </c>
      <c r="H20">
        <v>1.0182471890333524</v>
      </c>
      <c r="I20">
        <v>1.0226024885633698</v>
      </c>
      <c r="J20">
        <v>5.1642934339490222E-2</v>
      </c>
      <c r="K20">
        <v>0.94520000000000004</v>
      </c>
    </row>
    <row r="21" spans="1:19" x14ac:dyDescent="0.2">
      <c r="A21" t="s">
        <v>31</v>
      </c>
      <c r="B21">
        <v>0.3465947274072016</v>
      </c>
      <c r="C21">
        <v>0.34245755628805757</v>
      </c>
      <c r="D21">
        <v>0.24552313612079593</v>
      </c>
      <c r="E21">
        <v>0.43939197645531924</v>
      </c>
      <c r="F21">
        <v>4.9457245608525463E-2</v>
      </c>
      <c r="G21">
        <v>5.0489433695457199E-2</v>
      </c>
      <c r="H21">
        <v>1.020870310795347</v>
      </c>
      <c r="I21">
        <v>1.025553298527192</v>
      </c>
      <c r="J21">
        <v>5.0658652762949063E-2</v>
      </c>
      <c r="K21">
        <v>0.93789999999999996</v>
      </c>
      <c r="O21" t="s">
        <v>92</v>
      </c>
    </row>
    <row r="22" spans="1:19" x14ac:dyDescent="0.2">
      <c r="A22" t="s">
        <v>32</v>
      </c>
      <c r="B22">
        <v>0.32242047485126124</v>
      </c>
      <c r="C22">
        <v>0.32352301519394416</v>
      </c>
      <c r="D22">
        <v>0.22593281599661186</v>
      </c>
      <c r="E22">
        <v>0.42111321439127641</v>
      </c>
      <c r="F22">
        <v>4.9791832894436519E-2</v>
      </c>
      <c r="G22">
        <v>5.1269661880896711E-2</v>
      </c>
      <c r="H22">
        <v>1.0296801483406592</v>
      </c>
      <c r="I22">
        <v>1.0335384705566035</v>
      </c>
      <c r="J22">
        <v>5.1281515427966017E-2</v>
      </c>
      <c r="K22">
        <v>0.93820000000000003</v>
      </c>
      <c r="O22" t="s">
        <v>88</v>
      </c>
      <c r="P22">
        <f>(ABS(C8-B8)+ABS(C9-B9)+ABS(C10-B10)+ABS(C11-B11)+ABS(C12-B12)+ABS(C13-B13)+ABS(C14-B14)+ABS(C15-B15))/8</f>
        <v>0.13035853699859218</v>
      </c>
    </row>
    <row r="23" spans="1:19" x14ac:dyDescent="0.2">
      <c r="A23" t="s">
        <v>33</v>
      </c>
      <c r="B23">
        <v>0.50586888685732423</v>
      </c>
      <c r="C23">
        <v>0.50558815594934681</v>
      </c>
      <c r="D23">
        <v>0.39592365716374572</v>
      </c>
      <c r="E23">
        <v>0.61525265473494806</v>
      </c>
      <c r="F23">
        <v>5.5952303027311072E-2</v>
      </c>
      <c r="G23">
        <v>5.770360117395941E-2</v>
      </c>
      <c r="H23">
        <v>1.0312998402548954</v>
      </c>
      <c r="I23">
        <v>1.0420190117506463</v>
      </c>
      <c r="J23">
        <v>5.7704284054878124E-2</v>
      </c>
      <c r="K23">
        <v>0.94269999999999998</v>
      </c>
      <c r="O23" t="s">
        <v>16</v>
      </c>
      <c r="P23">
        <f>AVERAGE(J8:J15)</f>
        <v>0.38799065367304558</v>
      </c>
    </row>
    <row r="24" spans="1:19" x14ac:dyDescent="0.2">
      <c r="A24" t="s">
        <v>34</v>
      </c>
      <c r="B24">
        <v>0.49413111314267577</v>
      </c>
      <c r="C24">
        <v>0.49441184405065314</v>
      </c>
      <c r="D24">
        <v>0.38474734526370558</v>
      </c>
      <c r="E24">
        <v>0.60407634283760059</v>
      </c>
      <c r="F24">
        <v>5.5952303027998036E-2</v>
      </c>
      <c r="G24">
        <v>5.770360117395941E-2</v>
      </c>
      <c r="H24">
        <v>1.0312998402422335</v>
      </c>
      <c r="I24">
        <v>1.0420190122106199</v>
      </c>
      <c r="J24">
        <v>5.7704284054878124E-2</v>
      </c>
      <c r="K24">
        <v>0.94269999999999998</v>
      </c>
      <c r="O24" t="s">
        <v>17</v>
      </c>
      <c r="P24">
        <f>AVERAGE(K8:K15)*100</f>
        <v>95.453749999999999</v>
      </c>
    </row>
    <row r="25" spans="1:19" x14ac:dyDescent="0.2">
      <c r="O25" t="s">
        <v>89</v>
      </c>
      <c r="P25">
        <f>(ABS(G13-F13)+ABS(F10-G10)+ABS(F11-G11)+ABS(F14-G14)+ABS(F15-G15)+ABS(G12-F12)+ABS(G9-F9)+ABS(G8-F8))/8</f>
        <v>2.5268171210111739E-2</v>
      </c>
    </row>
    <row r="27" spans="1:19" x14ac:dyDescent="0.2">
      <c r="A27" t="s">
        <v>81</v>
      </c>
    </row>
    <row r="28" spans="1:19" x14ac:dyDescent="0.2">
      <c r="A28" t="s">
        <v>7</v>
      </c>
      <c r="B28" t="s">
        <v>8</v>
      </c>
      <c r="C28" t="s">
        <v>9</v>
      </c>
      <c r="D28" t="s">
        <v>10</v>
      </c>
      <c r="E28" t="s">
        <v>11</v>
      </c>
      <c r="F28" t="s">
        <v>12</v>
      </c>
      <c r="G28" t="s">
        <v>13</v>
      </c>
      <c r="H28" t="s">
        <v>14</v>
      </c>
      <c r="I28" t="s">
        <v>15</v>
      </c>
      <c r="J28" t="s">
        <v>16</v>
      </c>
      <c r="K28" t="s">
        <v>17</v>
      </c>
    </row>
    <row r="29" spans="1:19" x14ac:dyDescent="0.2">
      <c r="A29" t="s">
        <v>35</v>
      </c>
      <c r="B29">
        <v>0.53439072325568293</v>
      </c>
      <c r="C29">
        <v>0.55603872494204243</v>
      </c>
      <c r="D29">
        <v>0.37475486124653257</v>
      </c>
      <c r="E29">
        <v>0.73732258863755229</v>
      </c>
      <c r="F29">
        <v>9.2493466780743883E-2</v>
      </c>
      <c r="G29">
        <v>9.7698757572741823E-2</v>
      </c>
      <c r="H29">
        <v>1.0562773888056018</v>
      </c>
      <c r="I29">
        <v>1.091622002778269</v>
      </c>
      <c r="J29">
        <v>0.10006839265357471</v>
      </c>
      <c r="K29">
        <v>0.94950000000000001</v>
      </c>
    </row>
    <row r="30" spans="1:19" x14ac:dyDescent="0.2">
      <c r="A30" t="s">
        <v>36</v>
      </c>
      <c r="B30">
        <v>-2.5906236367318869E-2</v>
      </c>
      <c r="C30">
        <v>-2.9697476031328586E-2</v>
      </c>
      <c r="D30">
        <v>-0.18944044203183819</v>
      </c>
      <c r="E30">
        <v>0.13004548996918103</v>
      </c>
      <c r="F30">
        <v>8.1503010902517492E-2</v>
      </c>
      <c r="G30">
        <v>8.4237869512762853E-2</v>
      </c>
      <c r="H30">
        <v>1.0335553077114712</v>
      </c>
      <c r="I30">
        <v>1.051877996149881</v>
      </c>
      <c r="J30">
        <v>8.4323141297269186E-2</v>
      </c>
      <c r="K30">
        <v>0.94940000000000002</v>
      </c>
    </row>
    <row r="31" spans="1:19" x14ac:dyDescent="0.2">
      <c r="A31" t="s">
        <v>37</v>
      </c>
      <c r="B31">
        <v>-0.50848448688836412</v>
      </c>
      <c r="C31">
        <v>-0.52634124891071388</v>
      </c>
      <c r="D31">
        <v>-0.70210155162006627</v>
      </c>
      <c r="E31">
        <v>-0.35058094620136138</v>
      </c>
      <c r="F31">
        <v>8.9675271635462364E-2</v>
      </c>
      <c r="G31">
        <v>9.3692109378128122E-2</v>
      </c>
      <c r="H31">
        <v>1.0447931483162332</v>
      </c>
      <c r="I31">
        <v>1.0802211762672038</v>
      </c>
      <c r="J31">
        <v>9.537858936703747E-2</v>
      </c>
      <c r="K31">
        <v>0.95499999999999996</v>
      </c>
    </row>
    <row r="32" spans="1:19" x14ac:dyDescent="0.2">
      <c r="A32" t="s">
        <v>38</v>
      </c>
      <c r="B32">
        <v>-0.17898546353766456</v>
      </c>
      <c r="C32">
        <v>-0.18232386804837297</v>
      </c>
      <c r="D32">
        <v>-0.24531074605532341</v>
      </c>
      <c r="E32">
        <v>-0.11933699004142252</v>
      </c>
      <c r="F32">
        <v>3.2136752768817646E-2</v>
      </c>
      <c r="G32">
        <v>3.2890254164695515E-2</v>
      </c>
      <c r="H32">
        <v>1.0234467185063263</v>
      </c>
      <c r="I32">
        <v>1.0465554207302594</v>
      </c>
      <c r="J32">
        <v>3.3059246266292711E-2</v>
      </c>
      <c r="K32">
        <v>0.94799999999999995</v>
      </c>
    </row>
    <row r="33" spans="1:11" x14ac:dyDescent="0.2">
      <c r="A33" t="s">
        <v>39</v>
      </c>
      <c r="B33">
        <v>-0.20047162861919893</v>
      </c>
      <c r="C33">
        <v>-0.20530959519200823</v>
      </c>
      <c r="D33">
        <v>-0.36710141391460993</v>
      </c>
      <c r="E33">
        <v>-4.3517776469406556E-2</v>
      </c>
      <c r="F33">
        <v>8.2548363132585581E-2</v>
      </c>
      <c r="G33">
        <v>8.4261546111356805E-2</v>
      </c>
      <c r="H33">
        <v>1.020753688065499</v>
      </c>
      <c r="I33">
        <v>1.0376277026912584</v>
      </c>
      <c r="J33">
        <v>8.4400320340837165E-2</v>
      </c>
      <c r="K33">
        <v>0.95279999999999998</v>
      </c>
    </row>
    <row r="34" spans="1:11" x14ac:dyDescent="0.2">
      <c r="A34" t="s">
        <v>40</v>
      </c>
      <c r="B34">
        <v>0.37945709215686352</v>
      </c>
      <c r="C34">
        <v>0.38763346324038123</v>
      </c>
      <c r="D34">
        <v>0.26362629563297613</v>
      </c>
      <c r="E34">
        <v>0.51164063084778622</v>
      </c>
      <c r="F34">
        <v>6.3270125668409102E-2</v>
      </c>
      <c r="G34">
        <v>6.5084071731513399E-2</v>
      </c>
      <c r="H34">
        <v>1.0286698666067293</v>
      </c>
      <c r="I34">
        <v>1.0552797361290627</v>
      </c>
      <c r="J34">
        <v>6.5595651054381393E-2</v>
      </c>
      <c r="K34">
        <v>0.95289999999999997</v>
      </c>
    </row>
    <row r="35" spans="1:11" x14ac:dyDescent="0.2">
      <c r="A35" t="s">
        <v>41</v>
      </c>
      <c r="B35">
        <v>0.35797092707531547</v>
      </c>
      <c r="C35">
        <v>0.36436589596875896</v>
      </c>
      <c r="D35">
        <v>0.24358644803013954</v>
      </c>
      <c r="E35">
        <v>0.48514534390737846</v>
      </c>
      <c r="F35">
        <v>6.1623299658214316E-2</v>
      </c>
      <c r="G35">
        <v>6.3036957806402977E-2</v>
      </c>
      <c r="H35">
        <v>1.0229403189382804</v>
      </c>
      <c r="I35">
        <v>1.0472969693225309</v>
      </c>
      <c r="J35">
        <v>6.336050565324064E-2</v>
      </c>
      <c r="K35">
        <v>0.94730000000000003</v>
      </c>
    </row>
    <row r="36" spans="1:11" x14ac:dyDescent="0.2">
      <c r="A36" t="s">
        <v>42</v>
      </c>
      <c r="B36">
        <v>-0.5476994731537459</v>
      </c>
      <c r="C36">
        <v>-0.55791724614154747</v>
      </c>
      <c r="D36">
        <v>-0.6672434811507445</v>
      </c>
      <c r="E36">
        <v>-0.44859101113235039</v>
      </c>
      <c r="F36">
        <v>5.5779716296599544E-2</v>
      </c>
      <c r="G36">
        <v>5.7040725837696767E-2</v>
      </c>
      <c r="H36">
        <v>1.0226069550872581</v>
      </c>
      <c r="I36">
        <v>1.0505962057154699</v>
      </c>
      <c r="J36">
        <v>5.7948660803521027E-2</v>
      </c>
      <c r="K36">
        <v>0.95509999999999995</v>
      </c>
    </row>
    <row r="37" spans="1:11" x14ac:dyDescent="0.2">
      <c r="A37" t="s">
        <v>43</v>
      </c>
      <c r="B37">
        <v>0.18972854607843051</v>
      </c>
      <c r="C37">
        <v>0.19355135017278843</v>
      </c>
      <c r="D37">
        <v>0.13250970533468809</v>
      </c>
      <c r="E37">
        <v>0.25459299501088878</v>
      </c>
      <c r="F37">
        <v>3.1144268629214131E-2</v>
      </c>
      <c r="G37">
        <v>3.18310331123298E-2</v>
      </c>
      <c r="H37">
        <v>1.0220510711390238</v>
      </c>
      <c r="I37">
        <v>1.0480739396945153</v>
      </c>
      <c r="J37">
        <v>3.2059764505405763E-2</v>
      </c>
      <c r="K37">
        <v>0.95469999999999999</v>
      </c>
    </row>
    <row r="38" spans="1:11" x14ac:dyDescent="0.2">
      <c r="A38" t="s">
        <v>44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J38">
        <v>0</v>
      </c>
      <c r="K38">
        <v>0</v>
      </c>
    </row>
    <row r="39" spans="1:11" x14ac:dyDescent="0.2">
      <c r="A39" t="s">
        <v>45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J39">
        <v>0</v>
      </c>
      <c r="K39">
        <v>0</v>
      </c>
    </row>
    <row r="40" spans="1:11" x14ac:dyDescent="0.2">
      <c r="A40" t="s">
        <v>46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J40">
        <v>0</v>
      </c>
      <c r="K40">
        <v>0</v>
      </c>
    </row>
    <row r="41" spans="1:11" x14ac:dyDescent="0.2">
      <c r="A41" t="s">
        <v>47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J41">
        <v>0</v>
      </c>
      <c r="K41">
        <v>0</v>
      </c>
    </row>
    <row r="42" spans="1:11" x14ac:dyDescent="0.2">
      <c r="A42" t="s">
        <v>48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J42">
        <v>0</v>
      </c>
      <c r="K42">
        <v>0</v>
      </c>
    </row>
    <row r="43" spans="1:11" x14ac:dyDescent="0.2">
      <c r="A43" t="s">
        <v>49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J43">
        <v>0</v>
      </c>
      <c r="K43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F77AD2-3DDC-E94D-B04E-2983C3CEE8AA}">
  <dimension ref="A1:X43"/>
  <sheetViews>
    <sheetView topLeftCell="B1" workbookViewId="0">
      <selection activeCell="P26" sqref="P26"/>
    </sheetView>
  </sheetViews>
  <sheetFormatPr baseColWidth="10" defaultColWidth="8.83203125" defaultRowHeight="16" x14ac:dyDescent="0.2"/>
  <sheetData>
    <row r="1" spans="1:24" x14ac:dyDescent="0.2">
      <c r="A1" t="s">
        <v>171</v>
      </c>
    </row>
    <row r="2" spans="1:24" x14ac:dyDescent="0.2">
      <c r="I2" t="s">
        <v>0</v>
      </c>
      <c r="J2" t="s">
        <v>1</v>
      </c>
      <c r="K2" t="s">
        <v>2</v>
      </c>
    </row>
    <row r="3" spans="1:24" x14ac:dyDescent="0.2">
      <c r="A3" t="s">
        <v>3</v>
      </c>
      <c r="B3">
        <v>10000</v>
      </c>
      <c r="C3" t="s">
        <v>4</v>
      </c>
      <c r="D3">
        <v>2</v>
      </c>
      <c r="E3" t="s">
        <v>5</v>
      </c>
      <c r="F3">
        <v>1000000</v>
      </c>
      <c r="H3" t="s">
        <v>6</v>
      </c>
      <c r="I3">
        <v>0</v>
      </c>
      <c r="J3">
        <v>0</v>
      </c>
      <c r="K3">
        <v>2</v>
      </c>
      <c r="O3" t="s">
        <v>86</v>
      </c>
      <c r="P3" t="s">
        <v>93</v>
      </c>
      <c r="R3" t="s">
        <v>115</v>
      </c>
      <c r="S3" t="s">
        <v>116</v>
      </c>
      <c r="V3" t="s">
        <v>30</v>
      </c>
      <c r="W3" t="s">
        <v>31</v>
      </c>
      <c r="X3" t="s">
        <v>32</v>
      </c>
    </row>
    <row r="4" spans="1:24" x14ac:dyDescent="0.2">
      <c r="A4" t="s">
        <v>172</v>
      </c>
      <c r="O4" t="s">
        <v>88</v>
      </c>
      <c r="P4">
        <f>(ABS(C6-B6)+ABS(C8-B8)+ABS(C9-B9)+ABS(C12-B12)+ABS(C13-B13))/5</f>
        <v>3.445793265625148E-2</v>
      </c>
      <c r="R4" t="s">
        <v>88</v>
      </c>
      <c r="S4">
        <f>(ABS(B20-C20)+ABS(B21-C21)+ABS(B22-C22))/3</f>
        <v>1.3382303469219685E-3</v>
      </c>
      <c r="U4" t="s">
        <v>89</v>
      </c>
      <c r="V4">
        <f>ABS(G20-F20)</f>
        <v>3.2456547826376775E-4</v>
      </c>
      <c r="W4">
        <f>ABS(G21-F21)</f>
        <v>2.3852524605570691E-4</v>
      </c>
      <c r="X4">
        <f>ABS(G22-F22)</f>
        <v>4.4478282600758645E-4</v>
      </c>
    </row>
    <row r="5" spans="1:24" x14ac:dyDescent="0.2">
      <c r="A5" t="s">
        <v>7</v>
      </c>
      <c r="B5" t="s">
        <v>8</v>
      </c>
      <c r="C5" t="s">
        <v>9</v>
      </c>
      <c r="D5" t="s">
        <v>10</v>
      </c>
      <c r="E5" t="s">
        <v>11</v>
      </c>
      <c r="F5" t="s">
        <v>12</v>
      </c>
      <c r="G5" t="s">
        <v>13</v>
      </c>
      <c r="H5" t="s">
        <v>14</v>
      </c>
      <c r="I5" t="s">
        <v>15</v>
      </c>
      <c r="J5" t="s">
        <v>16</v>
      </c>
      <c r="K5" t="s">
        <v>17</v>
      </c>
      <c r="O5" t="s">
        <v>16</v>
      </c>
      <c r="P5">
        <f>(J6+J8+J9+J12+J13)/5</f>
        <v>0.14516024346775597</v>
      </c>
      <c r="R5" t="s">
        <v>16</v>
      </c>
      <c r="S5">
        <f>SUM(J20:J22)/3</f>
        <v>3.5176523124039405E-2</v>
      </c>
      <c r="U5" t="s">
        <v>17</v>
      </c>
      <c r="V5">
        <f>K20</f>
        <v>0.94879999999999998</v>
      </c>
      <c r="W5">
        <f>K21</f>
        <v>0.94840000000000002</v>
      </c>
      <c r="X5">
        <f>K22</f>
        <v>0.94669999999999999</v>
      </c>
    </row>
    <row r="6" spans="1:24" x14ac:dyDescent="0.2">
      <c r="A6" t="s">
        <v>18</v>
      </c>
      <c r="B6">
        <v>2</v>
      </c>
      <c r="C6">
        <v>2.0374989287877727</v>
      </c>
      <c r="D6">
        <v>1.6689999136533078</v>
      </c>
      <c r="E6">
        <v>2.4059979439222379</v>
      </c>
      <c r="F6">
        <v>0.18801315638508576</v>
      </c>
      <c r="G6">
        <v>0.19298584230407881</v>
      </c>
      <c r="H6">
        <v>1.0264486061220528</v>
      </c>
      <c r="I6">
        <v>1.0481181783550235</v>
      </c>
      <c r="J6">
        <v>0.19659528221716113</v>
      </c>
      <c r="K6">
        <v>0.95440000000000003</v>
      </c>
      <c r="O6" t="s">
        <v>17</v>
      </c>
      <c r="P6">
        <f>(K6+K8+K9+K12+K13)/5*100</f>
        <v>95.35</v>
      </c>
      <c r="R6" t="s">
        <v>17</v>
      </c>
      <c r="S6">
        <f>SUM(K20:K22)/3*100</f>
        <v>94.796666666666667</v>
      </c>
    </row>
    <row r="7" spans="1:24" x14ac:dyDescent="0.2">
      <c r="A7" t="s">
        <v>20</v>
      </c>
      <c r="B7">
        <v>0.2</v>
      </c>
      <c r="C7">
        <v>0.20363701250585475</v>
      </c>
      <c r="D7">
        <v>7.3971029297299207E-3</v>
      </c>
      <c r="E7">
        <v>0.39987692208197961</v>
      </c>
      <c r="F7">
        <v>0.10012424265141619</v>
      </c>
      <c r="G7">
        <v>0.10154929970382642</v>
      </c>
      <c r="H7">
        <v>1.0142328872076625</v>
      </c>
      <c r="I7">
        <v>1.0207538503292362</v>
      </c>
      <c r="J7">
        <v>0.10161440906832704</v>
      </c>
      <c r="K7">
        <v>0.95130000000000003</v>
      </c>
      <c r="O7" t="s">
        <v>89</v>
      </c>
      <c r="P7">
        <f>(ABS(G6-F6)+ABS(F8-G8)+ABS(F9-G9)+ABS(F13-G13)+ABS(F12-G12))/5</f>
        <v>3.7452578404329777E-3</v>
      </c>
      <c r="R7" t="s">
        <v>89</v>
      </c>
      <c r="S7">
        <f>(ABS(G20-F20)+ABS(F21-G21)+ABS(G22-F22))/3</f>
        <v>3.3595785010902035E-4</v>
      </c>
    </row>
    <row r="8" spans="1:24" x14ac:dyDescent="0.2">
      <c r="A8" t="s">
        <v>21</v>
      </c>
      <c r="B8">
        <v>2</v>
      </c>
      <c r="C8">
        <v>2.0424194777275413</v>
      </c>
      <c r="D8">
        <v>1.72577877456885</v>
      </c>
      <c r="E8">
        <v>2.3590601808862326</v>
      </c>
      <c r="F8">
        <v>0.1615543477616492</v>
      </c>
      <c r="G8">
        <v>0.16801981080956041</v>
      </c>
      <c r="H8">
        <v>1.0400203593248389</v>
      </c>
      <c r="I8">
        <v>1.0573075751123353</v>
      </c>
      <c r="J8">
        <v>0.17329186049886436</v>
      </c>
      <c r="K8">
        <v>0.95369999999999999</v>
      </c>
    </row>
    <row r="9" spans="1:24" x14ac:dyDescent="0.2">
      <c r="A9" t="s">
        <v>22</v>
      </c>
      <c r="B9">
        <v>1</v>
      </c>
      <c r="C9">
        <v>1.0213926772490032</v>
      </c>
      <c r="D9">
        <v>0.85790554896539484</v>
      </c>
      <c r="E9">
        <v>1.1848798055326113</v>
      </c>
      <c r="F9">
        <v>8.3413332884264127E-2</v>
      </c>
      <c r="G9">
        <v>8.6783377314074692E-2</v>
      </c>
      <c r="H9">
        <v>1.0404017476976553</v>
      </c>
      <c r="I9">
        <v>1.0570329445331144</v>
      </c>
      <c r="J9">
        <v>8.9381212891284187E-2</v>
      </c>
      <c r="K9">
        <v>0.95209999999999995</v>
      </c>
      <c r="O9" t="s">
        <v>90</v>
      </c>
      <c r="R9" t="s">
        <v>91</v>
      </c>
    </row>
    <row r="10" spans="1:24" x14ac:dyDescent="0.2">
      <c r="A10" t="s">
        <v>25</v>
      </c>
      <c r="B10">
        <v>-3.83</v>
      </c>
      <c r="C10">
        <v>-3.9112564981131093</v>
      </c>
      <c r="D10">
        <v>-4.5538686262247294</v>
      </c>
      <c r="E10">
        <v>-3.2686443700014896</v>
      </c>
      <c r="F10">
        <v>0.32786935534553829</v>
      </c>
      <c r="G10">
        <v>0.34036065123284232</v>
      </c>
      <c r="H10">
        <v>1.0380983940208122</v>
      </c>
      <c r="I10">
        <v>1.0541609222781709</v>
      </c>
      <c r="J10">
        <v>0.3499256941026912</v>
      </c>
      <c r="K10">
        <v>0.95220000000000005</v>
      </c>
      <c r="O10" t="s">
        <v>88</v>
      </c>
      <c r="P10">
        <f>(ABS(D7-C7)+ABS(D10-C10)+ABS(D11-C11)+ABS(D14-C14)+ABS(D15-C15))/5</f>
        <v>0.56417610790604233</v>
      </c>
      <c r="R10" t="s">
        <v>88</v>
      </c>
      <c r="S10">
        <f>(ABS(B23-C23)+ABS(B24-C24))/2</f>
        <v>3.7632529965220263E-5</v>
      </c>
    </row>
    <row r="11" spans="1:24" x14ac:dyDescent="0.2">
      <c r="A11" t="s">
        <v>26</v>
      </c>
      <c r="B11">
        <v>3.81</v>
      </c>
      <c r="C11">
        <v>3.890543413213214</v>
      </c>
      <c r="D11">
        <v>3.2512440574059411</v>
      </c>
      <c r="E11">
        <v>4.5298427690204868</v>
      </c>
      <c r="F11">
        <v>0.32617913433613288</v>
      </c>
      <c r="G11">
        <v>0.33956718524420715</v>
      </c>
      <c r="H11">
        <v>1.0410450868824666</v>
      </c>
      <c r="I11">
        <v>1.0557560530141255</v>
      </c>
      <c r="J11">
        <v>0.34898870283536143</v>
      </c>
      <c r="K11">
        <v>0.95109999999999995</v>
      </c>
      <c r="O11" t="s">
        <v>16</v>
      </c>
      <c r="P11">
        <f>(J7+J10+J11+J14+J15)/5</f>
        <v>0.30337682140833067</v>
      </c>
      <c r="R11" t="s">
        <v>16</v>
      </c>
      <c r="S11">
        <f>(J23+J24)/2</f>
        <v>3.9696646885114754E-2</v>
      </c>
    </row>
    <row r="12" spans="1:24" x14ac:dyDescent="0.2">
      <c r="A12" t="s">
        <v>21</v>
      </c>
      <c r="B12">
        <v>1</v>
      </c>
      <c r="C12">
        <v>1.0239176857042545</v>
      </c>
      <c r="D12">
        <v>0.85657135927089056</v>
      </c>
      <c r="E12">
        <v>1.1912640121376183</v>
      </c>
      <c r="F12">
        <v>8.538234771320824E-2</v>
      </c>
      <c r="G12">
        <v>8.6655908349535252E-2</v>
      </c>
      <c r="H12">
        <v>1.0149159711630886</v>
      </c>
      <c r="I12">
        <v>1.0310125149362377</v>
      </c>
      <c r="J12">
        <v>8.9896062991270925E-2</v>
      </c>
      <c r="K12">
        <v>0.95299999999999996</v>
      </c>
      <c r="O12" t="s">
        <v>17</v>
      </c>
      <c r="P12">
        <f>(K7+K10+K11+K14+K15)/5*100</f>
        <v>95.281999999999996</v>
      </c>
      <c r="R12" t="s">
        <v>17</v>
      </c>
      <c r="S12">
        <f>(K23+K24)/2*100</f>
        <v>94.75</v>
      </c>
    </row>
    <row r="13" spans="1:24" x14ac:dyDescent="0.2">
      <c r="A13" t="s">
        <v>22</v>
      </c>
      <c r="B13">
        <v>-2</v>
      </c>
      <c r="C13">
        <v>-2.0470608938126857</v>
      </c>
      <c r="D13">
        <v>-2.3755659917241534</v>
      </c>
      <c r="E13">
        <v>-1.7185557959012185</v>
      </c>
      <c r="F13">
        <v>0.16760772162278176</v>
      </c>
      <c r="G13">
        <v>0.17025225679190481</v>
      </c>
      <c r="H13">
        <v>1.015778122532295</v>
      </c>
      <c r="I13">
        <v>1.0325271156192135</v>
      </c>
      <c r="J13">
        <v>0.17663679874019908</v>
      </c>
      <c r="K13">
        <v>0.95430000000000004</v>
      </c>
      <c r="O13" t="s">
        <v>89</v>
      </c>
      <c r="P13">
        <f>(ABS(G7-F7)+ABS(F10-G10)+ABS(F11-G11)+ABS(F14-G14)+ABS(F15-G15))/5</f>
        <v>7.0382180045034798E-3</v>
      </c>
      <c r="R13" t="s">
        <v>89</v>
      </c>
      <c r="S13">
        <f>(ABS(G23-F23)+ABS(F24-G24))/2</f>
        <v>6.2598205342131313E-4</v>
      </c>
    </row>
    <row r="14" spans="1:24" x14ac:dyDescent="0.2">
      <c r="A14" t="s">
        <v>27</v>
      </c>
      <c r="B14">
        <v>-3.83</v>
      </c>
      <c r="C14">
        <v>-3.9194246225335911</v>
      </c>
      <c r="D14">
        <v>-4.5828642292272406</v>
      </c>
      <c r="E14">
        <v>-3.2559850158399413</v>
      </c>
      <c r="F14">
        <v>0.33849581519189997</v>
      </c>
      <c r="G14">
        <v>0.34263456973978146</v>
      </c>
      <c r="H14">
        <v>1.0122269001923558</v>
      </c>
      <c r="I14">
        <v>1.0280464032401002</v>
      </c>
      <c r="J14">
        <v>0.3541118629699383</v>
      </c>
      <c r="K14">
        <v>0.95440000000000003</v>
      </c>
    </row>
    <row r="15" spans="1:24" x14ac:dyDescent="0.2">
      <c r="A15" t="s">
        <v>28</v>
      </c>
      <c r="B15">
        <v>3.93</v>
      </c>
      <c r="C15">
        <v>4.022134586909095</v>
      </c>
      <c r="D15">
        <v>3.3428450475675504</v>
      </c>
      <c r="E15">
        <v>4.7014241262506404</v>
      </c>
      <c r="F15">
        <v>0.34658266412020533</v>
      </c>
      <c r="G15">
        <v>0.35033059574705272</v>
      </c>
      <c r="H15">
        <v>1.0108139616168093</v>
      </c>
      <c r="I15">
        <v>1.0248101732979089</v>
      </c>
      <c r="J15">
        <v>0.36224343806533549</v>
      </c>
      <c r="K15">
        <v>0.95509999999999995</v>
      </c>
      <c r="O15" t="s">
        <v>91</v>
      </c>
      <c r="R15" t="s">
        <v>117</v>
      </c>
    </row>
    <row r="16" spans="1:24" x14ac:dyDescent="0.2">
      <c r="O16" t="s">
        <v>88</v>
      </c>
      <c r="P16">
        <f>(ABS(C6-B6)+ABS(C7-B7))/2</f>
        <v>2.0567970646813732E-2</v>
      </c>
      <c r="R16" t="s">
        <v>88</v>
      </c>
      <c r="S16">
        <f>(ABS(B20-C20)+ABS(B21-C21)+ABS(B22-C22)+ABS(B23-C23)+ABS(B24-C24))/5</f>
        <v>8.1799122013926913E-4</v>
      </c>
    </row>
    <row r="17" spans="1:19" x14ac:dyDescent="0.2">
      <c r="O17" t="s">
        <v>16</v>
      </c>
      <c r="P17">
        <f>(J6+J7)/2</f>
        <v>0.14910484564274409</v>
      </c>
      <c r="R17" t="s">
        <v>16</v>
      </c>
      <c r="S17">
        <f>SUM(J20:J24)/5</f>
        <v>3.6984572628469548E-2</v>
      </c>
    </row>
    <row r="18" spans="1:19" x14ac:dyDescent="0.2">
      <c r="A18" t="s">
        <v>173</v>
      </c>
      <c r="O18" t="s">
        <v>17</v>
      </c>
      <c r="P18">
        <f>(K6+K7)/2*100</f>
        <v>95.284999999999997</v>
      </c>
      <c r="R18" t="s">
        <v>17</v>
      </c>
      <c r="S18">
        <f>SUM(K20:K24)/5*100</f>
        <v>94.778000000000006</v>
      </c>
    </row>
    <row r="19" spans="1:19" x14ac:dyDescent="0.2">
      <c r="A19" t="s">
        <v>29</v>
      </c>
      <c r="B19" t="s">
        <v>8</v>
      </c>
      <c r="C19" t="s">
        <v>9</v>
      </c>
      <c r="D19" t="s">
        <v>10</v>
      </c>
      <c r="E19" t="s">
        <v>11</v>
      </c>
      <c r="F19" t="s">
        <v>12</v>
      </c>
      <c r="G19" t="s">
        <v>13</v>
      </c>
      <c r="H19" t="s">
        <v>14</v>
      </c>
      <c r="I19" t="s">
        <v>15</v>
      </c>
      <c r="J19" t="s">
        <v>16</v>
      </c>
      <c r="K19" t="s">
        <v>17</v>
      </c>
      <c r="O19" t="s">
        <v>89</v>
      </c>
      <c r="P19">
        <f>(ABS(G6-F6)+ABS(G7-F7))/2</f>
        <v>3.1988714857016445E-3</v>
      </c>
      <c r="R19" t="s">
        <v>89</v>
      </c>
      <c r="S19">
        <f>(ABS(G20-F20)+ABS(F21-G21)+ABS(G22-F22)+ABS(G23-F23)+ABS(G24-F24))/5</f>
        <v>4.519675314339375E-4</v>
      </c>
    </row>
    <row r="20" spans="1:19" x14ac:dyDescent="0.2">
      <c r="A20" t="s">
        <v>30</v>
      </c>
      <c r="B20">
        <v>0.33098479774153716</v>
      </c>
      <c r="C20">
        <v>0.33206691366367824</v>
      </c>
      <c r="D20">
        <v>0.26300141356066231</v>
      </c>
      <c r="E20">
        <v>0.40113241376669417</v>
      </c>
      <c r="F20">
        <v>3.52381475617898E-2</v>
      </c>
      <c r="G20">
        <v>3.5562713040053567E-2</v>
      </c>
      <c r="H20">
        <v>1.0092106282742204</v>
      </c>
      <c r="I20">
        <v>1.0111896610507631</v>
      </c>
      <c r="J20">
        <v>3.5579172750896663E-2</v>
      </c>
      <c r="K20">
        <v>0.94879999999999998</v>
      </c>
    </row>
    <row r="21" spans="1:19" x14ac:dyDescent="0.2">
      <c r="A21" t="s">
        <v>31</v>
      </c>
      <c r="B21">
        <v>0.3465947274072016</v>
      </c>
      <c r="C21">
        <v>0.34458738188681864</v>
      </c>
      <c r="D21">
        <v>0.27702577139201429</v>
      </c>
      <c r="E21">
        <v>0.41214899238162295</v>
      </c>
      <c r="F21">
        <v>3.4470842845951116E-2</v>
      </c>
      <c r="G21">
        <v>3.4709368092006823E-2</v>
      </c>
      <c r="H21">
        <v>1.0069196232631057</v>
      </c>
      <c r="I21">
        <v>1.0083323603928231</v>
      </c>
      <c r="J21">
        <v>3.4767365004909741E-2</v>
      </c>
      <c r="K21">
        <v>0.94840000000000002</v>
      </c>
      <c r="O21" t="s">
        <v>92</v>
      </c>
    </row>
    <row r="22" spans="1:19" x14ac:dyDescent="0.2">
      <c r="A22" t="s">
        <v>32</v>
      </c>
      <c r="B22">
        <v>0.32242047485126124</v>
      </c>
      <c r="C22">
        <v>0.32334570444950311</v>
      </c>
      <c r="D22">
        <v>0.25528383631965978</v>
      </c>
      <c r="E22">
        <v>0.39140757257934639</v>
      </c>
      <c r="F22">
        <v>3.4726081023277282E-2</v>
      </c>
      <c r="G22">
        <v>3.5170863849284868E-2</v>
      </c>
      <c r="H22">
        <v>1.0128083219557498</v>
      </c>
      <c r="I22">
        <v>1.0144043394801725</v>
      </c>
      <c r="J22">
        <v>3.5183031616311811E-2</v>
      </c>
      <c r="K22">
        <v>0.94669999999999999</v>
      </c>
      <c r="O22" t="s">
        <v>88</v>
      </c>
      <c r="P22">
        <f>(ABS(C8-B8)+ABS(C9-B9)+ABS(C10-B10)+ABS(C11-B11)+ABS(C12-B12)+ABS(C13-B13)+ABS(C14-B14)+ABS(C15-B15))/8</f>
        <v>5.9768731907811706E-2</v>
      </c>
    </row>
    <row r="23" spans="1:19" x14ac:dyDescent="0.2">
      <c r="A23" t="s">
        <v>33</v>
      </c>
      <c r="B23">
        <v>0.50586888685732423</v>
      </c>
      <c r="C23">
        <v>0.50590651938728948</v>
      </c>
      <c r="D23">
        <v>0.42932945842597692</v>
      </c>
      <c r="E23">
        <v>0.58248358034860193</v>
      </c>
      <c r="F23">
        <v>3.9070646994201236E-2</v>
      </c>
      <c r="G23">
        <v>3.9696629047240008E-2</v>
      </c>
      <c r="H23">
        <v>1.0160217990025013</v>
      </c>
      <c r="I23">
        <v>1.020999590542337</v>
      </c>
      <c r="J23">
        <v>3.9696646885114754E-2</v>
      </c>
      <c r="K23">
        <v>0.94750000000000001</v>
      </c>
      <c r="O23" t="s">
        <v>16</v>
      </c>
      <c r="P23">
        <f>AVERAGE(J8:J15)</f>
        <v>0.24305945413686811</v>
      </c>
    </row>
    <row r="24" spans="1:19" x14ac:dyDescent="0.2">
      <c r="A24" t="s">
        <v>34</v>
      </c>
      <c r="B24">
        <v>0.49413111314267577</v>
      </c>
      <c r="C24">
        <v>0.49409348061271058</v>
      </c>
      <c r="D24">
        <v>0.41751641965289754</v>
      </c>
      <c r="E24">
        <v>0.5706705415725235</v>
      </c>
      <c r="F24">
        <v>3.9070646993436153E-2</v>
      </c>
      <c r="G24">
        <v>3.9696629047240008E-2</v>
      </c>
      <c r="H24">
        <v>1.016021799022397</v>
      </c>
      <c r="I24">
        <v>1.0209995901495925</v>
      </c>
      <c r="J24">
        <v>3.9696646885114754E-2</v>
      </c>
      <c r="K24">
        <v>0.94750000000000001</v>
      </c>
      <c r="O24" t="s">
        <v>17</v>
      </c>
      <c r="P24">
        <f>AVERAGE(K8:K15)*100</f>
        <v>95.32374999999999</v>
      </c>
    </row>
    <row r="25" spans="1:19" x14ac:dyDescent="0.2">
      <c r="O25" t="s">
        <v>89</v>
      </c>
      <c r="P25">
        <f>(ABS(G13-F13)+ABS(F10-G10)+ABS(F11-G11)+ABS(F14-G14)+ABS(F15-G15)+ABS(G12-F12)+ABS(G9-F9)+ABS(G8-F8))/8</f>
        <v>5.9399545316598749E-3</v>
      </c>
    </row>
    <row r="27" spans="1:19" x14ac:dyDescent="0.2">
      <c r="A27" t="s">
        <v>174</v>
      </c>
    </row>
    <row r="28" spans="1:19" x14ac:dyDescent="0.2">
      <c r="A28" t="s">
        <v>7</v>
      </c>
      <c r="B28" t="s">
        <v>8</v>
      </c>
      <c r="C28" t="s">
        <v>9</v>
      </c>
      <c r="D28" t="s">
        <v>10</v>
      </c>
      <c r="E28" t="s">
        <v>11</v>
      </c>
      <c r="F28" t="s">
        <v>12</v>
      </c>
      <c r="G28" t="s">
        <v>13</v>
      </c>
      <c r="H28" t="s">
        <v>14</v>
      </c>
      <c r="I28" t="s">
        <v>15</v>
      </c>
      <c r="J28" t="s">
        <v>16</v>
      </c>
      <c r="K28" t="s">
        <v>17</v>
      </c>
    </row>
    <row r="29" spans="1:19" x14ac:dyDescent="0.2">
      <c r="A29" t="s">
        <v>35</v>
      </c>
      <c r="B29">
        <v>0.53439072325568293</v>
      </c>
      <c r="C29">
        <v>0.5434846667838199</v>
      </c>
      <c r="D29">
        <v>0.41964433082611829</v>
      </c>
      <c r="E29">
        <v>0.66732500274152162</v>
      </c>
      <c r="F29">
        <v>6.3185005915689513E-2</v>
      </c>
      <c r="G29">
        <v>6.422098968298813E-2</v>
      </c>
      <c r="H29">
        <v>1.0163960381467871</v>
      </c>
      <c r="I29">
        <v>1.0311465538836013</v>
      </c>
      <c r="J29">
        <v>6.4861662981729143E-2</v>
      </c>
      <c r="K29">
        <v>0.95379999999999998</v>
      </c>
    </row>
    <row r="30" spans="1:19" x14ac:dyDescent="0.2">
      <c r="A30" t="s">
        <v>36</v>
      </c>
      <c r="B30">
        <v>-2.5906236367318869E-2</v>
      </c>
      <c r="C30">
        <v>-2.6605632624121359E-2</v>
      </c>
      <c r="D30">
        <v>-0.13619116749674282</v>
      </c>
      <c r="E30">
        <v>8.297990224850009E-2</v>
      </c>
      <c r="F30">
        <v>5.5912014576297416E-2</v>
      </c>
      <c r="G30">
        <v>5.6640539935260394E-2</v>
      </c>
      <c r="H30">
        <v>1.0130298535025748</v>
      </c>
      <c r="I30">
        <v>1.0225511320712664</v>
      </c>
      <c r="J30">
        <v>5.6644857836187196E-2</v>
      </c>
      <c r="K30">
        <v>0.9496</v>
      </c>
    </row>
    <row r="31" spans="1:19" x14ac:dyDescent="0.2">
      <c r="A31" t="s">
        <v>37</v>
      </c>
      <c r="B31">
        <v>-0.50848448688836412</v>
      </c>
      <c r="C31">
        <v>-0.5168790341596986</v>
      </c>
      <c r="D31">
        <v>-0.63717917567112259</v>
      </c>
      <c r="E31">
        <v>-0.39657889264827467</v>
      </c>
      <c r="F31">
        <v>6.1378751069068677E-2</v>
      </c>
      <c r="G31">
        <v>6.2507469542067443E-2</v>
      </c>
      <c r="H31">
        <v>1.0183894011093291</v>
      </c>
      <c r="I31">
        <v>1.0343832196393263</v>
      </c>
      <c r="J31">
        <v>6.3068630652989108E-2</v>
      </c>
      <c r="K31">
        <v>0.9496</v>
      </c>
    </row>
    <row r="32" spans="1:19" x14ac:dyDescent="0.2">
      <c r="A32" t="s">
        <v>38</v>
      </c>
      <c r="B32">
        <v>-0.17898546353766456</v>
      </c>
      <c r="C32">
        <v>-0.18078305394365993</v>
      </c>
      <c r="D32">
        <v>-0.22364719406187186</v>
      </c>
      <c r="E32">
        <v>-0.13791891382544799</v>
      </c>
      <c r="F32">
        <v>2.186986110781567E-2</v>
      </c>
      <c r="G32">
        <v>2.2057503037789371E-2</v>
      </c>
      <c r="H32">
        <v>1.0085799324032581</v>
      </c>
      <c r="I32">
        <v>1.0184503031665721</v>
      </c>
      <c r="J32">
        <v>2.2130629713810992E-2</v>
      </c>
      <c r="K32">
        <v>0.95230000000000004</v>
      </c>
    </row>
    <row r="33" spans="1:11" x14ac:dyDescent="0.2">
      <c r="A33" t="s">
        <v>39</v>
      </c>
      <c r="B33">
        <v>-0.20047162861919893</v>
      </c>
      <c r="C33">
        <v>-0.20223989556560984</v>
      </c>
      <c r="D33">
        <v>-0.31245831080858649</v>
      </c>
      <c r="E33">
        <v>-9.2021480322633228E-2</v>
      </c>
      <c r="F33">
        <v>5.6234918657876082E-2</v>
      </c>
      <c r="G33">
        <v>5.7000092696052697E-2</v>
      </c>
      <c r="H33">
        <v>1.0136067421530706</v>
      </c>
      <c r="I33">
        <v>1.0215355461433238</v>
      </c>
      <c r="J33">
        <v>5.7027513845093837E-2</v>
      </c>
      <c r="K33">
        <v>0.95199999999999996</v>
      </c>
    </row>
    <row r="34" spans="1:11" x14ac:dyDescent="0.2">
      <c r="A34" t="s">
        <v>40</v>
      </c>
      <c r="B34">
        <v>0.37945709215686352</v>
      </c>
      <c r="C34">
        <v>0.38302294950926979</v>
      </c>
      <c r="D34">
        <v>0.29876443654972012</v>
      </c>
      <c r="E34">
        <v>0.46728146246881941</v>
      </c>
      <c r="F34">
        <v>4.2989827172422605E-2</v>
      </c>
      <c r="G34">
        <v>4.3693546681734696E-2</v>
      </c>
      <c r="H34">
        <v>1.0163694426239405</v>
      </c>
      <c r="I34">
        <v>1.028789029779597</v>
      </c>
      <c r="J34">
        <v>4.3838811118535576E-2</v>
      </c>
      <c r="K34">
        <v>0.95179999999999998</v>
      </c>
    </row>
    <row r="35" spans="1:11" x14ac:dyDescent="0.2">
      <c r="A35" t="s">
        <v>41</v>
      </c>
      <c r="B35">
        <v>0.35797092707531547</v>
      </c>
      <c r="C35">
        <v>0.36125059086265437</v>
      </c>
      <c r="D35">
        <v>0.27926886042889704</v>
      </c>
      <c r="E35">
        <v>0.44323232129641171</v>
      </c>
      <c r="F35">
        <v>4.1828182089272449E-2</v>
      </c>
      <c r="G35">
        <v>4.2219297419102783E-2</v>
      </c>
      <c r="H35">
        <v>1.0093505218322802</v>
      </c>
      <c r="I35">
        <v>1.0192915516710597</v>
      </c>
      <c r="J35">
        <v>4.2346490635242033E-2</v>
      </c>
      <c r="K35">
        <v>0.95120000000000005</v>
      </c>
    </row>
    <row r="36" spans="1:11" x14ac:dyDescent="0.2">
      <c r="A36" t="s">
        <v>42</v>
      </c>
      <c r="B36">
        <v>-0.5476994731537459</v>
      </c>
      <c r="C36">
        <v>-0.55272761599116327</v>
      </c>
      <c r="D36">
        <v>-0.62604674534217097</v>
      </c>
      <c r="E36">
        <v>-0.47940848664015556</v>
      </c>
      <c r="F36">
        <v>3.740840644488351E-2</v>
      </c>
      <c r="G36">
        <v>3.7524018460936809E-2</v>
      </c>
      <c r="H36">
        <v>1.0030905357121704</v>
      </c>
      <c r="I36">
        <v>1.0151835925785235</v>
      </c>
      <c r="J36">
        <v>3.7859400178161799E-2</v>
      </c>
      <c r="K36">
        <v>0.95499999999999996</v>
      </c>
    </row>
    <row r="37" spans="1:11" x14ac:dyDescent="0.2">
      <c r="A37" t="s">
        <v>43</v>
      </c>
      <c r="B37">
        <v>0.18972854607843051</v>
      </c>
      <c r="C37">
        <v>0.19147702512850887</v>
      </c>
      <c r="D37">
        <v>0.14999260585114527</v>
      </c>
      <c r="E37">
        <v>0.23296144440587249</v>
      </c>
      <c r="F37">
        <v>2.1165908968015446E-2</v>
      </c>
      <c r="G37">
        <v>2.1610259959321115E-2</v>
      </c>
      <c r="H37">
        <v>1.0209937117265857</v>
      </c>
      <c r="I37">
        <v>1.0324903005564254</v>
      </c>
      <c r="J37">
        <v>2.1680879006580896E-2</v>
      </c>
      <c r="K37">
        <v>0.94889999999999997</v>
      </c>
    </row>
    <row r="38" spans="1:11" x14ac:dyDescent="0.2">
      <c r="A38" t="s">
        <v>44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J38">
        <v>0</v>
      </c>
      <c r="K38">
        <v>0</v>
      </c>
    </row>
    <row r="39" spans="1:11" x14ac:dyDescent="0.2">
      <c r="A39" t="s">
        <v>45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J39">
        <v>0</v>
      </c>
      <c r="K39">
        <v>0</v>
      </c>
    </row>
    <row r="40" spans="1:11" x14ac:dyDescent="0.2">
      <c r="A40" t="s">
        <v>46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J40">
        <v>0</v>
      </c>
      <c r="K40">
        <v>0</v>
      </c>
    </row>
    <row r="41" spans="1:11" x14ac:dyDescent="0.2">
      <c r="A41" t="s">
        <v>47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J41">
        <v>0</v>
      </c>
      <c r="K41">
        <v>0</v>
      </c>
    </row>
    <row r="42" spans="1:11" x14ac:dyDescent="0.2">
      <c r="A42" t="s">
        <v>48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J42">
        <v>0</v>
      </c>
      <c r="K42">
        <v>0</v>
      </c>
    </row>
    <row r="43" spans="1:11" x14ac:dyDescent="0.2">
      <c r="A43" t="s">
        <v>49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J43">
        <v>0</v>
      </c>
      <c r="K43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896F6-CD6B-8642-8DD4-FA701D6076CB}">
  <dimension ref="A1:X48"/>
  <sheetViews>
    <sheetView topLeftCell="A4" workbookViewId="0">
      <selection activeCell="P3" sqref="P3"/>
    </sheetView>
  </sheetViews>
  <sheetFormatPr baseColWidth="10" defaultColWidth="8.83203125" defaultRowHeight="16" x14ac:dyDescent="0.2"/>
  <sheetData>
    <row r="1" spans="1:24" x14ac:dyDescent="0.2">
      <c r="A1" t="s">
        <v>118</v>
      </c>
    </row>
    <row r="2" spans="1:24" x14ac:dyDescent="0.2">
      <c r="I2" t="s">
        <v>0</v>
      </c>
      <c r="J2" t="s">
        <v>1</v>
      </c>
      <c r="K2" t="s">
        <v>2</v>
      </c>
    </row>
    <row r="3" spans="1:24" x14ac:dyDescent="0.2">
      <c r="A3" t="s">
        <v>3</v>
      </c>
      <c r="B3">
        <v>10000</v>
      </c>
      <c r="C3" t="s">
        <v>4</v>
      </c>
      <c r="D3">
        <v>5717</v>
      </c>
      <c r="E3" t="s">
        <v>5</v>
      </c>
      <c r="F3">
        <v>1000000</v>
      </c>
      <c r="H3" t="s">
        <v>6</v>
      </c>
      <c r="I3">
        <v>0</v>
      </c>
      <c r="J3">
        <v>0</v>
      </c>
      <c r="K3">
        <v>3</v>
      </c>
      <c r="O3" t="s">
        <v>86</v>
      </c>
      <c r="P3" t="s">
        <v>93</v>
      </c>
      <c r="R3" t="s">
        <v>115</v>
      </c>
      <c r="S3" t="s">
        <v>116</v>
      </c>
      <c r="V3" t="s">
        <v>30</v>
      </c>
      <c r="W3" t="s">
        <v>31</v>
      </c>
      <c r="X3" t="s">
        <v>32</v>
      </c>
    </row>
    <row r="4" spans="1:24" x14ac:dyDescent="0.2">
      <c r="A4" t="s">
        <v>119</v>
      </c>
      <c r="O4" t="s">
        <v>88</v>
      </c>
      <c r="P4">
        <f>(ABS(C6-B6)+ABS(C8-B8)+ABS(C9-B9)+ABS(C12-B12)+ABS(C13-B13))/5</f>
        <v>0.47982539304139971</v>
      </c>
      <c r="R4" t="s">
        <v>88</v>
      </c>
      <c r="S4">
        <f>(ABS(B25-C25)+ABS(B26-C26)+ABS(B27-C27))/3</f>
        <v>3.6204408933061615E-2</v>
      </c>
      <c r="U4" t="s">
        <v>89</v>
      </c>
      <c r="V4">
        <f>ABS(G25-F25)</f>
        <v>2.4217162461580399E-2</v>
      </c>
      <c r="W4">
        <f>ABS(G26-F26)</f>
        <v>8.0084724348261638E-3</v>
      </c>
      <c r="X4">
        <f>ABS(G27-F27)</f>
        <v>1.6761887124633224E-2</v>
      </c>
    </row>
    <row r="5" spans="1:24" x14ac:dyDescent="0.2">
      <c r="A5" t="s">
        <v>7</v>
      </c>
      <c r="B5" t="s">
        <v>8</v>
      </c>
      <c r="C5" t="s">
        <v>9</v>
      </c>
      <c r="D5" t="s">
        <v>10</v>
      </c>
      <c r="E5" t="s">
        <v>11</v>
      </c>
      <c r="F5" t="s">
        <v>12</v>
      </c>
      <c r="G5" t="s">
        <v>13</v>
      </c>
      <c r="H5" t="s">
        <v>14</v>
      </c>
      <c r="I5" t="s">
        <v>15</v>
      </c>
      <c r="J5" t="s">
        <v>16</v>
      </c>
      <c r="K5" t="s">
        <v>17</v>
      </c>
      <c r="O5" t="s">
        <v>16</v>
      </c>
      <c r="P5">
        <f>(J6+J8+J9+J12+J13)/5</f>
        <v>1.3319760173897655</v>
      </c>
      <c r="R5" t="s">
        <v>16</v>
      </c>
      <c r="S5">
        <f>SUM(J25:J27)/3</f>
        <v>0.20093274327867558</v>
      </c>
      <c r="U5" t="s">
        <v>17</v>
      </c>
      <c r="V5">
        <f>K25</f>
        <v>0.81930000000000003</v>
      </c>
      <c r="W5">
        <f>K26</f>
        <v>0.82220000000000004</v>
      </c>
      <c r="X5">
        <f>K27</f>
        <v>0.8337</v>
      </c>
    </row>
    <row r="6" spans="1:24" x14ac:dyDescent="0.2">
      <c r="A6" t="s">
        <v>18</v>
      </c>
      <c r="B6">
        <v>2</v>
      </c>
      <c r="C6">
        <v>2.5937625224140644</v>
      </c>
      <c r="D6">
        <v>-2.095919100326963</v>
      </c>
      <c r="E6">
        <v>7.2834441451550909</v>
      </c>
      <c r="F6">
        <v>2.3927386726147213</v>
      </c>
      <c r="G6">
        <v>2.1013405489611476</v>
      </c>
      <c r="H6">
        <v>0.87821565012983993</v>
      </c>
      <c r="I6">
        <v>3.4489731847946823</v>
      </c>
      <c r="J6">
        <v>2.1836176487040602</v>
      </c>
      <c r="K6">
        <v>0.94569999999999999</v>
      </c>
      <c r="O6" t="s">
        <v>17</v>
      </c>
      <c r="P6">
        <f>(K6+K8+K9+K12+K13)/5*100</f>
        <v>87.646000000000001</v>
      </c>
      <c r="R6" t="s">
        <v>17</v>
      </c>
      <c r="S6">
        <f>SUM(K25:K27)/3*100</f>
        <v>82.506666666666675</v>
      </c>
    </row>
    <row r="7" spans="1:24" x14ac:dyDescent="0.2">
      <c r="A7" t="s">
        <v>20</v>
      </c>
      <c r="B7">
        <v>0.2</v>
      </c>
      <c r="C7">
        <v>0.24998195996579589</v>
      </c>
      <c r="D7">
        <v>-0.50213563688272067</v>
      </c>
      <c r="E7">
        <v>1.0020995568143125</v>
      </c>
      <c r="F7">
        <v>0.38374051910194501</v>
      </c>
      <c r="G7">
        <v>0.51710675674874618</v>
      </c>
      <c r="H7">
        <v>1.3475427561283173</v>
      </c>
      <c r="I7">
        <v>1.6826945357890957</v>
      </c>
      <c r="J7">
        <v>0.5195166928956465</v>
      </c>
      <c r="K7">
        <v>0.94340000000000002</v>
      </c>
      <c r="O7" t="s">
        <v>89</v>
      </c>
      <c r="P7">
        <f>(ABS(G6-F6)+ABS(F8-G8)+ABS(F9-G9)+ABS(F13-G13)+ABS(F12-G12))/5</f>
        <v>0.46702735164466125</v>
      </c>
      <c r="R7" t="s">
        <v>89</v>
      </c>
      <c r="S7">
        <f>(ABS(G25-F25)+ABS(F26-G26)+ABS(G27-F27))/3</f>
        <v>1.6329174007013263E-2</v>
      </c>
    </row>
    <row r="8" spans="1:24" x14ac:dyDescent="0.2">
      <c r="A8" t="s">
        <v>21</v>
      </c>
      <c r="B8">
        <v>2</v>
      </c>
      <c r="C8">
        <v>2.6038815858095568</v>
      </c>
      <c r="D8">
        <v>1.2707196850942721</v>
      </c>
      <c r="E8">
        <v>3.9370434865248418</v>
      </c>
      <c r="F8">
        <v>0.6801971420041879</v>
      </c>
      <c r="G8">
        <v>1.4052561571439224</v>
      </c>
      <c r="H8">
        <v>2.0659542217471865</v>
      </c>
      <c r="I8">
        <v>2.8455866705421942</v>
      </c>
      <c r="J8">
        <v>1.5295155562696214</v>
      </c>
      <c r="K8">
        <v>0.86850000000000005</v>
      </c>
    </row>
    <row r="9" spans="1:24" x14ac:dyDescent="0.2">
      <c r="A9" t="s">
        <v>22</v>
      </c>
      <c r="B9">
        <v>1</v>
      </c>
      <c r="C9">
        <v>1.3030682455469444</v>
      </c>
      <c r="D9">
        <v>0.62072040320548427</v>
      </c>
      <c r="E9">
        <v>1.9854160878884046</v>
      </c>
      <c r="F9">
        <v>0.34814305146611524</v>
      </c>
      <c r="G9">
        <v>0.70919885114178127</v>
      </c>
      <c r="H9">
        <v>2.0370903516677186</v>
      </c>
      <c r="I9">
        <v>2.7841273603195482</v>
      </c>
      <c r="J9">
        <v>0.77124144852291576</v>
      </c>
      <c r="K9">
        <v>0.87549999999999994</v>
      </c>
      <c r="O9" t="s">
        <v>90</v>
      </c>
      <c r="R9" t="s">
        <v>91</v>
      </c>
    </row>
    <row r="10" spans="1:24" x14ac:dyDescent="0.2">
      <c r="A10" t="s">
        <v>25</v>
      </c>
      <c r="B10">
        <v>-3.83</v>
      </c>
      <c r="C10">
        <v>-4.9638461617562006</v>
      </c>
      <c r="D10">
        <v>-7.533481869575585</v>
      </c>
      <c r="E10">
        <v>-2.3942104539368172</v>
      </c>
      <c r="F10">
        <v>1.3110627175235585</v>
      </c>
      <c r="G10">
        <v>2.7175616145110126</v>
      </c>
      <c r="H10">
        <v>2.0727929931865985</v>
      </c>
      <c r="I10">
        <v>2.7404187270097067</v>
      </c>
      <c r="J10">
        <v>2.9446134291606039</v>
      </c>
      <c r="K10">
        <v>0.84099999999999997</v>
      </c>
      <c r="O10" t="s">
        <v>88</v>
      </c>
      <c r="P10">
        <f>(ABS(D7-C7)+ABS(D10-C10)+ABS(D11-C11)+ABS(D14-C14)+ABS(D15-C15))/5</f>
        <v>2.2423091505784365</v>
      </c>
      <c r="R10" t="s">
        <v>88</v>
      </c>
      <c r="S10">
        <f>(ABS(B28-C28)+ABS(B29-C29))/2</f>
        <v>1.2941564487406743E-3</v>
      </c>
    </row>
    <row r="11" spans="1:24" x14ac:dyDescent="0.2">
      <c r="A11" t="s">
        <v>26</v>
      </c>
      <c r="B11">
        <v>3.76</v>
      </c>
      <c r="C11">
        <v>4.9069277266583997</v>
      </c>
      <c r="D11">
        <v>2.3248887134841434</v>
      </c>
      <c r="E11">
        <v>7.488966739832656</v>
      </c>
      <c r="F11">
        <v>1.3173910508259599</v>
      </c>
      <c r="G11">
        <v>2.6608617516139672</v>
      </c>
      <c r="H11">
        <v>2.0197964377742634</v>
      </c>
      <c r="I11">
        <v>2.711060257277973</v>
      </c>
      <c r="J11">
        <v>2.8975210907567099</v>
      </c>
      <c r="K11">
        <v>0.86699999999999999</v>
      </c>
      <c r="O11" t="s">
        <v>16</v>
      </c>
      <c r="P11">
        <f>(J7+J10+J11+J14+J15)/5</f>
        <v>2.4216932412069676</v>
      </c>
      <c r="R11" t="s">
        <v>16</v>
      </c>
      <c r="S11">
        <f>(J28+J29)/2</f>
        <v>0.14315347679275781</v>
      </c>
    </row>
    <row r="12" spans="1:24" x14ac:dyDescent="0.2">
      <c r="A12" t="s">
        <v>23</v>
      </c>
      <c r="B12">
        <v>1</v>
      </c>
      <c r="C12">
        <v>1.300111132388027</v>
      </c>
      <c r="D12">
        <v>0.61746515685663106</v>
      </c>
      <c r="E12">
        <v>1.9827571079194228</v>
      </c>
      <c r="F12">
        <v>0.34829516303157632</v>
      </c>
      <c r="G12">
        <v>0.66523924382247657</v>
      </c>
      <c r="H12">
        <v>1.9099870294844326</v>
      </c>
      <c r="I12">
        <v>2.6501878362101619</v>
      </c>
      <c r="J12">
        <v>0.72980130398946563</v>
      </c>
      <c r="K12">
        <v>0.85219999999999996</v>
      </c>
      <c r="O12" t="s">
        <v>17</v>
      </c>
      <c r="P12">
        <f>(K7+K10+K11+K14+K15)/5*100</f>
        <v>85.992000000000004</v>
      </c>
      <c r="R12" t="s">
        <v>17</v>
      </c>
      <c r="S12">
        <f>(K28+K29)/2*100</f>
        <v>90.2</v>
      </c>
    </row>
    <row r="13" spans="1:24" x14ac:dyDescent="0.2">
      <c r="A13" t="s">
        <v>24</v>
      </c>
      <c r="B13">
        <v>-2</v>
      </c>
      <c r="C13">
        <v>-2.5983034790484059</v>
      </c>
      <c r="D13">
        <v>-3.9220836294404435</v>
      </c>
      <c r="E13">
        <v>-1.2745233286563686</v>
      </c>
      <c r="F13">
        <v>0.67541044673975992</v>
      </c>
      <c r="G13">
        <v>1.3160901857031921</v>
      </c>
      <c r="H13">
        <v>1.9485783675038273</v>
      </c>
      <c r="I13">
        <v>2.7005050786313993</v>
      </c>
      <c r="J13">
        <v>1.4457041294627644</v>
      </c>
      <c r="K13">
        <v>0.84040000000000004</v>
      </c>
      <c r="O13" t="s">
        <v>89</v>
      </c>
      <c r="P13">
        <f>(ABS(G7-F7)+ABS(F10-G10)+ABS(F11-G11)+ABS(F14-G14)+ABS(F15-G15))/5</f>
        <v>1.0840687943172853</v>
      </c>
      <c r="R13" t="s">
        <v>89</v>
      </c>
      <c r="S13">
        <f>(ABS(G28-F28)+ABS(F29-G29))/2</f>
        <v>1.9915853865048697E-2</v>
      </c>
    </row>
    <row r="14" spans="1:24" x14ac:dyDescent="0.2">
      <c r="A14" t="s">
        <v>27</v>
      </c>
      <c r="B14">
        <v>-3.97</v>
      </c>
      <c r="C14">
        <v>-5.1686408922602798</v>
      </c>
      <c r="D14">
        <v>-7.851107678593614</v>
      </c>
      <c r="E14">
        <v>-2.4861741059269469</v>
      </c>
      <c r="F14">
        <v>1.3686306521406972</v>
      </c>
      <c r="G14">
        <v>2.6581549071808732</v>
      </c>
      <c r="H14">
        <v>1.9422003321518557</v>
      </c>
      <c r="I14">
        <v>2.5940720611671391</v>
      </c>
      <c r="J14">
        <v>2.9159093777359195</v>
      </c>
      <c r="K14">
        <v>0.82669999999999999</v>
      </c>
    </row>
    <row r="15" spans="1:24" x14ac:dyDescent="0.2">
      <c r="A15" t="s">
        <v>28</v>
      </c>
      <c r="B15">
        <v>3.97</v>
      </c>
      <c r="C15">
        <v>5.119680682931433</v>
      </c>
      <c r="D15">
        <v>2.4943940342147424</v>
      </c>
      <c r="E15">
        <v>7.7449673316481249</v>
      </c>
      <c r="F15">
        <v>1.3394565764598829</v>
      </c>
      <c r="G15">
        <v>2.586940457583871</v>
      </c>
      <c r="H15">
        <v>1.9313358141262227</v>
      </c>
      <c r="I15">
        <v>2.5784714571070673</v>
      </c>
      <c r="J15">
        <v>2.8309056154859582</v>
      </c>
      <c r="K15">
        <v>0.82150000000000001</v>
      </c>
      <c r="O15" t="s">
        <v>158</v>
      </c>
      <c r="R15" t="s">
        <v>117</v>
      </c>
    </row>
    <row r="16" spans="1:24" x14ac:dyDescent="0.2">
      <c r="A16" t="s">
        <v>120</v>
      </c>
      <c r="B16">
        <v>0.3</v>
      </c>
      <c r="C16">
        <v>-3.0519281190402377E-2</v>
      </c>
      <c r="D16">
        <v>-0.95632494983719207</v>
      </c>
      <c r="E16">
        <v>0.89528638745638744</v>
      </c>
      <c r="F16">
        <v>0.47235851064071938</v>
      </c>
      <c r="G16">
        <v>0.88386502310670823</v>
      </c>
      <c r="H16">
        <v>1.8711741255763779</v>
      </c>
      <c r="J16">
        <v>0.9436420795566729</v>
      </c>
      <c r="K16">
        <v>0.30590000000000001</v>
      </c>
      <c r="O16" t="s">
        <v>88</v>
      </c>
      <c r="P16">
        <f>(ABS(D16-C16)+ABS(D17-C17))/2</f>
        <v>0.8371050222266152</v>
      </c>
      <c r="R16" t="s">
        <v>88</v>
      </c>
      <c r="S16">
        <f>(ABS(B25-C25)+ABS(B26-C26)+ABS(B27-C27)+ABS(B28-C28)+ABS(B29-C29))/5</f>
        <v>2.2240307939333237E-2</v>
      </c>
    </row>
    <row r="17" spans="1:19" x14ac:dyDescent="0.2">
      <c r="A17" t="s">
        <v>121</v>
      </c>
      <c r="B17">
        <v>0.5</v>
      </c>
      <c r="C17">
        <v>0.38344722266354292</v>
      </c>
      <c r="D17">
        <v>-0.36495715314289789</v>
      </c>
      <c r="E17">
        <v>1.1318515984699837</v>
      </c>
      <c r="F17">
        <v>0.38184598375774209</v>
      </c>
      <c r="G17">
        <v>0.80596826521155218</v>
      </c>
      <c r="H17">
        <v>2.1107155751123199</v>
      </c>
      <c r="J17">
        <v>0.81435213171757614</v>
      </c>
      <c r="K17">
        <v>0.25819999999999999</v>
      </c>
      <c r="O17" t="s">
        <v>16</v>
      </c>
      <c r="P17">
        <f>(J16+J17)/2</f>
        <v>0.87899710563712452</v>
      </c>
      <c r="R17" t="s">
        <v>16</v>
      </c>
      <c r="S17">
        <f>SUM(J25:J29)/5</f>
        <v>0.17782103668430846</v>
      </c>
    </row>
    <row r="18" spans="1:19" x14ac:dyDescent="0.2">
      <c r="A18" t="s">
        <v>122</v>
      </c>
      <c r="L18" t="s">
        <v>123</v>
      </c>
      <c r="O18" t="s">
        <v>17</v>
      </c>
      <c r="P18">
        <f>(K17+K16)/2*100</f>
        <v>28.205000000000002</v>
      </c>
      <c r="R18" t="s">
        <v>17</v>
      </c>
      <c r="S18">
        <f>SUM(K25:K29)/5*100</f>
        <v>85.584000000000003</v>
      </c>
    </row>
    <row r="19" spans="1:19" x14ac:dyDescent="0.2">
      <c r="A19" t="s">
        <v>120</v>
      </c>
      <c r="B19">
        <v>0.3</v>
      </c>
      <c r="C19">
        <v>-0.453675961030647</v>
      </c>
      <c r="D19">
        <v>-1.7600195036393529</v>
      </c>
      <c r="E19">
        <v>0.85266758157805878</v>
      </c>
      <c r="F19">
        <v>0.6665140548055869</v>
      </c>
      <c r="G19">
        <v>0.69830148490829058</v>
      </c>
      <c r="H19">
        <v>1.0476920627157302</v>
      </c>
      <c r="I19">
        <v>2.2794456733008954</v>
      </c>
      <c r="J19">
        <v>1.0274494722664433</v>
      </c>
      <c r="K19">
        <v>0.43163538873994639</v>
      </c>
      <c r="L19">
        <v>2913</v>
      </c>
      <c r="O19" t="s">
        <v>89</v>
      </c>
      <c r="P19">
        <f>(ABS(G16-F16)+ABS(G17-F17))/2</f>
        <v>0.41781439695989947</v>
      </c>
      <c r="R19" t="s">
        <v>89</v>
      </c>
      <c r="S19">
        <f>(ABS(G29-F29)+ABS(F28-G28)+ABS(G27-F27)+ABS(G26-F26)+ABS(G25-F25))/5</f>
        <v>1.7763845950227435E-2</v>
      </c>
    </row>
    <row r="20" spans="1:19" x14ac:dyDescent="0.2">
      <c r="A20" t="s">
        <v>121</v>
      </c>
      <c r="B20">
        <v>0.5</v>
      </c>
      <c r="C20">
        <v>-0.16485039631252907</v>
      </c>
      <c r="D20">
        <v>-1.5798709593801048</v>
      </c>
      <c r="E20">
        <v>1.2501701667550464</v>
      </c>
      <c r="F20">
        <v>0.72196253310217828</v>
      </c>
      <c r="G20">
        <v>0.76813584895525577</v>
      </c>
      <c r="H20">
        <v>1.0639552798601291</v>
      </c>
      <c r="I20">
        <v>1.6006599054262343</v>
      </c>
      <c r="J20">
        <v>1.015902914616913</v>
      </c>
      <c r="K20">
        <v>0.48818302136509739</v>
      </c>
      <c r="L20">
        <v>4711</v>
      </c>
    </row>
    <row r="21" spans="1:19" x14ac:dyDescent="0.2">
      <c r="O21" t="s">
        <v>91</v>
      </c>
    </row>
    <row r="22" spans="1:19" x14ac:dyDescent="0.2">
      <c r="O22" t="s">
        <v>88</v>
      </c>
      <c r="P22">
        <f>(ABS(C6-B6)+ABS(C7-B7))/2</f>
        <v>0.32187224118993013</v>
      </c>
    </row>
    <row r="23" spans="1:19" x14ac:dyDescent="0.2">
      <c r="A23" t="s">
        <v>124</v>
      </c>
      <c r="O23" t="s">
        <v>16</v>
      </c>
      <c r="P23">
        <f>(J6+J7)/2</f>
        <v>1.3515671707998533</v>
      </c>
    </row>
    <row r="24" spans="1:19" x14ac:dyDescent="0.2">
      <c r="A24" t="s">
        <v>29</v>
      </c>
      <c r="B24" t="s">
        <v>8</v>
      </c>
      <c r="C24" t="s">
        <v>9</v>
      </c>
      <c r="D24" t="s">
        <v>10</v>
      </c>
      <c r="E24" t="s">
        <v>11</v>
      </c>
      <c r="F24" t="s">
        <v>12</v>
      </c>
      <c r="G24" t="s">
        <v>13</v>
      </c>
      <c r="H24" t="s">
        <v>14</v>
      </c>
      <c r="I24" t="s">
        <v>15</v>
      </c>
      <c r="J24" t="s">
        <v>16</v>
      </c>
      <c r="K24" t="s">
        <v>17</v>
      </c>
      <c r="O24" t="s">
        <v>17</v>
      </c>
      <c r="P24">
        <f>(K6+K7)/2*100</f>
        <v>94.454999999999998</v>
      </c>
    </row>
    <row r="25" spans="1:19" x14ac:dyDescent="0.2">
      <c r="A25" t="s">
        <v>30</v>
      </c>
      <c r="B25">
        <v>0.34792887512813309</v>
      </c>
      <c r="C25">
        <v>0.30821616759134679</v>
      </c>
      <c r="D25">
        <v>-1.5359148404433825E-2</v>
      </c>
      <c r="E25">
        <v>0.63179148358712744</v>
      </c>
      <c r="F25">
        <v>0.16509248054969455</v>
      </c>
      <c r="G25">
        <v>0.18930964301127495</v>
      </c>
      <c r="H25">
        <v>1.1466884644348825</v>
      </c>
      <c r="I25">
        <v>1.3150842885406284</v>
      </c>
      <c r="J25">
        <v>0.19343019432590844</v>
      </c>
      <c r="K25">
        <v>0.81930000000000003</v>
      </c>
      <c r="O25" t="s">
        <v>89</v>
      </c>
      <c r="P25">
        <f>(ABS(G6-F6)+ABS(G7-F7))/2</f>
        <v>0.21238218065018741</v>
      </c>
    </row>
    <row r="26" spans="1:19" x14ac:dyDescent="0.2">
      <c r="A26" t="s">
        <v>31</v>
      </c>
      <c r="B26">
        <v>0.3094030451085083</v>
      </c>
      <c r="C26">
        <v>0.36370965850810072</v>
      </c>
      <c r="D26">
        <v>-5.9738083991970677E-2</v>
      </c>
      <c r="E26">
        <v>0.78715740100817211</v>
      </c>
      <c r="F26">
        <v>0.21604873652790221</v>
      </c>
      <c r="G26">
        <v>0.22405720896272838</v>
      </c>
      <c r="H26">
        <v>1.0370678975657508</v>
      </c>
      <c r="I26">
        <v>1.2326721277909083</v>
      </c>
      <c r="J26">
        <v>0.23054466193581782</v>
      </c>
      <c r="K26">
        <v>0.82220000000000004</v>
      </c>
    </row>
    <row r="27" spans="1:19" x14ac:dyDescent="0.2">
      <c r="A27" t="s">
        <v>32</v>
      </c>
      <c r="B27">
        <v>0.34266807976335861</v>
      </c>
      <c r="C27">
        <v>0.32807417390055249</v>
      </c>
      <c r="D27">
        <v>1.1608624580042708E-2</v>
      </c>
      <c r="E27">
        <v>0.64453972322106223</v>
      </c>
      <c r="F27">
        <v>0.16146498191637687</v>
      </c>
      <c r="G27">
        <v>0.17822686904101009</v>
      </c>
      <c r="H27">
        <v>1.1038112841911087</v>
      </c>
      <c r="I27">
        <v>1.2740456237654385</v>
      </c>
      <c r="J27">
        <v>0.17882337357430045</v>
      </c>
      <c r="K27">
        <v>0.8337</v>
      </c>
      <c r="O27" t="s">
        <v>92</v>
      </c>
    </row>
    <row r="28" spans="1:19" x14ac:dyDescent="0.2">
      <c r="A28" t="s">
        <v>33</v>
      </c>
      <c r="B28">
        <v>0.51008447292896952</v>
      </c>
      <c r="C28">
        <v>0.50879031648022888</v>
      </c>
      <c r="D28">
        <v>0.26726047972453132</v>
      </c>
      <c r="E28">
        <v>0.75032015323592627</v>
      </c>
      <c r="F28">
        <v>0.1232317729615718</v>
      </c>
      <c r="G28">
        <v>0.14314762686450946</v>
      </c>
      <c r="H28">
        <v>1.1616129787335623</v>
      </c>
      <c r="I28">
        <v>1.2497933100819401</v>
      </c>
      <c r="J28">
        <v>0.14315347679275781</v>
      </c>
      <c r="K28">
        <v>0.90200000000000002</v>
      </c>
      <c r="O28" t="s">
        <v>88</v>
      </c>
      <c r="P28">
        <f>(ABS(C8-B8)+ABS(C9-B9)+ABS(C10-B10)+ABS(C11-B11)+ABS(C12-B12)+ABS(C13-B13)+ABS(C14-B14)+ABS(C15-B15))/8</f>
        <v>0.80430748829990573</v>
      </c>
    </row>
    <row r="29" spans="1:19" x14ac:dyDescent="0.2">
      <c r="A29" t="s">
        <v>34</v>
      </c>
      <c r="B29">
        <v>0.48991552707103048</v>
      </c>
      <c r="C29">
        <v>0.49120968351977118</v>
      </c>
      <c r="D29">
        <v>0.2496798466155517</v>
      </c>
      <c r="E29">
        <v>0.73273952042399071</v>
      </c>
      <c r="F29">
        <v>0.12323177303734974</v>
      </c>
      <c r="G29">
        <v>0.14314762686450946</v>
      </c>
      <c r="H29">
        <v>1.1616129780192608</v>
      </c>
      <c r="I29">
        <v>1.2497933098613156</v>
      </c>
      <c r="J29">
        <v>0.14315347679275781</v>
      </c>
      <c r="K29">
        <v>0.90200000000000002</v>
      </c>
      <c r="O29" t="s">
        <v>16</v>
      </c>
      <c r="P29">
        <f>AVERAGE(J8:J15)</f>
        <v>2.0081514939229947</v>
      </c>
    </row>
    <row r="30" spans="1:19" x14ac:dyDescent="0.2">
      <c r="O30" t="s">
        <v>17</v>
      </c>
      <c r="P30">
        <f>AVERAGE(K8:K15)*100</f>
        <v>84.91</v>
      </c>
    </row>
    <row r="31" spans="1:19" x14ac:dyDescent="0.2">
      <c r="O31" t="s">
        <v>89</v>
      </c>
      <c r="P31">
        <f>(ABS(G13-F13)+ABS(F10-G10)+ABS(F11-G11)+ABS(F14-G14)+ABS(F15-G15)+ABS(G12-F12)+ABS(G9-F9)+ABS(G8-F8))/8</f>
        <v>0.91633954606366985</v>
      </c>
    </row>
    <row r="32" spans="1:19" x14ac:dyDescent="0.2">
      <c r="A32" t="s">
        <v>125</v>
      </c>
    </row>
    <row r="33" spans="1:11" x14ac:dyDescent="0.2">
      <c r="A33" t="s">
        <v>7</v>
      </c>
      <c r="B33" t="s">
        <v>8</v>
      </c>
      <c r="C33" t="s">
        <v>9</v>
      </c>
      <c r="D33" t="s">
        <v>10</v>
      </c>
      <c r="E33" t="s">
        <v>11</v>
      </c>
      <c r="F33" t="s">
        <v>12</v>
      </c>
      <c r="G33" t="s">
        <v>13</v>
      </c>
      <c r="H33" t="s">
        <v>14</v>
      </c>
      <c r="I33" t="s">
        <v>15</v>
      </c>
      <c r="J33" t="s">
        <v>16</v>
      </c>
      <c r="K33" t="s">
        <v>17</v>
      </c>
    </row>
    <row r="34" spans="1:11" x14ac:dyDescent="0.2">
      <c r="A34" t="s">
        <v>35</v>
      </c>
      <c r="B34">
        <v>-0.47108659473005815</v>
      </c>
      <c r="C34">
        <v>-0.60761622371109747</v>
      </c>
      <c r="D34">
        <v>-2.7254358514741903</v>
      </c>
      <c r="E34">
        <v>1.5102034040519956</v>
      </c>
      <c r="F34">
        <v>1.0805400734238919</v>
      </c>
      <c r="G34">
        <v>0.51608495815218136</v>
      </c>
      <c r="H34">
        <v>0.47761760146189702</v>
      </c>
      <c r="I34">
        <v>2.3994481312815732</v>
      </c>
      <c r="J34">
        <v>0.53383894914162922</v>
      </c>
      <c r="K34">
        <v>0.74890000000000001</v>
      </c>
    </row>
    <row r="35" spans="1:11" x14ac:dyDescent="0.2">
      <c r="A35" t="s">
        <v>36</v>
      </c>
      <c r="B35">
        <v>3.9995947082180849E-2</v>
      </c>
      <c r="C35">
        <v>8.815348064844071E-2</v>
      </c>
      <c r="D35">
        <v>-3.2933341063635089</v>
      </c>
      <c r="E35">
        <v>3.4696410676603904</v>
      </c>
      <c r="F35">
        <v>1.7252804713171737</v>
      </c>
      <c r="G35">
        <v>0.60883894798290528</v>
      </c>
      <c r="H35">
        <v>0.35289273721279896</v>
      </c>
      <c r="I35">
        <v>2.6114992565670403</v>
      </c>
      <c r="J35">
        <v>0.6107405444377475</v>
      </c>
      <c r="K35">
        <v>0.52290000000000003</v>
      </c>
    </row>
    <row r="36" spans="1:11" x14ac:dyDescent="0.2">
      <c r="A36" t="s">
        <v>37</v>
      </c>
      <c r="B36">
        <v>0.4310906476478773</v>
      </c>
      <c r="C36">
        <v>0.51946274306265672</v>
      </c>
      <c r="D36">
        <v>-1.2329073328623479</v>
      </c>
      <c r="E36">
        <v>2.2718328189876615</v>
      </c>
      <c r="F36">
        <v>0.89408279424901516</v>
      </c>
      <c r="G36">
        <v>0.50604610766554847</v>
      </c>
      <c r="H36">
        <v>0.56599468295394484</v>
      </c>
      <c r="I36">
        <v>2.5180095521729253</v>
      </c>
      <c r="J36">
        <v>0.51370447762449056</v>
      </c>
      <c r="K36">
        <v>0.63470000000000004</v>
      </c>
    </row>
    <row r="37" spans="1:11" x14ac:dyDescent="0.2">
      <c r="A37" t="s">
        <v>38</v>
      </c>
      <c r="B37">
        <v>-0.37503189667097753</v>
      </c>
      <c r="C37">
        <v>-0.45108165796137312</v>
      </c>
      <c r="D37">
        <v>-2.4224488946387841</v>
      </c>
      <c r="E37">
        <v>1.5202855787160376</v>
      </c>
      <c r="F37">
        <v>1.0058180926931846</v>
      </c>
      <c r="G37">
        <v>0.4186344194148372</v>
      </c>
      <c r="H37">
        <v>0.41621285444756634</v>
      </c>
      <c r="I37">
        <v>2.4184607314796032</v>
      </c>
      <c r="J37">
        <v>0.42548600836117273</v>
      </c>
      <c r="K37">
        <v>0.54059999999999997</v>
      </c>
    </row>
    <row r="38" spans="1:11" x14ac:dyDescent="0.2">
      <c r="A38" t="s">
        <v>39</v>
      </c>
      <c r="B38">
        <v>0.37503189667097719</v>
      </c>
      <c r="C38">
        <v>0.45108163741725599</v>
      </c>
      <c r="D38">
        <v>-1.5328152416982721</v>
      </c>
      <c r="E38">
        <v>2.4349785165327842</v>
      </c>
      <c r="F38">
        <v>1.012210884875566</v>
      </c>
      <c r="G38">
        <v>0.41863442376966786</v>
      </c>
      <c r="H38">
        <v>0.41358419478084529</v>
      </c>
      <c r="I38">
        <v>2.4037497000231918</v>
      </c>
      <c r="J38">
        <v>0.42548600897390038</v>
      </c>
      <c r="K38">
        <v>0.54379999999999995</v>
      </c>
    </row>
    <row r="39" spans="1:11" x14ac:dyDescent="0.2">
      <c r="A39" t="s">
        <v>40</v>
      </c>
      <c r="B39">
        <v>3.2509453404932493E-16</v>
      </c>
      <c r="C39">
        <v>2.0544117107158558E-8</v>
      </c>
      <c r="D39">
        <v>-1.2996124851582531E-7</v>
      </c>
      <c r="E39">
        <v>1.7104948273014239E-7</v>
      </c>
      <c r="F39">
        <v>7.6789862880211576E-8</v>
      </c>
      <c r="G39">
        <v>7.0416215830556207E-7</v>
      </c>
      <c r="H39">
        <v>9.1699884840792141</v>
      </c>
      <c r="I39">
        <v>20911721070.827202</v>
      </c>
      <c r="J39">
        <v>7.0446178457309006E-7</v>
      </c>
      <c r="K39">
        <v>0.42059999999999997</v>
      </c>
    </row>
    <row r="40" spans="1:11" x14ac:dyDescent="0.2">
      <c r="A40" t="s">
        <v>41</v>
      </c>
      <c r="B40">
        <v>-0.18751594833548876</v>
      </c>
      <c r="C40">
        <v>-0.22544059649350531</v>
      </c>
      <c r="D40">
        <v>-1.2015649567905695</v>
      </c>
      <c r="E40">
        <v>0.75068376380355883</v>
      </c>
      <c r="F40">
        <v>0.49803178425553168</v>
      </c>
      <c r="G40">
        <v>0.20921263820798913</v>
      </c>
      <c r="H40">
        <v>0.42007888817924455</v>
      </c>
      <c r="I40">
        <v>2.3985755978533363</v>
      </c>
      <c r="J40">
        <v>0.21262221643999554</v>
      </c>
      <c r="K40">
        <v>0.54700000000000004</v>
      </c>
    </row>
    <row r="41" spans="1:11" x14ac:dyDescent="0.2">
      <c r="A41" t="s">
        <v>42</v>
      </c>
      <c r="B41">
        <v>0.1875159483354886</v>
      </c>
      <c r="C41">
        <v>0.22544058568213293</v>
      </c>
      <c r="D41">
        <v>-0.75550779061861051</v>
      </c>
      <c r="E41">
        <v>1.2063889619828763</v>
      </c>
      <c r="F41">
        <v>0.50049306213702871</v>
      </c>
      <c r="G41">
        <v>0.20921263991842382</v>
      </c>
      <c r="H41">
        <v>0.41801306700460122</v>
      </c>
      <c r="I41">
        <v>2.3867855555482613</v>
      </c>
      <c r="J41">
        <v>0.21262221619461724</v>
      </c>
      <c r="K41">
        <v>0.54949999999999999</v>
      </c>
    </row>
    <row r="42" spans="1:11" x14ac:dyDescent="0.2">
      <c r="A42" t="s">
        <v>43</v>
      </c>
      <c r="B42">
        <v>1.6254726702466247E-16</v>
      </c>
      <c r="C42">
        <v>1.0811372354540727E-8</v>
      </c>
      <c r="D42">
        <v>-6.8040089591362204E-8</v>
      </c>
      <c r="E42">
        <v>8.9662834300443652E-8</v>
      </c>
      <c r="F42">
        <v>4.0231076982981943E-8</v>
      </c>
      <c r="G42">
        <v>3.7920603475932431E-7</v>
      </c>
      <c r="H42">
        <v>9.4256993149781056</v>
      </c>
      <c r="I42">
        <v>15845829218.421339</v>
      </c>
      <c r="J42">
        <v>3.7936012253077382E-7</v>
      </c>
      <c r="K42">
        <v>0.43790000000000001</v>
      </c>
    </row>
    <row r="43" spans="1:11" x14ac:dyDescent="0.2">
      <c r="A43" t="s">
        <v>44</v>
      </c>
      <c r="B43">
        <v>-4.4678390631508641E-15</v>
      </c>
      <c r="C43">
        <v>-2.3441870775246178E-8</v>
      </c>
      <c r="D43">
        <v>-4.0847955331223209E-6</v>
      </c>
      <c r="E43">
        <v>4.0379117915718286E-6</v>
      </c>
      <c r="F43">
        <v>2.072157291859705E-6</v>
      </c>
      <c r="G43">
        <v>7.648550316939344E-7</v>
      </c>
      <c r="H43">
        <v>0.36911050850174493</v>
      </c>
      <c r="I43">
        <v>37026573880.052361</v>
      </c>
      <c r="J43">
        <v>7.6521417956249634E-7</v>
      </c>
      <c r="K43">
        <v>0.32729999999999998</v>
      </c>
    </row>
    <row r="44" spans="1:11" x14ac:dyDescent="0.2">
      <c r="A44" t="s">
        <v>45</v>
      </c>
      <c r="B44">
        <v>-0.21043262796039722</v>
      </c>
      <c r="C44">
        <v>-0.22554182748294191</v>
      </c>
      <c r="D44">
        <v>-1.0100609570932233</v>
      </c>
      <c r="E44">
        <v>0.55897730212733965</v>
      </c>
      <c r="F44">
        <v>0.40027221714198247</v>
      </c>
      <c r="G44">
        <v>0.21932204080953577</v>
      </c>
      <c r="H44">
        <v>0.54793221067286568</v>
      </c>
      <c r="I44">
        <v>2.3475688040728357</v>
      </c>
      <c r="J44">
        <v>0.21984186474616643</v>
      </c>
      <c r="K44">
        <v>0.5726</v>
      </c>
    </row>
    <row r="45" spans="1:11" x14ac:dyDescent="0.2">
      <c r="A45" t="s">
        <v>46</v>
      </c>
      <c r="B45">
        <v>0.21043262796040169</v>
      </c>
      <c r="C45">
        <v>0.22554185092481269</v>
      </c>
      <c r="D45">
        <v>-0.55396390456697697</v>
      </c>
      <c r="E45">
        <v>1.0050476064166023</v>
      </c>
      <c r="F45">
        <v>0.39771432620213015</v>
      </c>
      <c r="G45">
        <v>0.21932202232675177</v>
      </c>
      <c r="H45">
        <v>0.55145617815961157</v>
      </c>
      <c r="I45">
        <v>2.3880717486160332</v>
      </c>
      <c r="J45">
        <v>0.21984184791818978</v>
      </c>
      <c r="K45">
        <v>0.56569999999999998</v>
      </c>
    </row>
    <row r="46" spans="1:11" x14ac:dyDescent="0.2">
      <c r="A46" t="s">
        <v>47</v>
      </c>
      <c r="B46">
        <v>8.9356781263017282E-15</v>
      </c>
      <c r="C46">
        <v>4.8935499268584769E-8</v>
      </c>
      <c r="D46">
        <v>-1.4446284098567087E-4</v>
      </c>
      <c r="E46">
        <v>1.4456071198420804E-4</v>
      </c>
      <c r="F46">
        <v>7.3731853046703902E-5</v>
      </c>
      <c r="G46">
        <v>1.6113701665419744E-6</v>
      </c>
      <c r="H46">
        <v>2.1854464521884262E-2</v>
      </c>
      <c r="I46">
        <v>70704000813.107681</v>
      </c>
      <c r="J46">
        <v>1.6121130530566479E-6</v>
      </c>
      <c r="K46">
        <v>0.3337</v>
      </c>
    </row>
    <row r="47" spans="1:11" x14ac:dyDescent="0.2">
      <c r="A47" t="s">
        <v>48</v>
      </c>
      <c r="B47">
        <v>0.42086525592079443</v>
      </c>
      <c r="C47">
        <v>0.44824967388283699</v>
      </c>
      <c r="D47">
        <v>-1.1313000310599468</v>
      </c>
      <c r="E47">
        <v>2.027799378825621</v>
      </c>
      <c r="F47">
        <v>0.80590751534317517</v>
      </c>
      <c r="G47">
        <v>0.4350996553319787</v>
      </c>
      <c r="H47">
        <v>0.53988782465529261</v>
      </c>
      <c r="I47">
        <v>2.3254107390478236</v>
      </c>
      <c r="J47">
        <v>0.43596056750252821</v>
      </c>
      <c r="K47">
        <v>0.58109999999999995</v>
      </c>
    </row>
    <row r="48" spans="1:11" x14ac:dyDescent="0.2">
      <c r="A48" t="s">
        <v>49</v>
      </c>
      <c r="B48">
        <v>-0.42086525592080337</v>
      </c>
      <c r="C48">
        <v>-0.44824972281833625</v>
      </c>
      <c r="D48">
        <v>-2.0213741784826524</v>
      </c>
      <c r="E48">
        <v>1.1248747328459803</v>
      </c>
      <c r="F48">
        <v>0.80262926669720569</v>
      </c>
      <c r="G48">
        <v>0.43509961703382244</v>
      </c>
      <c r="H48">
        <v>0.54209288782135212</v>
      </c>
      <c r="I48">
        <v>2.3669611456082711</v>
      </c>
      <c r="J48">
        <v>0.43596053235383703</v>
      </c>
      <c r="K48">
        <v>0.57520000000000004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19F4D-35AB-224D-AC12-054AC7F79A45}">
  <dimension ref="A1:X48"/>
  <sheetViews>
    <sheetView topLeftCell="A12" workbookViewId="0">
      <selection activeCell="M35" sqref="M35"/>
    </sheetView>
  </sheetViews>
  <sheetFormatPr baseColWidth="10" defaultColWidth="8.83203125" defaultRowHeight="16" x14ac:dyDescent="0.2"/>
  <sheetData>
    <row r="1" spans="1:24" x14ac:dyDescent="0.2">
      <c r="A1" t="s">
        <v>126</v>
      </c>
    </row>
    <row r="2" spans="1:24" x14ac:dyDescent="0.2">
      <c r="I2" t="s">
        <v>0</v>
      </c>
      <c r="J2" t="s">
        <v>1</v>
      </c>
      <c r="K2" t="s">
        <v>2</v>
      </c>
    </row>
    <row r="3" spans="1:24" x14ac:dyDescent="0.2">
      <c r="A3" t="s">
        <v>3</v>
      </c>
      <c r="B3">
        <v>10000</v>
      </c>
      <c r="C3" t="s">
        <v>4</v>
      </c>
      <c r="D3">
        <v>3319</v>
      </c>
      <c r="E3" t="s">
        <v>5</v>
      </c>
      <c r="F3">
        <v>1000000</v>
      </c>
      <c r="H3" t="s">
        <v>6</v>
      </c>
      <c r="I3">
        <v>0</v>
      </c>
      <c r="J3">
        <v>0</v>
      </c>
      <c r="K3">
        <v>3</v>
      </c>
      <c r="O3" t="s">
        <v>86</v>
      </c>
      <c r="P3" t="s">
        <v>93</v>
      </c>
      <c r="R3" t="s">
        <v>115</v>
      </c>
      <c r="S3" t="s">
        <v>116</v>
      </c>
      <c r="V3" t="s">
        <v>30</v>
      </c>
      <c r="W3" t="s">
        <v>31</v>
      </c>
      <c r="X3" t="s">
        <v>32</v>
      </c>
    </row>
    <row r="4" spans="1:24" x14ac:dyDescent="0.2">
      <c r="A4" t="s">
        <v>127</v>
      </c>
      <c r="O4" t="s">
        <v>88</v>
      </c>
      <c r="P4">
        <f>(ABS(C6-B6)+ABS(C8-B8)+ABS(C9-B9)+ABS(C12-B12)+ABS(C13-B13))/5</f>
        <v>0.15713712811158592</v>
      </c>
      <c r="R4" t="s">
        <v>88</v>
      </c>
      <c r="S4">
        <f>(ABS(B25-C25)+ABS(B26-C26)+ABS(B27-C27))/3</f>
        <v>1.3125860224742917E-2</v>
      </c>
      <c r="U4" t="s">
        <v>89</v>
      </c>
      <c r="V4">
        <f>ABS(G25-F25)</f>
        <v>3.4210749636731735E-2</v>
      </c>
      <c r="W4">
        <f>ABS(G26-F26)</f>
        <v>4.4614217121738575E-2</v>
      </c>
      <c r="X4">
        <f>ABS(G27-F27)</f>
        <v>3.2103810858253853E-2</v>
      </c>
    </row>
    <row r="5" spans="1:24" x14ac:dyDescent="0.2">
      <c r="A5" t="s">
        <v>7</v>
      </c>
      <c r="B5" t="s">
        <v>8</v>
      </c>
      <c r="C5" t="s">
        <v>9</v>
      </c>
      <c r="D5" t="s">
        <v>10</v>
      </c>
      <c r="E5" t="s">
        <v>11</v>
      </c>
      <c r="F5" t="s">
        <v>12</v>
      </c>
      <c r="G5" t="s">
        <v>13</v>
      </c>
      <c r="H5" t="s">
        <v>14</v>
      </c>
      <c r="I5" t="s">
        <v>15</v>
      </c>
      <c r="J5" t="s">
        <v>16</v>
      </c>
      <c r="K5" t="s">
        <v>17</v>
      </c>
      <c r="O5" t="s">
        <v>16</v>
      </c>
      <c r="P5">
        <f>(J6+J8+J9+J12+J13)/5</f>
        <v>0.42819524271237136</v>
      </c>
      <c r="R5" t="s">
        <v>16</v>
      </c>
      <c r="S5">
        <f>SUM(J25:J27)/3</f>
        <v>0.16409893523180566</v>
      </c>
      <c r="U5" t="s">
        <v>17</v>
      </c>
      <c r="V5">
        <f>K25</f>
        <v>0.79700000000000004</v>
      </c>
      <c r="W5">
        <f>K26</f>
        <v>0.79149999999999998</v>
      </c>
      <c r="X5">
        <f>K27</f>
        <v>0.82350000000000001</v>
      </c>
    </row>
    <row r="6" spans="1:24" x14ac:dyDescent="0.2">
      <c r="A6" t="s">
        <v>18</v>
      </c>
      <c r="B6">
        <v>2</v>
      </c>
      <c r="C6">
        <v>2.1603072004237185</v>
      </c>
      <c r="D6">
        <v>1.3031675759994437</v>
      </c>
      <c r="E6">
        <v>3.0174468248479931</v>
      </c>
      <c r="F6">
        <v>0.43732417084460884</v>
      </c>
      <c r="G6">
        <v>0.55463074211407959</v>
      </c>
      <c r="H6">
        <v>1.2682371089686522</v>
      </c>
      <c r="I6">
        <v>1.4402862436672002</v>
      </c>
      <c r="J6">
        <v>0.57733323012425408</v>
      </c>
      <c r="K6">
        <v>0.95009999999999994</v>
      </c>
      <c r="O6" t="s">
        <v>17</v>
      </c>
      <c r="P6">
        <f>(K6+K8+K9+K12+K13)/5*100</f>
        <v>89.9</v>
      </c>
      <c r="R6" t="s">
        <v>17</v>
      </c>
      <c r="S6">
        <f>SUM(K25:K27)/3*100</f>
        <v>80.399999999999991</v>
      </c>
    </row>
    <row r="7" spans="1:24" x14ac:dyDescent="0.2">
      <c r="A7" t="s">
        <v>20</v>
      </c>
      <c r="B7">
        <v>0.2</v>
      </c>
      <c r="C7">
        <v>0.2154299553951691</v>
      </c>
      <c r="D7">
        <v>-0.20947856797883113</v>
      </c>
      <c r="E7">
        <v>0.64033847876916938</v>
      </c>
      <c r="F7">
        <v>0.21679404658739881</v>
      </c>
      <c r="G7">
        <v>0.23373341861601007</v>
      </c>
      <c r="H7">
        <v>1.0781357804573397</v>
      </c>
      <c r="I7">
        <v>1.1507935233343045</v>
      </c>
      <c r="J7">
        <v>0.23424217062993569</v>
      </c>
      <c r="K7">
        <v>0.94650000000000001</v>
      </c>
      <c r="O7" t="s">
        <v>89</v>
      </c>
      <c r="P7">
        <f>(ABS(G6-F6)+ABS(F8-G8)+ABS(F9-G9)+ABS(F13-G13)+ABS(F12-G12))/5</f>
        <v>8.20803681030048E-2</v>
      </c>
      <c r="R7" t="s">
        <v>89</v>
      </c>
      <c r="S7">
        <f>(ABS(G25-F25)+ABS(F26-G26)+ABS(G27-F27))/3</f>
        <v>3.6976259205574721E-2</v>
      </c>
    </row>
    <row r="8" spans="1:24" x14ac:dyDescent="0.2">
      <c r="A8" t="s">
        <v>21</v>
      </c>
      <c r="B8">
        <v>2</v>
      </c>
      <c r="C8">
        <v>2.2024889574842024</v>
      </c>
      <c r="D8">
        <v>1.4523822497321519</v>
      </c>
      <c r="E8">
        <v>2.9525956652362524</v>
      </c>
      <c r="F8">
        <v>0.38271453642454467</v>
      </c>
      <c r="G8">
        <v>0.46253888775283247</v>
      </c>
      <c r="H8">
        <v>1.208574129621611</v>
      </c>
      <c r="I8">
        <v>1.4044032827009312</v>
      </c>
      <c r="J8">
        <v>0.50491979619209471</v>
      </c>
      <c r="K8">
        <v>0.89329999999999998</v>
      </c>
    </row>
    <row r="9" spans="1:24" x14ac:dyDescent="0.2">
      <c r="A9" t="s">
        <v>22</v>
      </c>
      <c r="B9">
        <v>1</v>
      </c>
      <c r="C9">
        <v>1.102011772399085</v>
      </c>
      <c r="D9">
        <v>0.71576121402361215</v>
      </c>
      <c r="E9">
        <v>1.4882623307745579</v>
      </c>
      <c r="F9">
        <v>0.19707023262782794</v>
      </c>
      <c r="G9">
        <v>0.23485758407261295</v>
      </c>
      <c r="H9">
        <v>1.1917456073447041</v>
      </c>
      <c r="I9">
        <v>1.3926543920514427</v>
      </c>
      <c r="J9">
        <v>0.25605563165926892</v>
      </c>
      <c r="K9">
        <v>0.90180000000000005</v>
      </c>
      <c r="O9" t="s">
        <v>90</v>
      </c>
      <c r="R9" t="s">
        <v>91</v>
      </c>
    </row>
    <row r="10" spans="1:24" x14ac:dyDescent="0.2">
      <c r="A10" t="s">
        <v>25</v>
      </c>
      <c r="B10">
        <v>-3.83</v>
      </c>
      <c r="C10">
        <v>-4.2053140439372347</v>
      </c>
      <c r="D10">
        <v>-5.6710906393717702</v>
      </c>
      <c r="E10">
        <v>-2.7395374485027002</v>
      </c>
      <c r="F10">
        <v>0.74785894383590434</v>
      </c>
      <c r="G10">
        <v>0.91008194039389056</v>
      </c>
      <c r="H10">
        <v>1.2169165694882447</v>
      </c>
      <c r="I10">
        <v>1.3695355841166741</v>
      </c>
      <c r="J10">
        <v>0.98443373053122774</v>
      </c>
      <c r="K10">
        <v>0.86819999999999997</v>
      </c>
      <c r="O10" t="s">
        <v>88</v>
      </c>
      <c r="P10">
        <f>(ABS(D7-C7)+ABS(D10-C10)+ABS(D11-C11)+ABS(D14-C14)+ABS(D15-C15))/5</f>
        <v>1.2609538539668814</v>
      </c>
      <c r="R10" t="s">
        <v>88</v>
      </c>
      <c r="S10">
        <f>(ABS(B28-C28)+ABS(B29-C29))/2</f>
        <v>2.9888950008027937E-4</v>
      </c>
    </row>
    <row r="11" spans="1:24" x14ac:dyDescent="0.2">
      <c r="A11" t="s">
        <v>26</v>
      </c>
      <c r="B11">
        <v>3.76</v>
      </c>
      <c r="C11">
        <v>4.1534467519383274</v>
      </c>
      <c r="D11">
        <v>2.6802498870226619</v>
      </c>
      <c r="E11">
        <v>5.6266436168539924</v>
      </c>
      <c r="F11">
        <v>0.75164486517918416</v>
      </c>
      <c r="G11">
        <v>0.91568657491999483</v>
      </c>
      <c r="H11">
        <v>1.2182436378404646</v>
      </c>
      <c r="I11">
        <v>1.3905360043809836</v>
      </c>
      <c r="J11">
        <v>0.99663546500188871</v>
      </c>
      <c r="K11">
        <v>0.89559999999999995</v>
      </c>
      <c r="O11" t="s">
        <v>16</v>
      </c>
      <c r="P11">
        <f>(J7+J10+J11+J14+J15)/5</f>
        <v>0.8798070280914978</v>
      </c>
      <c r="R11" t="s">
        <v>16</v>
      </c>
      <c r="S11">
        <f>(J28+J29)/2</f>
        <v>8.7236577546408692E-2</v>
      </c>
    </row>
    <row r="12" spans="1:24" x14ac:dyDescent="0.2">
      <c r="A12" t="s">
        <v>23</v>
      </c>
      <c r="B12">
        <v>1</v>
      </c>
      <c r="C12">
        <v>1.1067443362405118</v>
      </c>
      <c r="D12">
        <v>0.73308336281048947</v>
      </c>
      <c r="E12">
        <v>1.4804053096705343</v>
      </c>
      <c r="F12">
        <v>0.19064685697156306</v>
      </c>
      <c r="G12">
        <v>0.24774986024369253</v>
      </c>
      <c r="H12">
        <v>1.2995223953817763</v>
      </c>
      <c r="I12">
        <v>1.4571322883493121</v>
      </c>
      <c r="J12">
        <v>0.26976720810765092</v>
      </c>
      <c r="K12">
        <v>0.87849999999999995</v>
      </c>
      <c r="O12" t="s">
        <v>17</v>
      </c>
      <c r="P12">
        <f>(K7+K10+K11+K14+K15)/5*100</f>
        <v>88.156000000000006</v>
      </c>
      <c r="R12" t="s">
        <v>17</v>
      </c>
      <c r="S12">
        <f>(K28+K29)/2*100</f>
        <v>93.16</v>
      </c>
    </row>
    <row r="13" spans="1:24" x14ac:dyDescent="0.2">
      <c r="A13" t="s">
        <v>24</v>
      </c>
      <c r="B13">
        <v>-2</v>
      </c>
      <c r="C13">
        <v>-2.2141333740104119</v>
      </c>
      <c r="D13">
        <v>-2.9385453977856852</v>
      </c>
      <c r="E13">
        <v>-1.4897213502351383</v>
      </c>
      <c r="F13">
        <v>0.36960476288816696</v>
      </c>
      <c r="G13">
        <v>0.48798532608851791</v>
      </c>
      <c r="H13">
        <v>1.3202896041579688</v>
      </c>
      <c r="I13">
        <v>1.4739743065268558</v>
      </c>
      <c r="J13">
        <v>0.53290034747858817</v>
      </c>
      <c r="K13">
        <v>0.87129999999999996</v>
      </c>
      <c r="O13" t="s">
        <v>89</v>
      </c>
      <c r="P13">
        <f>(ABS(G7-F7)+ABS(F10-G10)+ABS(F11-G11)+ABS(F14-G14)+ABS(F15-G15))/5</f>
        <v>0.17133363998210108</v>
      </c>
      <c r="R13" t="s">
        <v>89</v>
      </c>
      <c r="S13">
        <f>(ABS(G28-F28)+ABS(F29-G29))/2</f>
        <v>5.1305019543190084E-3</v>
      </c>
    </row>
    <row r="14" spans="1:24" x14ac:dyDescent="0.2">
      <c r="A14" t="s">
        <v>27</v>
      </c>
      <c r="B14">
        <v>-3.97</v>
      </c>
      <c r="C14">
        <v>-4.4094065525958985</v>
      </c>
      <c r="D14">
        <v>-5.8935303002021611</v>
      </c>
      <c r="E14">
        <v>-2.9252828049896364</v>
      </c>
      <c r="F14">
        <v>0.7572199077701639</v>
      </c>
      <c r="G14">
        <v>1.0192119386668781</v>
      </c>
      <c r="H14">
        <v>1.3459920007494515</v>
      </c>
      <c r="I14">
        <v>1.4565657073313187</v>
      </c>
      <c r="J14">
        <v>1.1098968845732058</v>
      </c>
      <c r="K14">
        <v>0.84930000000000005</v>
      </c>
    </row>
    <row r="15" spans="1:24" x14ac:dyDescent="0.2">
      <c r="A15" t="s">
        <v>28</v>
      </c>
      <c r="B15">
        <v>3.97</v>
      </c>
      <c r="C15">
        <v>4.3744892320514355</v>
      </c>
      <c r="D15">
        <v>2.9177256935474918</v>
      </c>
      <c r="E15">
        <v>5.8312527705553778</v>
      </c>
      <c r="F15">
        <v>0.74326036090188841</v>
      </c>
      <c r="G15">
        <v>0.99473245158827139</v>
      </c>
      <c r="H15">
        <v>1.3383364752308884</v>
      </c>
      <c r="I15">
        <v>1.4519261175594511</v>
      </c>
      <c r="J15">
        <v>1.0738268897212306</v>
      </c>
      <c r="K15">
        <v>0.84819999999999995</v>
      </c>
      <c r="O15" t="s">
        <v>158</v>
      </c>
      <c r="R15" t="s">
        <v>117</v>
      </c>
    </row>
    <row r="16" spans="1:24" x14ac:dyDescent="0.2">
      <c r="A16" t="s">
        <v>120</v>
      </c>
      <c r="B16">
        <v>0.3</v>
      </c>
      <c r="C16">
        <v>0.14378896333355792</v>
      </c>
      <c r="D16">
        <v>-0.58889052760225091</v>
      </c>
      <c r="E16">
        <v>0.8764684542693667</v>
      </c>
      <c r="F16">
        <v>0.37382293588815479</v>
      </c>
      <c r="G16">
        <v>0.75977503104396171</v>
      </c>
      <c r="H16">
        <v>2.032446268281626</v>
      </c>
      <c r="I16">
        <v>3.3072576928591375</v>
      </c>
      <c r="J16">
        <v>0.77566744534900878</v>
      </c>
      <c r="K16">
        <v>0.46160000000000001</v>
      </c>
      <c r="O16" t="s">
        <v>88</v>
      </c>
      <c r="P16">
        <f>(ABS(D16-C16)+ABS(D17-C17))/2</f>
        <v>0.68522499459479635</v>
      </c>
      <c r="R16" t="s">
        <v>88</v>
      </c>
      <c r="S16">
        <f>(ABS(B25-C25)+ABS(B26-C26)+ABS(B27-C27)+ABS(B28-C28)+ABS(B29-C29))/5</f>
        <v>7.9950719348778621E-3</v>
      </c>
    </row>
    <row r="17" spans="1:19" x14ac:dyDescent="0.2">
      <c r="A17" t="s">
        <v>121</v>
      </c>
      <c r="B17">
        <v>0.5</v>
      </c>
      <c r="C17">
        <v>0.39918559261450037</v>
      </c>
      <c r="D17">
        <v>-0.23858490563928361</v>
      </c>
      <c r="E17">
        <v>1.0369560908682842</v>
      </c>
      <c r="F17">
        <v>0.32539909063862221</v>
      </c>
      <c r="G17">
        <v>0.69492134262592964</v>
      </c>
      <c r="H17">
        <v>2.1355970640916357</v>
      </c>
      <c r="J17">
        <v>0.70219599626707796</v>
      </c>
      <c r="K17">
        <v>0.40610000000000002</v>
      </c>
      <c r="O17" t="s">
        <v>16</v>
      </c>
      <c r="P17">
        <f>(J16+J17)/2</f>
        <v>0.73893172080804337</v>
      </c>
      <c r="R17" t="s">
        <v>16</v>
      </c>
      <c r="S17">
        <f>SUM(J25:J29)/5</f>
        <v>0.13335399215764687</v>
      </c>
    </row>
    <row r="18" spans="1:19" x14ac:dyDescent="0.2">
      <c r="A18" t="s">
        <v>122</v>
      </c>
      <c r="L18" t="s">
        <v>123</v>
      </c>
      <c r="O18" t="s">
        <v>17</v>
      </c>
      <c r="P18">
        <f>(K17+K16)/2*100</f>
        <v>43.384999999999998</v>
      </c>
      <c r="R18" t="s">
        <v>17</v>
      </c>
      <c r="S18">
        <f>SUM(K25:K29)/5*100</f>
        <v>85.504000000000005</v>
      </c>
    </row>
    <row r="19" spans="1:19" x14ac:dyDescent="0.2">
      <c r="A19" t="s">
        <v>120</v>
      </c>
      <c r="B19">
        <v>0.3</v>
      </c>
      <c r="C19">
        <v>-0.13281287606584341</v>
      </c>
      <c r="D19">
        <v>-1.1023503789582729</v>
      </c>
      <c r="E19">
        <v>0.83672462682658588</v>
      </c>
      <c r="F19">
        <v>0.49467108096884316</v>
      </c>
      <c r="G19">
        <v>0.67133942044953376</v>
      </c>
      <c r="H19">
        <v>1.3571430517722505</v>
      </c>
      <c r="I19">
        <v>1.3197962764897508</v>
      </c>
      <c r="J19">
        <v>0.79876379683727716</v>
      </c>
      <c r="K19">
        <v>0.61082440121741433</v>
      </c>
      <c r="L19">
        <v>2443</v>
      </c>
      <c r="O19" t="s">
        <v>89</v>
      </c>
      <c r="P19">
        <f>(ABS(G16-F16)+ABS(G17-F17))/2</f>
        <v>0.37773717357155717</v>
      </c>
      <c r="R19" t="s">
        <v>89</v>
      </c>
      <c r="S19">
        <f>(ABS(G29-F29)+ABS(F28-G28)+ABS(G27-F27)+ABS(G26-F26)+ABS(G25-F25))/5</f>
        <v>2.4237956305072438E-2</v>
      </c>
    </row>
    <row r="20" spans="1:19" x14ac:dyDescent="0.2">
      <c r="A20" t="s">
        <v>121</v>
      </c>
      <c r="B20">
        <v>0.5</v>
      </c>
      <c r="C20">
        <v>5.1908113653875224E-2</v>
      </c>
      <c r="D20">
        <v>-0.9548330043473624</v>
      </c>
      <c r="E20">
        <v>1.0586492316551128</v>
      </c>
      <c r="F20">
        <v>0.5136528660436025</v>
      </c>
      <c r="G20">
        <v>0.65820479516528418</v>
      </c>
      <c r="H20">
        <v>1.2814194929643614</v>
      </c>
      <c r="I20">
        <v>1.2486661490686037</v>
      </c>
      <c r="J20">
        <v>0.79625365995253172</v>
      </c>
      <c r="K20">
        <v>0.64104183109707968</v>
      </c>
      <c r="L20">
        <v>3665</v>
      </c>
    </row>
    <row r="21" spans="1:19" x14ac:dyDescent="0.2">
      <c r="O21" t="s">
        <v>91</v>
      </c>
    </row>
    <row r="22" spans="1:19" x14ac:dyDescent="0.2">
      <c r="O22" t="s">
        <v>88</v>
      </c>
      <c r="P22">
        <f>(ABS(C6-B6)+ABS(C7-B7))/2</f>
        <v>8.7868577909443787E-2</v>
      </c>
    </row>
    <row r="23" spans="1:19" x14ac:dyDescent="0.2">
      <c r="A23" t="s">
        <v>128</v>
      </c>
      <c r="O23" t="s">
        <v>16</v>
      </c>
      <c r="P23">
        <f>(J6+J7)/2</f>
        <v>0.40578770037709488</v>
      </c>
    </row>
    <row r="24" spans="1:19" x14ac:dyDescent="0.2">
      <c r="A24" t="s">
        <v>29</v>
      </c>
      <c r="B24" t="s">
        <v>8</v>
      </c>
      <c r="C24" t="s">
        <v>9</v>
      </c>
      <c r="D24" t="s">
        <v>10</v>
      </c>
      <c r="E24" t="s">
        <v>11</v>
      </c>
      <c r="F24" t="s">
        <v>12</v>
      </c>
      <c r="G24" t="s">
        <v>13</v>
      </c>
      <c r="H24" t="s">
        <v>14</v>
      </c>
      <c r="I24" t="s">
        <v>15</v>
      </c>
      <c r="J24" t="s">
        <v>16</v>
      </c>
      <c r="K24" t="s">
        <v>17</v>
      </c>
      <c r="O24" t="s">
        <v>17</v>
      </c>
      <c r="P24">
        <f>(K6+K7)/2*100</f>
        <v>94.83</v>
      </c>
    </row>
    <row r="25" spans="1:19" x14ac:dyDescent="0.2">
      <c r="A25" t="s">
        <v>30</v>
      </c>
      <c r="B25">
        <v>0.34792887512813309</v>
      </c>
      <c r="C25">
        <v>0.33375828556185549</v>
      </c>
      <c r="D25">
        <v>0.10497251307989867</v>
      </c>
      <c r="E25">
        <v>0.56254405804381236</v>
      </c>
      <c r="F25">
        <v>0.1167295798731966</v>
      </c>
      <c r="G25">
        <v>0.15094032950992833</v>
      </c>
      <c r="H25">
        <v>1.2930769533643047</v>
      </c>
      <c r="I25">
        <v>1.4257542635072031</v>
      </c>
      <c r="J25">
        <v>0.15160405232453925</v>
      </c>
      <c r="K25">
        <v>0.79700000000000004</v>
      </c>
      <c r="O25" t="s">
        <v>89</v>
      </c>
      <c r="P25">
        <f>(ABS(G6-F6)+ABS(G7-F7))/2</f>
        <v>6.7122971649041005E-2</v>
      </c>
    </row>
    <row r="26" spans="1:19" x14ac:dyDescent="0.2">
      <c r="A26" t="s">
        <v>31</v>
      </c>
      <c r="B26">
        <v>0.3094030451085083</v>
      </c>
      <c r="C26">
        <v>0.32909183544562265</v>
      </c>
      <c r="D26">
        <v>3.6616152990904753E-2</v>
      </c>
      <c r="E26">
        <v>0.62156751790034059</v>
      </c>
      <c r="F26">
        <v>0.14922502901161902</v>
      </c>
      <c r="G26">
        <v>0.1938392461333576</v>
      </c>
      <c r="H26">
        <v>1.2989727488561238</v>
      </c>
      <c r="I26">
        <v>1.4101116708840569</v>
      </c>
      <c r="J26">
        <v>0.19483660284065532</v>
      </c>
      <c r="K26">
        <v>0.79149999999999998</v>
      </c>
    </row>
    <row r="27" spans="1:19" x14ac:dyDescent="0.2">
      <c r="A27" t="s">
        <v>32</v>
      </c>
      <c r="B27">
        <v>0.34266807976335861</v>
      </c>
      <c r="C27">
        <v>0.3371498789925218</v>
      </c>
      <c r="D27">
        <v>0.11440405519773911</v>
      </c>
      <c r="E27">
        <v>0.55989570278730449</v>
      </c>
      <c r="F27">
        <v>0.11364791677386595</v>
      </c>
      <c r="G27">
        <v>0.1457517276321198</v>
      </c>
      <c r="H27">
        <v>1.2824848159965245</v>
      </c>
      <c r="I27">
        <v>1.3957515454707605</v>
      </c>
      <c r="J27">
        <v>0.14585615053022241</v>
      </c>
      <c r="K27">
        <v>0.82350000000000001</v>
      </c>
      <c r="O27" t="s">
        <v>92</v>
      </c>
    </row>
    <row r="28" spans="1:19" x14ac:dyDescent="0.2">
      <c r="A28" t="s">
        <v>33</v>
      </c>
      <c r="B28">
        <v>0.51008447292896952</v>
      </c>
      <c r="C28">
        <v>0.5103833624290498</v>
      </c>
      <c r="D28">
        <v>0.34945941491489574</v>
      </c>
      <c r="E28">
        <v>0.67130730994320387</v>
      </c>
      <c r="F28">
        <v>8.2105563563158138E-2</v>
      </c>
      <c r="G28">
        <v>8.7236065518094763E-2</v>
      </c>
      <c r="H28">
        <v>1.0624866541594358</v>
      </c>
      <c r="I28">
        <v>1.1146828205584962</v>
      </c>
      <c r="J28">
        <v>8.7236577546408692E-2</v>
      </c>
      <c r="K28">
        <v>0.93159999999999998</v>
      </c>
      <c r="O28" t="s">
        <v>88</v>
      </c>
      <c r="P28">
        <f>(ABS(C8-B8)+ABS(C9-B9)+ABS(C10-B10)+ABS(C11-B11)+ABS(C12-B12)+ABS(C13-B13)+ABS(C14-B14)+ABS(C15-B15))/8</f>
        <v>0.27975437758213839</v>
      </c>
    </row>
    <row r="29" spans="1:19" x14ac:dyDescent="0.2">
      <c r="A29" t="s">
        <v>34</v>
      </c>
      <c r="B29">
        <v>0.48991552707103048</v>
      </c>
      <c r="C29">
        <v>0.4896166375709502</v>
      </c>
      <c r="D29">
        <v>0.32869269005437507</v>
      </c>
      <c r="E29">
        <v>0.65054058508752532</v>
      </c>
      <c r="F29">
        <v>8.2105563564393372E-2</v>
      </c>
      <c r="G29">
        <v>8.7236065518094763E-2</v>
      </c>
      <c r="H29">
        <v>1.0624866541434512</v>
      </c>
      <c r="I29">
        <v>1.1146828222256062</v>
      </c>
      <c r="J29">
        <v>8.7236577546408692E-2</v>
      </c>
      <c r="K29">
        <v>0.93159999999999998</v>
      </c>
      <c r="O29" t="s">
        <v>16</v>
      </c>
      <c r="P29">
        <f>AVERAGE(J8:J15)</f>
        <v>0.71605449415814437</v>
      </c>
    </row>
    <row r="30" spans="1:19" x14ac:dyDescent="0.2">
      <c r="O30" t="s">
        <v>17</v>
      </c>
      <c r="P30">
        <f>AVERAGE(K8:K15)*100</f>
        <v>87.577500000000015</v>
      </c>
    </row>
    <row r="31" spans="1:19" x14ac:dyDescent="0.2">
      <c r="O31" t="s">
        <v>89</v>
      </c>
      <c r="P31">
        <f>(ABS(G13-F13)+ABS(F10-G10)+ABS(F11-G11)+ABS(F14-G14)+ABS(F15-G15)+ABS(G12-F12)+ABS(G9-F9)+ABS(G8-F8))/8</f>
        <v>0.14160301214093091</v>
      </c>
    </row>
    <row r="32" spans="1:19" x14ac:dyDescent="0.2">
      <c r="A32" t="s">
        <v>129</v>
      </c>
    </row>
    <row r="33" spans="1:11" x14ac:dyDescent="0.2">
      <c r="A33" t="s">
        <v>7</v>
      </c>
      <c r="B33" t="s">
        <v>8</v>
      </c>
      <c r="C33" t="s">
        <v>9</v>
      </c>
      <c r="D33" t="s">
        <v>10</v>
      </c>
      <c r="E33" t="s">
        <v>11</v>
      </c>
      <c r="F33" t="s">
        <v>12</v>
      </c>
      <c r="G33" t="s">
        <v>13</v>
      </c>
      <c r="H33" t="s">
        <v>14</v>
      </c>
      <c r="I33" t="s">
        <v>15</v>
      </c>
      <c r="J33" t="s">
        <v>16</v>
      </c>
      <c r="K33" t="s">
        <v>17</v>
      </c>
    </row>
    <row r="34" spans="1:11" x14ac:dyDescent="0.2">
      <c r="A34" t="s">
        <v>35</v>
      </c>
      <c r="B34">
        <v>-0.47108659473005815</v>
      </c>
      <c r="C34">
        <v>-0.56730436221341651</v>
      </c>
      <c r="D34">
        <v>-1.402470855501329</v>
      </c>
      <c r="E34">
        <v>0.2678621310744958</v>
      </c>
      <c r="F34">
        <v>0.42611318364806666</v>
      </c>
      <c r="G34">
        <v>0.29913799351363102</v>
      </c>
      <c r="H34">
        <v>0.70201534473219585</v>
      </c>
      <c r="I34">
        <v>2.0367664395207501</v>
      </c>
      <c r="J34">
        <v>0.31423144009287612</v>
      </c>
      <c r="K34">
        <v>0.66869999999999996</v>
      </c>
    </row>
    <row r="35" spans="1:11" x14ac:dyDescent="0.2">
      <c r="A35" t="s">
        <v>36</v>
      </c>
      <c r="B35">
        <v>3.9995947082180849E-2</v>
      </c>
      <c r="C35">
        <v>8.4676754280062619E-2</v>
      </c>
      <c r="D35">
        <v>-1.4277826080550693</v>
      </c>
      <c r="E35">
        <v>1.5971361166151945</v>
      </c>
      <c r="F35">
        <v>0.77167711971506558</v>
      </c>
      <c r="G35">
        <v>0.41805504960180123</v>
      </c>
      <c r="H35">
        <v>0.54174866523989218</v>
      </c>
      <c r="I35">
        <v>2.5630666322997535</v>
      </c>
      <c r="J35">
        <v>0.42043596305432623</v>
      </c>
      <c r="K35">
        <v>0.51170000000000004</v>
      </c>
    </row>
    <row r="36" spans="1:11" x14ac:dyDescent="0.2">
      <c r="A36" t="s">
        <v>37</v>
      </c>
      <c r="B36">
        <v>0.4310906476478773</v>
      </c>
      <c r="C36">
        <v>0.48262760793335391</v>
      </c>
      <c r="D36">
        <v>-0.44885592588840173</v>
      </c>
      <c r="E36">
        <v>1.4141111417551095</v>
      </c>
      <c r="F36">
        <v>0.4752554338595909</v>
      </c>
      <c r="G36">
        <v>0.33128562465723244</v>
      </c>
      <c r="H36">
        <v>0.69706856787903071</v>
      </c>
      <c r="I36">
        <v>2.2918958567483747</v>
      </c>
      <c r="J36">
        <v>0.33527037354946754</v>
      </c>
      <c r="K36">
        <v>0.58199999999999996</v>
      </c>
    </row>
    <row r="37" spans="1:11" x14ac:dyDescent="0.2">
      <c r="A37" t="s">
        <v>38</v>
      </c>
      <c r="B37">
        <v>-0.37503189667097753</v>
      </c>
      <c r="C37">
        <v>-0.41509202650687516</v>
      </c>
      <c r="D37">
        <v>-1.1954678534908729</v>
      </c>
      <c r="E37">
        <v>0.36528380047712239</v>
      </c>
      <c r="F37">
        <v>0.39815824838594116</v>
      </c>
      <c r="G37">
        <v>0.29858566293829503</v>
      </c>
      <c r="H37">
        <v>0.74991705973367451</v>
      </c>
      <c r="I37">
        <v>2.499848163727846</v>
      </c>
      <c r="J37">
        <v>0.30126103650284763</v>
      </c>
      <c r="K37">
        <v>0.60319999999999996</v>
      </c>
    </row>
    <row r="38" spans="1:11" x14ac:dyDescent="0.2">
      <c r="A38" t="s">
        <v>39</v>
      </c>
      <c r="B38">
        <v>0.37503189667097719</v>
      </c>
      <c r="C38">
        <v>0.41509202605098072</v>
      </c>
      <c r="D38">
        <v>-0.36700789129409184</v>
      </c>
      <c r="E38">
        <v>1.1971919433960534</v>
      </c>
      <c r="F38">
        <v>0.39903790248911569</v>
      </c>
      <c r="G38">
        <v>0.29858566296912048</v>
      </c>
      <c r="H38">
        <v>0.74826391454697672</v>
      </c>
      <c r="I38">
        <v>2.4911290435717164</v>
      </c>
      <c r="J38">
        <v>0.30126103647277686</v>
      </c>
      <c r="K38">
        <v>0.6048</v>
      </c>
    </row>
    <row r="39" spans="1:11" x14ac:dyDescent="0.2">
      <c r="A39" t="s">
        <v>40</v>
      </c>
      <c r="B39">
        <v>3.2509453404932493E-16</v>
      </c>
      <c r="C39">
        <v>4.5589445383188708E-10</v>
      </c>
      <c r="D39">
        <v>-3.5981364095940471E-9</v>
      </c>
      <c r="E39">
        <v>4.5099253172578212E-9</v>
      </c>
      <c r="F39">
        <v>2.0684211013077863E-9</v>
      </c>
      <c r="G39">
        <v>1.0436435135203208E-8</v>
      </c>
      <c r="H39">
        <v>5.0456046540062056</v>
      </c>
      <c r="I39">
        <v>58920160.711848214</v>
      </c>
      <c r="J39">
        <v>1.0446387786594993E-8</v>
      </c>
      <c r="K39">
        <v>0.50339999999999996</v>
      </c>
    </row>
    <row r="40" spans="1:11" x14ac:dyDescent="0.2">
      <c r="A40" t="s">
        <v>41</v>
      </c>
      <c r="B40">
        <v>-0.18751594833548876</v>
      </c>
      <c r="C40">
        <v>-0.20749634917602899</v>
      </c>
      <c r="D40">
        <v>-0.60031348809397966</v>
      </c>
      <c r="E40">
        <v>0.18532078974192162</v>
      </c>
      <c r="F40">
        <v>0.20042059038657964</v>
      </c>
      <c r="G40">
        <v>0.14920237417244345</v>
      </c>
      <c r="H40">
        <v>0.74444633600098498</v>
      </c>
      <c r="I40">
        <v>2.4859789061164994</v>
      </c>
      <c r="J40">
        <v>0.15053426479191534</v>
      </c>
      <c r="K40">
        <v>0.60319999999999996</v>
      </c>
    </row>
    <row r="41" spans="1:11" x14ac:dyDescent="0.2">
      <c r="A41" t="s">
        <v>42</v>
      </c>
      <c r="B41">
        <v>0.1875159483354886</v>
      </c>
      <c r="C41">
        <v>0.20749634894916422</v>
      </c>
      <c r="D41">
        <v>-0.18649928240559224</v>
      </c>
      <c r="E41">
        <v>0.6014919803039207</v>
      </c>
      <c r="F41">
        <v>0.20102187308672193</v>
      </c>
      <c r="G41">
        <v>0.14920237418840399</v>
      </c>
      <c r="H41">
        <v>0.74221959977478313</v>
      </c>
      <c r="I41">
        <v>2.4771479685551294</v>
      </c>
      <c r="J41">
        <v>0.15053426477762294</v>
      </c>
      <c r="K41">
        <v>0.60460000000000003</v>
      </c>
    </row>
    <row r="42" spans="1:11" x14ac:dyDescent="0.2">
      <c r="A42" t="s">
        <v>43</v>
      </c>
      <c r="B42">
        <v>1.6254726702466247E-16</v>
      </c>
      <c r="C42">
        <v>2.2686482366150208E-10</v>
      </c>
      <c r="D42">
        <v>-1.7908282438740643E-9</v>
      </c>
      <c r="E42">
        <v>2.2445578911970688E-9</v>
      </c>
      <c r="F42">
        <v>1.029454155000231E-9</v>
      </c>
      <c r="G42">
        <v>5.1755465594223148E-9</v>
      </c>
      <c r="H42">
        <v>5.0274667738080607</v>
      </c>
      <c r="I42">
        <v>49627649.969233327</v>
      </c>
      <c r="J42">
        <v>5.1805163606739708E-9</v>
      </c>
      <c r="K42">
        <v>0.51570000000000005</v>
      </c>
    </row>
    <row r="43" spans="1:11" x14ac:dyDescent="0.2">
      <c r="A43" t="s">
        <v>44</v>
      </c>
      <c r="B43">
        <v>-4.4678390631508641E-15</v>
      </c>
      <c r="C43">
        <v>-5.426323899093391E-9</v>
      </c>
      <c r="D43">
        <v>-3.3195782724188797E-6</v>
      </c>
      <c r="E43">
        <v>3.3087256246206926E-6</v>
      </c>
      <c r="F43">
        <v>1.6909249224278581E-6</v>
      </c>
      <c r="G43">
        <v>3.8604757303757065E-7</v>
      </c>
      <c r="H43">
        <v>0.22830556692208256</v>
      </c>
      <c r="I43">
        <v>1378663797.4608252</v>
      </c>
      <c r="J43">
        <v>3.8608570757121851E-7</v>
      </c>
      <c r="K43">
        <v>0.4259</v>
      </c>
    </row>
    <row r="44" spans="1:11" x14ac:dyDescent="0.2">
      <c r="A44" t="s">
        <v>45</v>
      </c>
      <c r="B44">
        <v>-0.21043262796039722</v>
      </c>
      <c r="C44">
        <v>-0.2208088623922628</v>
      </c>
      <c r="D44">
        <v>-0.7154349388712381</v>
      </c>
      <c r="E44">
        <v>0.27381721408671245</v>
      </c>
      <c r="F44">
        <v>0.25236488036541632</v>
      </c>
      <c r="G44">
        <v>0.16170579062910007</v>
      </c>
      <c r="H44">
        <v>0.64076186193164131</v>
      </c>
      <c r="I44">
        <v>2.4377497783403985</v>
      </c>
      <c r="J44">
        <v>0.16203835645910319</v>
      </c>
      <c r="K44">
        <v>0.58840000000000003</v>
      </c>
    </row>
    <row r="45" spans="1:11" x14ac:dyDescent="0.2">
      <c r="A45" t="s">
        <v>46</v>
      </c>
      <c r="B45">
        <v>0.21043262796040169</v>
      </c>
      <c r="C45">
        <v>0.22080886781858675</v>
      </c>
      <c r="D45">
        <v>-0.26832179642511284</v>
      </c>
      <c r="E45">
        <v>0.70993953206228622</v>
      </c>
      <c r="F45">
        <v>0.24956104709163024</v>
      </c>
      <c r="G45">
        <v>0.16170578759846066</v>
      </c>
      <c r="H45">
        <v>0.6479608475880767</v>
      </c>
      <c r="I45">
        <v>2.4664712320491318</v>
      </c>
      <c r="J45">
        <v>0.16203835378216189</v>
      </c>
      <c r="K45">
        <v>0.58169999999999999</v>
      </c>
    </row>
    <row r="46" spans="1:11" x14ac:dyDescent="0.2">
      <c r="A46" t="s">
        <v>47</v>
      </c>
      <c r="B46">
        <v>8.9356781263017282E-15</v>
      </c>
      <c r="C46">
        <v>1.1310023241110482E-8</v>
      </c>
      <c r="D46">
        <v>-1.2463009903747975E-4</v>
      </c>
      <c r="E46">
        <v>1.2465271908396197E-4</v>
      </c>
      <c r="F46">
        <v>6.3593724192830296E-5</v>
      </c>
      <c r="G46">
        <v>8.1415533296279719E-7</v>
      </c>
      <c r="H46">
        <v>1.2802447777615562E-2</v>
      </c>
      <c r="I46">
        <v>2107896780.287441</v>
      </c>
      <c r="J46">
        <v>8.1423388692399126E-7</v>
      </c>
      <c r="K46">
        <v>0.43990000000000001</v>
      </c>
    </row>
    <row r="47" spans="1:11" x14ac:dyDescent="0.2">
      <c r="A47" t="s">
        <v>48</v>
      </c>
      <c r="B47">
        <v>0.42086525592079443</v>
      </c>
      <c r="C47">
        <v>0.44008679051113908</v>
      </c>
      <c r="D47">
        <v>-0.53561269692116031</v>
      </c>
      <c r="E47">
        <v>1.4157862779434385</v>
      </c>
      <c r="F47">
        <v>0.49781500840244652</v>
      </c>
      <c r="G47">
        <v>0.32092209493059271</v>
      </c>
      <c r="H47">
        <v>0.64466134912338957</v>
      </c>
      <c r="I47">
        <v>2.4287351704843374</v>
      </c>
      <c r="J47">
        <v>0.32149721368411294</v>
      </c>
      <c r="K47">
        <v>0.59340000000000004</v>
      </c>
    </row>
    <row r="48" spans="1:11" x14ac:dyDescent="0.2">
      <c r="A48" t="s">
        <v>49</v>
      </c>
      <c r="B48">
        <v>-0.42086525592080337</v>
      </c>
      <c r="C48">
        <v>-0.44008680182116228</v>
      </c>
      <c r="D48">
        <v>-1.4063844721885623</v>
      </c>
      <c r="E48">
        <v>0.52621086854623766</v>
      </c>
      <c r="F48">
        <v>0.49301807481639098</v>
      </c>
      <c r="G48">
        <v>0.32092208888557994</v>
      </c>
      <c r="H48">
        <v>0.65093371881973539</v>
      </c>
      <c r="I48">
        <v>2.455684041194925</v>
      </c>
      <c r="J48">
        <v>0.32149720832611234</v>
      </c>
      <c r="K48">
        <v>0.58819999999999995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6530E-0ABD-6C49-9961-145FD9070C1A}">
  <dimension ref="A1:X48"/>
  <sheetViews>
    <sheetView topLeftCell="F8" workbookViewId="0">
      <selection activeCell="O31" sqref="O31"/>
    </sheetView>
  </sheetViews>
  <sheetFormatPr baseColWidth="10" defaultColWidth="8.83203125" defaultRowHeight="16" x14ac:dyDescent="0.2"/>
  <sheetData>
    <row r="1" spans="1:24" x14ac:dyDescent="0.2">
      <c r="A1" t="s">
        <v>130</v>
      </c>
    </row>
    <row r="2" spans="1:24" x14ac:dyDescent="0.2">
      <c r="I2" t="s">
        <v>0</v>
      </c>
      <c r="J2" t="s">
        <v>1</v>
      </c>
      <c r="K2" t="s">
        <v>2</v>
      </c>
    </row>
    <row r="3" spans="1:24" x14ac:dyDescent="0.2">
      <c r="A3" t="s">
        <v>3</v>
      </c>
      <c r="B3">
        <v>10000</v>
      </c>
      <c r="C3" t="s">
        <v>4</v>
      </c>
      <c r="D3">
        <v>2336</v>
      </c>
      <c r="E3" t="s">
        <v>5</v>
      </c>
      <c r="F3">
        <v>1000000</v>
      </c>
      <c r="H3" t="s">
        <v>6</v>
      </c>
      <c r="I3">
        <v>0</v>
      </c>
      <c r="J3">
        <v>0</v>
      </c>
      <c r="K3">
        <v>3</v>
      </c>
      <c r="O3" t="s">
        <v>86</v>
      </c>
      <c r="P3" t="s">
        <v>93</v>
      </c>
      <c r="R3" t="s">
        <v>115</v>
      </c>
      <c r="S3" t="s">
        <v>116</v>
      </c>
      <c r="V3" t="s">
        <v>30</v>
      </c>
      <c r="W3" t="s">
        <v>31</v>
      </c>
      <c r="X3" t="s">
        <v>32</v>
      </c>
    </row>
    <row r="4" spans="1:24" x14ac:dyDescent="0.2">
      <c r="A4" t="s">
        <v>131</v>
      </c>
      <c r="O4" t="s">
        <v>88</v>
      </c>
      <c r="P4">
        <f>(ABS(C6-B6)+ABS(C8-B8)+ABS(C9-B9)+ABS(C12-B12)+ABS(C13-B13))/5</f>
        <v>7.0215425090944542E-2</v>
      </c>
      <c r="R4" t="s">
        <v>88</v>
      </c>
      <c r="S4">
        <f>(ABS(B25-C25)+ABS(B26-C26)+ABS(B27-C27))/3</f>
        <v>5.7681134825009099E-3</v>
      </c>
      <c r="U4" t="s">
        <v>89</v>
      </c>
      <c r="V4">
        <f>ABS(G25-F25)</f>
        <v>3.2558340869848726E-2</v>
      </c>
      <c r="W4">
        <f>ABS(G26-F26)</f>
        <v>4.7037382464009445E-2</v>
      </c>
      <c r="X4">
        <f>ABS(G27-F27)</f>
        <v>3.1134759648455246E-2</v>
      </c>
    </row>
    <row r="5" spans="1:24" x14ac:dyDescent="0.2">
      <c r="A5" t="s">
        <v>7</v>
      </c>
      <c r="B5" t="s">
        <v>8</v>
      </c>
      <c r="C5" t="s">
        <v>9</v>
      </c>
      <c r="D5" t="s">
        <v>10</v>
      </c>
      <c r="E5" t="s">
        <v>11</v>
      </c>
      <c r="F5" t="s">
        <v>12</v>
      </c>
      <c r="G5" t="s">
        <v>13</v>
      </c>
      <c r="H5" t="s">
        <v>14</v>
      </c>
      <c r="I5" t="s">
        <v>15</v>
      </c>
      <c r="J5" t="s">
        <v>16</v>
      </c>
      <c r="K5" t="s">
        <v>17</v>
      </c>
      <c r="O5" t="s">
        <v>16</v>
      </c>
      <c r="P5">
        <f>(J6+J8+J9+J12+J13)/5</f>
        <v>0.23051587326264106</v>
      </c>
      <c r="R5" t="s">
        <v>16</v>
      </c>
      <c r="S5">
        <f>SUM(J25:J27)/3</f>
        <v>0.12719954430398198</v>
      </c>
      <c r="U5" t="s">
        <v>17</v>
      </c>
      <c r="V5">
        <f>K25</f>
        <v>0.76639999999999997</v>
      </c>
      <c r="W5">
        <f>K26</f>
        <v>0.77790000000000004</v>
      </c>
      <c r="X5">
        <f>K27</f>
        <v>0.77480000000000004</v>
      </c>
    </row>
    <row r="6" spans="1:24" x14ac:dyDescent="0.2">
      <c r="A6" t="s">
        <v>18</v>
      </c>
      <c r="B6">
        <v>2</v>
      </c>
      <c r="C6">
        <v>2.0724425947427001</v>
      </c>
      <c r="D6">
        <v>1.5290914357882701</v>
      </c>
      <c r="E6">
        <v>2.6157937536971296</v>
      </c>
      <c r="F6">
        <v>0.2772250731341569</v>
      </c>
      <c r="G6">
        <v>0.30486259318095293</v>
      </c>
      <c r="H6">
        <v>1.0996934358582402</v>
      </c>
      <c r="I6">
        <v>1.1573557293915486</v>
      </c>
      <c r="J6">
        <v>0.31335144846333529</v>
      </c>
      <c r="K6">
        <v>0.95009999999999994</v>
      </c>
      <c r="O6" t="s">
        <v>17</v>
      </c>
      <c r="P6">
        <f>(K6+K8+K9+K12+K13)/5*100</f>
        <v>92.254000000000005</v>
      </c>
      <c r="R6" t="s">
        <v>17</v>
      </c>
      <c r="S6">
        <f>SUM(K25:K27)/3*100</f>
        <v>77.303333333333342</v>
      </c>
    </row>
    <row r="7" spans="1:24" x14ac:dyDescent="0.2">
      <c r="A7" t="s">
        <v>20</v>
      </c>
      <c r="B7">
        <v>0.2</v>
      </c>
      <c r="C7">
        <v>0.20783357306586409</v>
      </c>
      <c r="D7">
        <v>-7.422359992992382E-2</v>
      </c>
      <c r="E7">
        <v>0.48989074606165195</v>
      </c>
      <c r="F7">
        <v>0.14390936528457612</v>
      </c>
      <c r="G7">
        <v>0.14874821031098459</v>
      </c>
      <c r="H7">
        <v>1.033624253826982</v>
      </c>
      <c r="I7">
        <v>1.0584290413657165</v>
      </c>
      <c r="J7">
        <v>0.14895433843194744</v>
      </c>
      <c r="K7">
        <v>0.95120000000000005</v>
      </c>
      <c r="O7" t="s">
        <v>89</v>
      </c>
      <c r="P7">
        <f>(ABS(G6-F6)+ABS(F8-G8)+ABS(F9-G9)+ABS(F13-G13)+ABS(F12-G12))/5</f>
        <v>1.8798135144823161E-2</v>
      </c>
      <c r="R7" t="s">
        <v>89</v>
      </c>
      <c r="S7">
        <f>(ABS(G25-F25)+ABS(F26-G26)+ABS(G27-F27))/3</f>
        <v>3.691016099410447E-2</v>
      </c>
    </row>
    <row r="8" spans="1:24" x14ac:dyDescent="0.2">
      <c r="A8" t="s">
        <v>21</v>
      </c>
      <c r="B8">
        <v>2</v>
      </c>
      <c r="C8">
        <v>2.0918807644153938</v>
      </c>
      <c r="D8">
        <v>1.6252902558418512</v>
      </c>
      <c r="E8">
        <v>2.5584712729889363</v>
      </c>
      <c r="F8">
        <v>0.23806075634753956</v>
      </c>
      <c r="G8">
        <v>0.25894288696160406</v>
      </c>
      <c r="H8">
        <v>1.0877176521424603</v>
      </c>
      <c r="I8">
        <v>1.1326142920040303</v>
      </c>
      <c r="J8">
        <v>0.27476079337774367</v>
      </c>
      <c r="K8">
        <v>0.92810000000000004</v>
      </c>
    </row>
    <row r="9" spans="1:24" x14ac:dyDescent="0.2">
      <c r="A9" t="s">
        <v>22</v>
      </c>
      <c r="B9">
        <v>1</v>
      </c>
      <c r="C9">
        <v>1.0460649764539953</v>
      </c>
      <c r="D9">
        <v>0.80650341511910872</v>
      </c>
      <c r="E9">
        <v>1.2856265377888818</v>
      </c>
      <c r="F9">
        <v>0.12222753235494001</v>
      </c>
      <c r="G9">
        <v>0.13272292600232716</v>
      </c>
      <c r="H9">
        <v>1.0858676719162528</v>
      </c>
      <c r="I9">
        <v>1.1287765882853884</v>
      </c>
      <c r="J9">
        <v>0.14048970475563805</v>
      </c>
      <c r="K9">
        <v>0.93</v>
      </c>
      <c r="O9" t="s">
        <v>90</v>
      </c>
      <c r="R9" t="s">
        <v>91</v>
      </c>
    </row>
    <row r="10" spans="1:24" x14ac:dyDescent="0.2">
      <c r="A10" t="s">
        <v>25</v>
      </c>
      <c r="B10">
        <v>-3.83</v>
      </c>
      <c r="C10">
        <v>-4.0007046728342477</v>
      </c>
      <c r="D10">
        <v>-4.9290560800095911</v>
      </c>
      <c r="E10">
        <v>-3.0723532656589039</v>
      </c>
      <c r="F10">
        <v>0.4736573806957991</v>
      </c>
      <c r="G10">
        <v>0.52065846191905774</v>
      </c>
      <c r="H10">
        <v>1.099230125273704</v>
      </c>
      <c r="I10">
        <v>1.1273951887457572</v>
      </c>
      <c r="J10">
        <v>0.54792820633306183</v>
      </c>
      <c r="K10">
        <v>0.91320000000000001</v>
      </c>
      <c r="O10" t="s">
        <v>88</v>
      </c>
      <c r="P10">
        <f>(ABS(D7-C7)+ABS(D10-C10)+ABS(D11-C11)+ABS(D14-C14)+ABS(D15-C15))/5</f>
        <v>0.81848950590535208</v>
      </c>
      <c r="R10" t="s">
        <v>88</v>
      </c>
      <c r="S10">
        <f>(ABS(B28-C28)+ABS(B29-C29))/2</f>
        <v>4.7954267872449274E-4</v>
      </c>
    </row>
    <row r="11" spans="1:24" x14ac:dyDescent="0.2">
      <c r="A11" t="s">
        <v>26</v>
      </c>
      <c r="B11">
        <v>3.76</v>
      </c>
      <c r="C11">
        <v>3.9353730221534011</v>
      </c>
      <c r="D11">
        <v>3.0004117118459197</v>
      </c>
      <c r="E11">
        <v>4.8703343324608817</v>
      </c>
      <c r="F11">
        <v>0.477029842222784</v>
      </c>
      <c r="G11">
        <v>0.51927711649816233</v>
      </c>
      <c r="H11">
        <v>1.0885631684561317</v>
      </c>
      <c r="I11">
        <v>1.1296603199608095</v>
      </c>
      <c r="J11">
        <v>0.54809161699287412</v>
      </c>
      <c r="K11">
        <v>0.93020000000000003</v>
      </c>
      <c r="O11" t="s">
        <v>16</v>
      </c>
      <c r="P11">
        <f>(J7+J10+J11+J14+J15)/5</f>
        <v>0.48072674450370895</v>
      </c>
      <c r="R11" t="s">
        <v>16</v>
      </c>
      <c r="S11">
        <f>(J28+J29)/2</f>
        <v>5.7528792131208858E-2</v>
      </c>
    </row>
    <row r="12" spans="1:24" x14ac:dyDescent="0.2">
      <c r="A12" t="s">
        <v>23</v>
      </c>
      <c r="B12">
        <v>1</v>
      </c>
      <c r="C12">
        <v>1.0465638025315491</v>
      </c>
      <c r="D12">
        <v>0.80348659792351951</v>
      </c>
      <c r="E12">
        <v>1.2896410071395787</v>
      </c>
      <c r="F12">
        <v>0.1240212608626442</v>
      </c>
      <c r="G12">
        <v>0.13535665032136876</v>
      </c>
      <c r="H12">
        <v>1.0913987600180803</v>
      </c>
      <c r="I12">
        <v>1.1360334959600937</v>
      </c>
      <c r="J12">
        <v>0.14314192430038938</v>
      </c>
      <c r="K12">
        <v>0.90580000000000005</v>
      </c>
      <c r="O12" t="s">
        <v>17</v>
      </c>
      <c r="P12">
        <f>(K7+K10+K11+K14+K15)/5*100</f>
        <v>91.385999999999996</v>
      </c>
      <c r="R12" t="s">
        <v>17</v>
      </c>
      <c r="S12">
        <f>(K28+K29)/2*100</f>
        <v>94.11</v>
      </c>
    </row>
    <row r="13" spans="1:24" x14ac:dyDescent="0.2">
      <c r="A13" t="s">
        <v>24</v>
      </c>
      <c r="B13">
        <v>-2</v>
      </c>
      <c r="C13">
        <v>-2.0941249873110843</v>
      </c>
      <c r="D13">
        <v>-2.5663822580009086</v>
      </c>
      <c r="E13">
        <v>-1.6218677166212601</v>
      </c>
      <c r="F13">
        <v>0.2409520146364573</v>
      </c>
      <c r="G13">
        <v>0.26459225659360086</v>
      </c>
      <c r="H13">
        <v>1.0981118252645092</v>
      </c>
      <c r="I13">
        <v>1.1396440051951786</v>
      </c>
      <c r="J13">
        <v>0.28083549541609892</v>
      </c>
      <c r="K13">
        <v>0.89870000000000005</v>
      </c>
      <c r="O13" t="s">
        <v>89</v>
      </c>
      <c r="P13">
        <f>(ABS(G7-F7)+ABS(F10-G10)+ABS(F11-G11)+ABS(F14-G14)+ABS(F15-G15))/5</f>
        <v>3.9900581060185611E-2</v>
      </c>
      <c r="R13" t="s">
        <v>89</v>
      </c>
      <c r="S13">
        <f>(ABS(G28-F28)+ABS(F29-G29))/2</f>
        <v>1.8220195271490235E-3</v>
      </c>
    </row>
    <row r="14" spans="1:24" x14ac:dyDescent="0.2">
      <c r="A14" t="s">
        <v>27</v>
      </c>
      <c r="B14">
        <v>-3.97</v>
      </c>
      <c r="C14">
        <v>-4.1608022770039117</v>
      </c>
      <c r="D14">
        <v>-5.1433965453221466</v>
      </c>
      <c r="E14">
        <v>-3.1782080086856777</v>
      </c>
      <c r="F14">
        <v>0.50133281839299737</v>
      </c>
      <c r="G14">
        <v>0.55491183501282282</v>
      </c>
      <c r="H14">
        <v>1.106873148244256</v>
      </c>
      <c r="I14">
        <v>1.1319413780713212</v>
      </c>
      <c r="J14">
        <v>0.58679864821519123</v>
      </c>
      <c r="K14">
        <v>0.88560000000000005</v>
      </c>
    </row>
    <row r="15" spans="1:24" x14ac:dyDescent="0.2">
      <c r="A15" t="s">
        <v>28</v>
      </c>
      <c r="B15">
        <v>3.97</v>
      </c>
      <c r="C15">
        <v>4.1465391064096861</v>
      </c>
      <c r="D15">
        <v>3.1820557356797741</v>
      </c>
      <c r="E15">
        <v>5.1110224771395991</v>
      </c>
      <c r="F15">
        <v>0.49209239472645133</v>
      </c>
      <c r="G15">
        <v>0.54392908288250852</v>
      </c>
      <c r="H15">
        <v>1.1053393401555669</v>
      </c>
      <c r="I15">
        <v>1.1297217984172399</v>
      </c>
      <c r="J15">
        <v>0.57186091254546967</v>
      </c>
      <c r="K15">
        <v>0.8891</v>
      </c>
      <c r="O15" t="s">
        <v>158</v>
      </c>
      <c r="R15" t="s">
        <v>117</v>
      </c>
    </row>
    <row r="16" spans="1:24" x14ac:dyDescent="0.2">
      <c r="A16" t="s">
        <v>120</v>
      </c>
      <c r="B16">
        <v>0.3</v>
      </c>
      <c r="C16">
        <v>0.24530907266013666</v>
      </c>
      <c r="D16">
        <v>-0.45918392280017861</v>
      </c>
      <c r="E16">
        <v>0.94980206812045198</v>
      </c>
      <c r="F16">
        <v>0.35944180659301206</v>
      </c>
      <c r="G16">
        <v>0.59165271163642208</v>
      </c>
      <c r="H16">
        <v>1.6460319884446197</v>
      </c>
      <c r="I16">
        <v>1.4834304609393838</v>
      </c>
      <c r="J16">
        <v>0.59417508254724505</v>
      </c>
      <c r="K16">
        <v>0.64929999999999999</v>
      </c>
      <c r="O16" t="s">
        <v>88</v>
      </c>
      <c r="P16">
        <f>(ABS(D16-C16)+ABS(D17-C17))/2</f>
        <v>0.64986596727384693</v>
      </c>
      <c r="R16" t="s">
        <v>88</v>
      </c>
      <c r="S16">
        <f>(ABS(B25-C25)+ABS(B26-C26)+ABS(B27-C27)+ABS(B28-C28)+ABS(B29-C29))/5</f>
        <v>3.6526851609903432E-3</v>
      </c>
    </row>
    <row r="17" spans="1:19" x14ac:dyDescent="0.2">
      <c r="A17" t="s">
        <v>121</v>
      </c>
      <c r="B17">
        <v>0.5</v>
      </c>
      <c r="C17">
        <v>0.4670264528120332</v>
      </c>
      <c r="D17">
        <v>-0.12821248627534543</v>
      </c>
      <c r="E17">
        <v>1.062265391899412</v>
      </c>
      <c r="F17">
        <v>0.30369891680793509</v>
      </c>
      <c r="G17">
        <v>0.5262213882838177</v>
      </c>
      <c r="H17">
        <v>1.7327074914021179</v>
      </c>
      <c r="I17">
        <v>1.5507528681588847</v>
      </c>
      <c r="J17">
        <v>0.52725345357001263</v>
      </c>
      <c r="K17">
        <v>0.56810000000000005</v>
      </c>
      <c r="O17" t="s">
        <v>16</v>
      </c>
      <c r="P17">
        <f>(J16+J17)/2</f>
        <v>0.56071426805862878</v>
      </c>
      <c r="R17" t="s">
        <v>16</v>
      </c>
      <c r="S17">
        <f>SUM(J25:J29)/5</f>
        <v>9.9331243434872735E-2</v>
      </c>
    </row>
    <row r="18" spans="1:19" x14ac:dyDescent="0.2">
      <c r="A18" t="s">
        <v>122</v>
      </c>
      <c r="L18" t="s">
        <v>123</v>
      </c>
      <c r="O18" t="s">
        <v>17</v>
      </c>
      <c r="P18">
        <f>(K17+K16)/2*100</f>
        <v>60.870000000000005</v>
      </c>
      <c r="R18" t="s">
        <v>17</v>
      </c>
      <c r="S18">
        <f>SUM(K25:K29)/5*100</f>
        <v>84.025999999999996</v>
      </c>
    </row>
    <row r="19" spans="1:19" x14ac:dyDescent="0.2">
      <c r="A19" t="s">
        <v>120</v>
      </c>
      <c r="B19">
        <v>0.3</v>
      </c>
      <c r="C19">
        <v>0.10930761125869097</v>
      </c>
      <c r="D19">
        <v>-0.72224691596075574</v>
      </c>
      <c r="E19">
        <v>0.9408621384781376</v>
      </c>
      <c r="F19">
        <v>0.42427030995398024</v>
      </c>
      <c r="G19">
        <v>0.54049773607280438</v>
      </c>
      <c r="H19">
        <v>1.273946640601439</v>
      </c>
      <c r="I19">
        <v>1.2339854401449204</v>
      </c>
      <c r="J19">
        <v>0.5731504076799504</v>
      </c>
      <c r="K19">
        <v>0.76640698772426818</v>
      </c>
      <c r="L19">
        <v>1528</v>
      </c>
      <c r="O19" t="s">
        <v>89</v>
      </c>
      <c r="P19">
        <f>(ABS(G16-F16)+ABS(G17-F17))/2</f>
        <v>0.22736668825964632</v>
      </c>
      <c r="R19" t="s">
        <v>89</v>
      </c>
      <c r="S19">
        <f>(ABS(G29-F29)+ABS(F28-G28)+ABS(G27-F27)+ABS(G26-F26)+ABS(G25-F25))/5</f>
        <v>2.2874904407322292E-2</v>
      </c>
    </row>
    <row r="20" spans="1:19" x14ac:dyDescent="0.2">
      <c r="A20" t="s">
        <v>121</v>
      </c>
      <c r="B20">
        <v>0.5</v>
      </c>
      <c r="C20">
        <v>0.2866016335714735</v>
      </c>
      <c r="D20">
        <v>-0.5103443285216831</v>
      </c>
      <c r="E20">
        <v>1.0835475956646301</v>
      </c>
      <c r="F20">
        <v>0.40661255430169374</v>
      </c>
      <c r="G20">
        <v>0.49206291190795598</v>
      </c>
      <c r="H20">
        <v>1.2101517936479176</v>
      </c>
      <c r="I20">
        <v>1.1551371766717344</v>
      </c>
      <c r="J20">
        <v>0.5363438934766579</v>
      </c>
      <c r="K20">
        <v>0.76061052349712144</v>
      </c>
      <c r="L20">
        <v>2531</v>
      </c>
    </row>
    <row r="21" spans="1:19" x14ac:dyDescent="0.2">
      <c r="O21" t="s">
        <v>91</v>
      </c>
    </row>
    <row r="22" spans="1:19" x14ac:dyDescent="0.2">
      <c r="O22" t="s">
        <v>88</v>
      </c>
      <c r="P22">
        <f>(ABS(C6-B6)+ABS(C7-B7))/2</f>
        <v>4.0138083904282085E-2</v>
      </c>
    </row>
    <row r="23" spans="1:19" x14ac:dyDescent="0.2">
      <c r="A23" t="s">
        <v>132</v>
      </c>
      <c r="O23" t="s">
        <v>16</v>
      </c>
      <c r="P23">
        <f>(J6+J7)/2</f>
        <v>0.23115289344764137</v>
      </c>
    </row>
    <row r="24" spans="1:19" x14ac:dyDescent="0.2">
      <c r="A24" t="s">
        <v>29</v>
      </c>
      <c r="B24" t="s">
        <v>8</v>
      </c>
      <c r="C24" t="s">
        <v>9</v>
      </c>
      <c r="D24" t="s">
        <v>10</v>
      </c>
      <c r="E24" t="s">
        <v>11</v>
      </c>
      <c r="F24" t="s">
        <v>12</v>
      </c>
      <c r="G24" t="s">
        <v>13</v>
      </c>
      <c r="H24" t="s">
        <v>14</v>
      </c>
      <c r="I24" t="s">
        <v>15</v>
      </c>
      <c r="J24" t="s">
        <v>16</v>
      </c>
      <c r="K24" t="s">
        <v>17</v>
      </c>
      <c r="O24" t="s">
        <v>17</v>
      </c>
      <c r="P24">
        <f>(K6+K7)/2*100</f>
        <v>95.064999999999998</v>
      </c>
    </row>
    <row r="25" spans="1:19" x14ac:dyDescent="0.2">
      <c r="A25" t="s">
        <v>30</v>
      </c>
      <c r="B25">
        <v>0.34792887512813309</v>
      </c>
      <c r="C25">
        <v>0.34890746026561181</v>
      </c>
      <c r="D25">
        <v>0.18689430757284536</v>
      </c>
      <c r="E25">
        <v>0.51092061295837832</v>
      </c>
      <c r="F25">
        <v>8.2661290702638196E-2</v>
      </c>
      <c r="G25">
        <v>0.11521963157248692</v>
      </c>
      <c r="H25">
        <v>1.3938765121267287</v>
      </c>
      <c r="I25">
        <v>1.4519811554498696</v>
      </c>
      <c r="J25">
        <v>0.11522378716467761</v>
      </c>
      <c r="K25">
        <v>0.76639999999999997</v>
      </c>
      <c r="O25" t="s">
        <v>89</v>
      </c>
      <c r="P25">
        <f>(ABS(G6-F6)+ABS(G7-F7))/2</f>
        <v>1.6238182536602253E-2</v>
      </c>
    </row>
    <row r="26" spans="1:19" x14ac:dyDescent="0.2">
      <c r="A26" t="s">
        <v>31</v>
      </c>
      <c r="B26">
        <v>0.3094030451085083</v>
      </c>
      <c r="C26">
        <v>0.30075087488475694</v>
      </c>
      <c r="D26">
        <v>9.2569195101796509E-2</v>
      </c>
      <c r="E26">
        <v>0.50893255466771736</v>
      </c>
      <c r="F26">
        <v>0.1062170945104456</v>
      </c>
      <c r="G26">
        <v>0.15325447697445505</v>
      </c>
      <c r="H26">
        <v>1.4428419237110999</v>
      </c>
      <c r="I26">
        <v>1.472815604534341</v>
      </c>
      <c r="J26">
        <v>0.15349851713386206</v>
      </c>
      <c r="K26">
        <v>0.77790000000000004</v>
      </c>
    </row>
    <row r="27" spans="1:19" x14ac:dyDescent="0.2">
      <c r="A27" t="s">
        <v>32</v>
      </c>
      <c r="B27">
        <v>0.34266807976335861</v>
      </c>
      <c r="C27">
        <v>0.35034166484963125</v>
      </c>
      <c r="D27">
        <v>0.19064295039494936</v>
      </c>
      <c r="E27">
        <v>0.51004037930431312</v>
      </c>
      <c r="F27">
        <v>8.1480433168346467E-2</v>
      </c>
      <c r="G27">
        <v>0.11261519281680171</v>
      </c>
      <c r="H27">
        <v>1.3821133300080501</v>
      </c>
      <c r="I27">
        <v>1.4351657265114102</v>
      </c>
      <c r="J27">
        <v>0.11287632861340632</v>
      </c>
      <c r="K27">
        <v>0.77480000000000004</v>
      </c>
      <c r="O27" t="s">
        <v>92</v>
      </c>
    </row>
    <row r="28" spans="1:19" x14ac:dyDescent="0.2">
      <c r="A28" t="s">
        <v>33</v>
      </c>
      <c r="B28">
        <v>0.51008447292896952</v>
      </c>
      <c r="C28">
        <v>0.51056401560769404</v>
      </c>
      <c r="D28">
        <v>0.40138466498113406</v>
      </c>
      <c r="E28">
        <v>0.61974336623425397</v>
      </c>
      <c r="F28">
        <v>5.5704773907966035E-2</v>
      </c>
      <c r="G28">
        <v>5.752679343484321E-2</v>
      </c>
      <c r="H28">
        <v>1.0327084987345514</v>
      </c>
      <c r="I28">
        <v>1.053658625327474</v>
      </c>
      <c r="J28">
        <v>5.7528792131208858E-2</v>
      </c>
      <c r="K28">
        <v>0.94110000000000005</v>
      </c>
      <c r="O28" t="s">
        <v>88</v>
      </c>
      <c r="P28">
        <f>(ABS(C8-B8)+ABS(C9-B9)+ABS(C10-B10)+ABS(C11-B11)+ABS(C12-B12)+ABS(C13-B13)+ABS(C14-B14)+ABS(C15-B15))/8</f>
        <v>0.12400670113915863</v>
      </c>
    </row>
    <row r="29" spans="1:19" x14ac:dyDescent="0.2">
      <c r="A29" t="s">
        <v>34</v>
      </c>
      <c r="B29">
        <v>0.48991552707103048</v>
      </c>
      <c r="C29">
        <v>0.48943598439230601</v>
      </c>
      <c r="D29">
        <v>0.38025663376681168</v>
      </c>
      <c r="E29">
        <v>0.59861533501780029</v>
      </c>
      <c r="F29">
        <v>5.5704773907422338E-2</v>
      </c>
      <c r="G29">
        <v>5.752679343484321E-2</v>
      </c>
      <c r="H29">
        <v>1.0327084987446309</v>
      </c>
      <c r="I29">
        <v>1.0536586254890525</v>
      </c>
      <c r="J29">
        <v>5.7528792131208858E-2</v>
      </c>
      <c r="K29">
        <v>0.94110000000000005</v>
      </c>
      <c r="O29" t="s">
        <v>16</v>
      </c>
      <c r="P29">
        <f>AVERAGE(J8:J15)</f>
        <v>0.38673841274205834</v>
      </c>
    </row>
    <row r="30" spans="1:19" x14ac:dyDescent="0.2">
      <c r="O30" t="s">
        <v>17</v>
      </c>
      <c r="P30">
        <f>AVERAGE(K8:K15)*100</f>
        <v>91.008750000000006</v>
      </c>
    </row>
    <row r="31" spans="1:19" x14ac:dyDescent="0.2">
      <c r="O31" t="s">
        <v>89</v>
      </c>
      <c r="P31">
        <f>(ABS(G13-F13)+ABS(F10-G10)+ABS(F11-G11)+ABS(F14-G14)+ABS(F15-G15)+ABS(G12-F12)+ABS(G9-F9)+ABS(G8-F8))/8</f>
        <v>3.2627151993979919E-2</v>
      </c>
    </row>
    <row r="32" spans="1:19" x14ac:dyDescent="0.2">
      <c r="A32" t="s">
        <v>133</v>
      </c>
    </row>
    <row r="33" spans="1:11" x14ac:dyDescent="0.2">
      <c r="A33" t="s">
        <v>7</v>
      </c>
      <c r="B33" t="s">
        <v>8</v>
      </c>
      <c r="C33" t="s">
        <v>9</v>
      </c>
      <c r="D33" t="s">
        <v>10</v>
      </c>
      <c r="E33" t="s">
        <v>11</v>
      </c>
      <c r="F33" t="s">
        <v>12</v>
      </c>
      <c r="G33" t="s">
        <v>13</v>
      </c>
      <c r="H33" t="s">
        <v>14</v>
      </c>
      <c r="I33" t="s">
        <v>15</v>
      </c>
      <c r="J33" t="s">
        <v>16</v>
      </c>
      <c r="K33" t="s">
        <v>17</v>
      </c>
    </row>
    <row r="34" spans="1:11" x14ac:dyDescent="0.2">
      <c r="A34" t="s">
        <v>35</v>
      </c>
      <c r="B34">
        <v>-0.47108659473005815</v>
      </c>
      <c r="C34">
        <v>-0.5352268390347642</v>
      </c>
      <c r="D34">
        <v>-0.86759290977071457</v>
      </c>
      <c r="E34">
        <v>-0.20286076829881383</v>
      </c>
      <c r="F34">
        <v>0.16957764191465338</v>
      </c>
      <c r="G34">
        <v>0.19839324194629016</v>
      </c>
      <c r="H34">
        <v>1.169925703095573</v>
      </c>
      <c r="I34">
        <v>2.0010203300699927</v>
      </c>
      <c r="J34">
        <v>0.20850383543097381</v>
      </c>
      <c r="K34">
        <v>0.76990000000000003</v>
      </c>
    </row>
    <row r="35" spans="1:11" x14ac:dyDescent="0.2">
      <c r="A35" t="s">
        <v>36</v>
      </c>
      <c r="B35">
        <v>3.9995947082180849E-2</v>
      </c>
      <c r="C35">
        <v>7.0622928667942758E-2</v>
      </c>
      <c r="D35">
        <v>-0.48805728736522974</v>
      </c>
      <c r="E35">
        <v>0.62930314470111526</v>
      </c>
      <c r="F35">
        <v>0.28504616433769753</v>
      </c>
      <c r="G35">
        <v>0.30019866205781287</v>
      </c>
      <c r="H35">
        <v>1.0531580481194056</v>
      </c>
      <c r="I35">
        <v>2.6826686070030146</v>
      </c>
      <c r="J35">
        <v>0.30175693646104568</v>
      </c>
      <c r="K35">
        <v>0.61699999999999999</v>
      </c>
    </row>
    <row r="36" spans="1:11" x14ac:dyDescent="0.2">
      <c r="A36" t="s">
        <v>37</v>
      </c>
      <c r="B36">
        <v>0.4310906476478773</v>
      </c>
      <c r="C36">
        <v>0.46460391036682153</v>
      </c>
      <c r="D36">
        <v>6.2004412967694211E-2</v>
      </c>
      <c r="E36">
        <v>0.86720340776594873</v>
      </c>
      <c r="F36">
        <v>0.20541168132413698</v>
      </c>
      <c r="G36">
        <v>0.23900037715464345</v>
      </c>
      <c r="H36">
        <v>1.1635189177849332</v>
      </c>
      <c r="I36">
        <v>2.353657161452416</v>
      </c>
      <c r="J36">
        <v>0.24133859835950569</v>
      </c>
      <c r="K36">
        <v>0.71079999999999999</v>
      </c>
    </row>
    <row r="37" spans="1:11" x14ac:dyDescent="0.2">
      <c r="A37" t="s">
        <v>38</v>
      </c>
      <c r="B37">
        <v>-0.37503189667097753</v>
      </c>
      <c r="C37">
        <v>-0.38174080504457719</v>
      </c>
      <c r="D37">
        <v>-0.67505685294746953</v>
      </c>
      <c r="E37">
        <v>-8.8424757141684851E-2</v>
      </c>
      <c r="F37">
        <v>0.14965379477201213</v>
      </c>
      <c r="G37">
        <v>0.20602400114923755</v>
      </c>
      <c r="H37">
        <v>1.3766707450559592</v>
      </c>
      <c r="I37">
        <v>2.4851823038086023</v>
      </c>
      <c r="J37">
        <v>0.2061332057217041</v>
      </c>
      <c r="K37">
        <v>0.77139999999999997</v>
      </c>
    </row>
    <row r="38" spans="1:11" x14ac:dyDescent="0.2">
      <c r="A38" t="s">
        <v>39</v>
      </c>
      <c r="B38">
        <v>0.37503189667097719</v>
      </c>
      <c r="C38">
        <v>0.38174080502443558</v>
      </c>
      <c r="D38">
        <v>8.758763189658765E-2</v>
      </c>
      <c r="E38">
        <v>0.67589397815228347</v>
      </c>
      <c r="F38">
        <v>0.15008090732691554</v>
      </c>
      <c r="G38">
        <v>0.20602400115167349</v>
      </c>
      <c r="H38">
        <v>1.3727529025587462</v>
      </c>
      <c r="I38">
        <v>2.4845779442242431</v>
      </c>
      <c r="J38">
        <v>0.20613320572348326</v>
      </c>
      <c r="K38">
        <v>0.77170000000000005</v>
      </c>
    </row>
    <row r="39" spans="1:11" x14ac:dyDescent="0.2">
      <c r="A39" t="s">
        <v>40</v>
      </c>
      <c r="B39">
        <v>3.2509453404932493E-16</v>
      </c>
      <c r="C39">
        <v>2.0141646443155956E-11</v>
      </c>
      <c r="D39">
        <v>-1.3621143769412632E-10</v>
      </c>
      <c r="E39">
        <v>1.7649473058043825E-10</v>
      </c>
      <c r="F39">
        <v>7.97734475585141E-11</v>
      </c>
      <c r="G39">
        <v>4.7797799950266047E-10</v>
      </c>
      <c r="H39">
        <v>5.9916929019779666</v>
      </c>
      <c r="I39">
        <v>1109118.4226027115</v>
      </c>
      <c r="J39">
        <v>4.7840217478000025E-10</v>
      </c>
      <c r="K39">
        <v>0.58979999999999999</v>
      </c>
    </row>
    <row r="40" spans="1:11" x14ac:dyDescent="0.2">
      <c r="A40" t="s">
        <v>41</v>
      </c>
      <c r="B40">
        <v>-0.18751594833548876</v>
      </c>
      <c r="C40">
        <v>-0.19071242895073082</v>
      </c>
      <c r="D40">
        <v>-0.33761254796270163</v>
      </c>
      <c r="E40">
        <v>-4.3812309938760015E-2</v>
      </c>
      <c r="F40">
        <v>7.4950417543740711E-2</v>
      </c>
      <c r="G40">
        <v>0.10281891908257262</v>
      </c>
      <c r="H40">
        <v>1.3718258343600018</v>
      </c>
      <c r="I40">
        <v>2.4771717329984662</v>
      </c>
      <c r="J40">
        <v>0.10286859389353116</v>
      </c>
      <c r="K40">
        <v>0.77270000000000005</v>
      </c>
    </row>
    <row r="41" spans="1:11" x14ac:dyDescent="0.2">
      <c r="A41" t="s">
        <v>42</v>
      </c>
      <c r="B41">
        <v>0.1875159483354886</v>
      </c>
      <c r="C41">
        <v>0.19071242894089255</v>
      </c>
      <c r="D41">
        <v>4.3297042304859833E-2</v>
      </c>
      <c r="E41">
        <v>0.33812781557692528</v>
      </c>
      <c r="F41">
        <v>7.5213314019454705E-2</v>
      </c>
      <c r="G41">
        <v>0.10281891908409652</v>
      </c>
      <c r="H41">
        <v>1.3670308299073397</v>
      </c>
      <c r="I41">
        <v>2.4763357477838701</v>
      </c>
      <c r="J41">
        <v>0.1028685938947486</v>
      </c>
      <c r="K41">
        <v>0.7732</v>
      </c>
    </row>
    <row r="42" spans="1:11" x14ac:dyDescent="0.2">
      <c r="A42" t="s">
        <v>43</v>
      </c>
      <c r="B42">
        <v>1.6254726702466247E-16</v>
      </c>
      <c r="C42">
        <v>9.838266267777429E-12</v>
      </c>
      <c r="D42">
        <v>-6.6717171522776912E-11</v>
      </c>
      <c r="E42">
        <v>8.6393704058331773E-11</v>
      </c>
      <c r="F42">
        <v>3.9059614561499029E-11</v>
      </c>
      <c r="G42">
        <v>2.287078443211203E-10</v>
      </c>
      <c r="H42">
        <v>5.855353333326466</v>
      </c>
      <c r="I42">
        <v>907156.48625873111</v>
      </c>
      <c r="J42">
        <v>2.2891934461471214E-10</v>
      </c>
      <c r="K42">
        <v>0.59940000000000004</v>
      </c>
    </row>
    <row r="43" spans="1:11" x14ac:dyDescent="0.2">
      <c r="A43" t="s">
        <v>44</v>
      </c>
      <c r="B43">
        <v>-4.4678390631508641E-15</v>
      </c>
      <c r="C43">
        <v>-2.6441265798954675E-11</v>
      </c>
      <c r="D43">
        <v>-5.6612488796713728E-6</v>
      </c>
      <c r="E43">
        <v>5.6611959971397747E-6</v>
      </c>
      <c r="F43">
        <v>2.8884318707183271E-6</v>
      </c>
      <c r="G43">
        <v>7.5673200826322914E-10</v>
      </c>
      <c r="H43">
        <v>2.6198714116633696E-4</v>
      </c>
      <c r="I43">
        <v>23976.584309893136</v>
      </c>
      <c r="J43">
        <v>7.5719365859499301E-10</v>
      </c>
      <c r="K43">
        <v>0.56240000000000001</v>
      </c>
    </row>
    <row r="44" spans="1:11" x14ac:dyDescent="0.2">
      <c r="A44" t="s">
        <v>45</v>
      </c>
      <c r="B44">
        <v>-0.21043262796039722</v>
      </c>
      <c r="C44">
        <v>-0.21989433363297159</v>
      </c>
      <c r="D44">
        <v>-0.41881894682896292</v>
      </c>
      <c r="E44">
        <v>-2.0969720436980213E-2</v>
      </c>
      <c r="F44">
        <v>0.10149401456612642</v>
      </c>
      <c r="G44">
        <v>0.1188173363063401</v>
      </c>
      <c r="H44">
        <v>1.1706831857451754</v>
      </c>
      <c r="I44">
        <v>2.610129802662744</v>
      </c>
      <c r="J44">
        <v>0.11919346996026395</v>
      </c>
      <c r="K44">
        <v>0.72689999999999999</v>
      </c>
    </row>
    <row r="45" spans="1:11" x14ac:dyDescent="0.2">
      <c r="A45" t="s">
        <v>46</v>
      </c>
      <c r="B45">
        <v>0.21043262796040169</v>
      </c>
      <c r="C45">
        <v>0.21989433365941286</v>
      </c>
      <c r="D45">
        <v>2.553830565168367E-2</v>
      </c>
      <c r="E45">
        <v>0.41425036166714202</v>
      </c>
      <c r="F45">
        <v>9.9163060923968385E-2</v>
      </c>
      <c r="G45">
        <v>0.11881733629534282</v>
      </c>
      <c r="H45">
        <v>1.1982015801876469</v>
      </c>
      <c r="I45">
        <v>2.6296206068182806</v>
      </c>
      <c r="J45">
        <v>0.11919346995139998</v>
      </c>
      <c r="K45">
        <v>0.72189999999999999</v>
      </c>
    </row>
    <row r="46" spans="1:11" x14ac:dyDescent="0.2">
      <c r="A46" t="s">
        <v>47</v>
      </c>
      <c r="B46">
        <v>8.9356781263017282E-15</v>
      </c>
      <c r="C46">
        <v>5.3676578859667166E-11</v>
      </c>
      <c r="D46">
        <v>-1.3552189438654309E-4</v>
      </c>
      <c r="E46">
        <v>1.3552200173970079E-4</v>
      </c>
      <c r="F46">
        <v>6.9145121610448873E-5</v>
      </c>
      <c r="G46">
        <v>1.5258157655689103E-9</v>
      </c>
      <c r="H46">
        <v>2.2066860684186524E-5</v>
      </c>
      <c r="I46">
        <v>37655.681776368139</v>
      </c>
      <c r="J46">
        <v>1.5267593020457773E-9</v>
      </c>
      <c r="K46">
        <v>0.5706</v>
      </c>
    </row>
    <row r="47" spans="1:11" x14ac:dyDescent="0.2">
      <c r="A47" t="s">
        <v>48</v>
      </c>
      <c r="B47">
        <v>0.42086525592079443</v>
      </c>
      <c r="C47">
        <v>0.43867556963791676</v>
      </c>
      <c r="D47">
        <v>3.3944226963014655E-2</v>
      </c>
      <c r="E47">
        <v>0.84340691231281883</v>
      </c>
      <c r="F47">
        <v>0.20649937747191857</v>
      </c>
      <c r="G47">
        <v>0.23538495925983255</v>
      </c>
      <c r="H47">
        <v>1.1398821736973133</v>
      </c>
      <c r="I47">
        <v>2.6223772321243977</v>
      </c>
      <c r="J47">
        <v>0.23605780292219816</v>
      </c>
      <c r="K47">
        <v>0.72650000000000003</v>
      </c>
    </row>
    <row r="48" spans="1:11" x14ac:dyDescent="0.2">
      <c r="A48" t="s">
        <v>49</v>
      </c>
      <c r="B48">
        <v>-0.42086525592080337</v>
      </c>
      <c r="C48">
        <v>-0.43867556969159333</v>
      </c>
      <c r="D48">
        <v>-0.82481424027054306</v>
      </c>
      <c r="E48">
        <v>-5.2536899112643448E-2</v>
      </c>
      <c r="F48">
        <v>0.19701314596837621</v>
      </c>
      <c r="G48">
        <v>0.2353849592380228</v>
      </c>
      <c r="H48">
        <v>1.1947677810079023</v>
      </c>
      <c r="I48">
        <v>2.6434004262587165</v>
      </c>
      <c r="J48">
        <v>0.23605780290449974</v>
      </c>
      <c r="K48">
        <v>0.72170000000000001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70F6E2-B812-BF4D-9A49-F9477BF8063A}">
  <dimension ref="A1:X54"/>
  <sheetViews>
    <sheetView topLeftCell="K1" zoomScale="70" zoomScaleNormal="70" workbookViewId="0">
      <selection activeCell="J51" sqref="J51"/>
    </sheetView>
  </sheetViews>
  <sheetFormatPr baseColWidth="10" defaultRowHeight="16" x14ac:dyDescent="0.2"/>
  <cols>
    <col min="6" max="7" width="14.6640625" bestFit="1" customWidth="1"/>
    <col min="8" max="8" width="13.6640625" bestFit="1" customWidth="1"/>
    <col min="10" max="10" width="11.6640625" bestFit="1" customWidth="1"/>
    <col min="11" max="12" width="11.83203125" bestFit="1" customWidth="1"/>
    <col min="18" max="19" width="11.6640625" bestFit="1" customWidth="1"/>
    <col min="20" max="20" width="11" bestFit="1" customWidth="1"/>
    <col min="22" max="23" width="11" bestFit="1" customWidth="1"/>
    <col min="24" max="24" width="11.6640625" bestFit="1" customWidth="1"/>
  </cols>
  <sheetData>
    <row r="1" spans="1:24" ht="17" thickTop="1" x14ac:dyDescent="0.2">
      <c r="A1" s="135" t="s">
        <v>95</v>
      </c>
      <c r="B1" s="135"/>
      <c r="C1" s="136" t="s">
        <v>96</v>
      </c>
      <c r="D1" s="136"/>
      <c r="E1" s="1"/>
      <c r="F1" s="137" t="s">
        <v>97</v>
      </c>
      <c r="G1" s="137"/>
      <c r="H1" s="137"/>
      <c r="I1" s="2"/>
      <c r="J1" s="138" t="s">
        <v>98</v>
      </c>
      <c r="K1" s="138"/>
      <c r="L1" s="138"/>
      <c r="M1" s="108" t="s">
        <v>95</v>
      </c>
      <c r="N1" s="108"/>
      <c r="O1" s="109" t="s">
        <v>96</v>
      </c>
      <c r="P1" s="109"/>
      <c r="Q1" s="3"/>
      <c r="R1" s="113" t="s">
        <v>97</v>
      </c>
      <c r="S1" s="113"/>
      <c r="T1" s="113"/>
      <c r="U1" s="4"/>
      <c r="V1" s="117" t="s">
        <v>98</v>
      </c>
      <c r="W1" s="117"/>
      <c r="X1" s="117"/>
    </row>
    <row r="2" spans="1:24" ht="18" thickBot="1" x14ac:dyDescent="0.25">
      <c r="A2" s="132" t="s">
        <v>99</v>
      </c>
      <c r="B2" s="132"/>
      <c r="C2" s="133" t="s">
        <v>100</v>
      </c>
      <c r="D2" s="133"/>
      <c r="E2" s="5"/>
      <c r="F2" s="6" t="s">
        <v>101</v>
      </c>
      <c r="G2" s="6" t="s">
        <v>102</v>
      </c>
      <c r="H2" s="6" t="s">
        <v>103</v>
      </c>
      <c r="I2" s="7"/>
      <c r="J2" s="6" t="s">
        <v>101</v>
      </c>
      <c r="K2" s="6" t="s">
        <v>102</v>
      </c>
      <c r="L2" s="6" t="s">
        <v>103</v>
      </c>
      <c r="M2" s="114" t="s">
        <v>99</v>
      </c>
      <c r="N2" s="114"/>
      <c r="O2" s="134" t="s">
        <v>100</v>
      </c>
      <c r="P2" s="134"/>
      <c r="Q2" s="8"/>
      <c r="R2" s="9" t="s">
        <v>101</v>
      </c>
      <c r="S2" s="9" t="s">
        <v>102</v>
      </c>
      <c r="T2" s="9" t="s">
        <v>103</v>
      </c>
      <c r="U2" s="10"/>
      <c r="V2" s="9" t="s">
        <v>101</v>
      </c>
      <c r="W2" s="9" t="s">
        <v>102</v>
      </c>
      <c r="X2" s="9" t="s">
        <v>103</v>
      </c>
    </row>
    <row r="3" spans="1:24" ht="17" thickTop="1" x14ac:dyDescent="0.2">
      <c r="A3" s="130" t="s">
        <v>104</v>
      </c>
      <c r="B3" s="130"/>
      <c r="C3" s="131"/>
      <c r="D3" s="131"/>
      <c r="E3" s="130"/>
      <c r="F3" s="131"/>
      <c r="G3" s="131"/>
      <c r="H3" s="131"/>
      <c r="I3" s="131"/>
      <c r="J3" s="131"/>
      <c r="K3" s="131"/>
      <c r="L3" s="131"/>
      <c r="M3" s="112" t="s">
        <v>105</v>
      </c>
      <c r="N3" s="112"/>
      <c r="O3" s="116"/>
      <c r="P3" s="116"/>
      <c r="Q3" s="112"/>
      <c r="R3" s="116"/>
      <c r="S3" s="116"/>
      <c r="T3" s="116"/>
      <c r="U3" s="116"/>
      <c r="V3" s="116"/>
      <c r="W3" s="116"/>
      <c r="X3" s="116"/>
    </row>
    <row r="4" spans="1:24" x14ac:dyDescent="0.2">
      <c r="A4" s="11">
        <v>250</v>
      </c>
      <c r="B4" s="12"/>
      <c r="C4" s="122" t="s">
        <v>106</v>
      </c>
      <c r="D4" s="120"/>
      <c r="E4" s="58"/>
      <c r="F4" s="81">
        <f>SWOPIT_NONE_TRUE_250!P4</f>
        <v>0.55109734142012634</v>
      </c>
      <c r="G4" s="81">
        <f>SWOPIT_PARTIAL_TRUE_250!P4</f>
        <v>0.55673933050742364</v>
      </c>
      <c r="H4" s="81">
        <f>SWOPIT_COMPLETE_TRUE_250!P4</f>
        <v>0.53845008838469066</v>
      </c>
      <c r="I4" s="13"/>
      <c r="J4" s="81">
        <f>SWOPITC_NONE_TRUE_250!P4</f>
        <v>0.47982539304139971</v>
      </c>
      <c r="K4" s="81">
        <f>SWOPITC_PARTIAL_TRUE_250!P4</f>
        <v>0.45217836973522307</v>
      </c>
      <c r="L4" s="81">
        <f>SWOPITC_COMPLETE_TRUE_250!P4</f>
        <v>0.47297266599149373</v>
      </c>
      <c r="M4" s="14">
        <v>250</v>
      </c>
      <c r="N4" s="15"/>
      <c r="O4" s="106" t="s">
        <v>106</v>
      </c>
      <c r="P4" s="105"/>
      <c r="Q4" s="54"/>
      <c r="R4" s="81">
        <f>SWOPIT_NONE_TRUE_250!P16</f>
        <v>0.43453328353340792</v>
      </c>
      <c r="S4" s="81">
        <f>SWOPIT_PARTIAL_TRUE_250!P16</f>
        <v>0.5234270314144106</v>
      </c>
      <c r="T4" s="81">
        <f>SWOPIT_COMPLETE_TRUE_250!P16</f>
        <v>0.38421896693674495</v>
      </c>
      <c r="U4" s="16"/>
      <c r="V4" s="81">
        <f>SWOPITC_NONE_TRUE_250!P22</f>
        <v>0.32187224118993013</v>
      </c>
      <c r="W4" s="81">
        <f>SWOPITC_PARTIAL_TRUE_250!P22</f>
        <v>0.35654711177408377</v>
      </c>
      <c r="X4" s="81">
        <f>SWOPITC_COMPLETE_TRUE_250!P22</f>
        <v>0.28815407203101873</v>
      </c>
    </row>
    <row r="5" spans="1:24" x14ac:dyDescent="0.2">
      <c r="A5" s="17">
        <v>500</v>
      </c>
      <c r="B5" s="18"/>
      <c r="C5" s="120"/>
      <c r="D5" s="120"/>
      <c r="E5" s="58"/>
      <c r="F5" s="81">
        <f>SWOPIT_NONE_TRUE_500!P4</f>
        <v>0.17288782488507742</v>
      </c>
      <c r="G5" s="81">
        <f>SWOPIT_PARTIAL_TRUE_500!P4</f>
        <v>0.17016804863982926</v>
      </c>
      <c r="H5" s="81">
        <f>SWOPIT_COMPLETE_TRUE_500!P4</f>
        <v>0.17402724894426683</v>
      </c>
      <c r="I5" s="13"/>
      <c r="J5" s="81">
        <f>SWOPITC_NONE_TRUE_500!P4</f>
        <v>0.15713712811158592</v>
      </c>
      <c r="K5" s="81">
        <f>SWOPITC_PARTIAL_TRUE_500!P4</f>
        <v>0.15778507376364323</v>
      </c>
      <c r="L5" s="81">
        <f>SWOPITC_COMPLETE_TRUE_500!P4</f>
        <v>0.16251972041628085</v>
      </c>
      <c r="M5" s="19">
        <v>500</v>
      </c>
      <c r="N5" s="20"/>
      <c r="O5" s="105"/>
      <c r="P5" s="105"/>
      <c r="Q5" s="54"/>
      <c r="R5" s="81">
        <f>SWOPIT_NONE_TRUE_500!P16</f>
        <v>0.10392663495424892</v>
      </c>
      <c r="S5" s="81">
        <f>SWOPIT_PARTIAL_TRUE_500!P16</f>
        <v>0.13678644173318871</v>
      </c>
      <c r="T5" s="81">
        <f>SWOPIT_COMPLETE_TRUE_500!P16</f>
        <v>0.10497334355694932</v>
      </c>
      <c r="U5" s="16"/>
      <c r="V5" s="81">
        <f>SWOPITC_NONE_TRUE_500!P22</f>
        <v>8.7868577909443787E-2</v>
      </c>
      <c r="W5" s="81">
        <f>SWOPITC_PARTIAL_TRUE_500!P22</f>
        <v>0.12350514247538132</v>
      </c>
      <c r="X5" s="81">
        <f>SWOPITC_COMPLETE_TRUE_500!P22</f>
        <v>9.0591588278114171E-2</v>
      </c>
    </row>
    <row r="6" spans="1:24" x14ac:dyDescent="0.2">
      <c r="A6" s="72">
        <v>1000</v>
      </c>
      <c r="B6" s="22"/>
      <c r="C6" s="119"/>
      <c r="D6" s="119"/>
      <c r="E6" s="58"/>
      <c r="F6" s="81">
        <f>SWOPIT_NONE_TRUE_1000!P4</f>
        <v>7.6150481357868754E-2</v>
      </c>
      <c r="G6" s="81">
        <f>SWOPIT_PARTIAL_TRUE_1000!P4</f>
        <v>7.372620213982839E-2</v>
      </c>
      <c r="H6" s="81">
        <f>SWOPIT_COMPLETE_TRUE_1000!P4</f>
        <v>7.6006015163833499E-2</v>
      </c>
      <c r="I6" s="13"/>
      <c r="J6" s="81">
        <f>SWOPITC_NONE_TRUE_1000!P4</f>
        <v>7.0215425090944542E-2</v>
      </c>
      <c r="K6" s="81">
        <f>SWOPITC_PARTIAL_TRUE_1000!P4</f>
        <v>6.8501272917912262E-2</v>
      </c>
      <c r="L6" s="81">
        <f>SWOPITC_COMPLETE_TRUE_1000!P4</f>
        <v>7.0250293554466617E-2</v>
      </c>
      <c r="M6" s="65">
        <v>1000</v>
      </c>
      <c r="N6" s="25"/>
      <c r="O6" s="104"/>
      <c r="P6" s="104"/>
      <c r="Q6" s="54"/>
      <c r="R6" s="81">
        <f>SWOPIT_NONE_TRUE_1000!P16</f>
        <v>4.6320429923758843E-2</v>
      </c>
      <c r="S6" s="81">
        <f>SWOPIT_PARTIAL_TRUE_1000!P16</f>
        <v>5.6315696244301168E-2</v>
      </c>
      <c r="T6" s="81">
        <f>SWOPIT_COMPLETE_TRUE_1000!P16</f>
        <v>4.640500068814335E-2</v>
      </c>
      <c r="U6" s="16"/>
      <c r="V6" s="81">
        <f>SWOPITC_NONE_TRUE_1000!P22</f>
        <v>4.0138083904282085E-2</v>
      </c>
      <c r="W6" s="81">
        <f>SWOPITC_PARTIAL_TRUE_1000!P22</f>
        <v>5.0895033258368715E-2</v>
      </c>
      <c r="X6" s="81">
        <f>SWOPITC_COMPLETE_TRUE_1000!P22</f>
        <v>3.9644784530372276E-2</v>
      </c>
    </row>
    <row r="7" spans="1:24" x14ac:dyDescent="0.2">
      <c r="A7" s="21">
        <v>2000</v>
      </c>
      <c r="B7" s="34"/>
      <c r="C7" s="59"/>
      <c r="D7" s="59"/>
      <c r="E7" s="59"/>
      <c r="F7" s="81">
        <f>SWOPIT_NONE_TRUE_2000!P4</f>
        <v>3.3008516521909705E-2</v>
      </c>
      <c r="G7" s="81">
        <f>SWOPIT_PARTIAL_TRUE_2000!P4</f>
        <v>3.323436892324353E-2</v>
      </c>
      <c r="H7" s="81">
        <f>SWOPIT_COMPLETE_TRUE_2000!P4</f>
        <v>3.445793265625148E-2</v>
      </c>
      <c r="I7" s="23"/>
      <c r="J7" s="83">
        <f>SWOPITC_NONE_TRUE_2000!P4</f>
        <v>3.2049320780801735E-2</v>
      </c>
      <c r="K7" s="83">
        <f>SWOPITC_PARTIAL_TRUE_2000!P4</f>
        <v>3.2214307315133639E-2</v>
      </c>
      <c r="L7" s="81">
        <f>SWOPITC_COMPLETE_TRUE_2000!P4</f>
        <v>3.2708424705735296E-2</v>
      </c>
      <c r="M7" s="24">
        <v>2000</v>
      </c>
      <c r="N7" s="32"/>
      <c r="O7" s="55"/>
      <c r="P7" s="55"/>
      <c r="Q7" s="55"/>
      <c r="R7" s="81">
        <f>SWOPIT_NONE_TRUE_2000!P16</f>
        <v>1.9439214563938573E-2</v>
      </c>
      <c r="S7" s="81">
        <f>SWOPIT_PARTIAL_TRUE_2000!P16</f>
        <v>2.6218669244921704E-2</v>
      </c>
      <c r="T7" s="81">
        <f>SWOPIT_COMPLETE_TRUE_2000!P16</f>
        <v>2.0567970646813732E-2</v>
      </c>
      <c r="U7" s="26"/>
      <c r="V7" s="83">
        <f>SWOPITC_NONE_TRUE_2000!P22</f>
        <v>1.8619806648405179E-2</v>
      </c>
      <c r="W7" s="83">
        <f>SWOPITC_PARTIAL_TRUE_2000!P22</f>
        <v>2.4856666111910609E-2</v>
      </c>
      <c r="X7" s="83">
        <f>SWOPITC_COMPLETE_TRUE_2000!P22</f>
        <v>1.892277952304959E-2</v>
      </c>
    </row>
    <row r="8" spans="1:24" x14ac:dyDescent="0.2">
      <c r="A8" s="11">
        <v>250</v>
      </c>
      <c r="B8" s="12"/>
      <c r="C8" s="118" t="s">
        <v>107</v>
      </c>
      <c r="D8" s="119"/>
      <c r="E8" s="58"/>
      <c r="F8" s="81">
        <f>SWOPIT_NONE_TRUE_250!P5</f>
        <v>1.817415737554867</v>
      </c>
      <c r="G8" s="81">
        <f>SWOPIT_PARTIAL_TRUE_250!P5</f>
        <v>1.8570902980350852</v>
      </c>
      <c r="H8" s="81">
        <f>SWOPIT_COMPLETE_TRUE_250!P5</f>
        <v>1.6649753003740664</v>
      </c>
      <c r="I8" s="13"/>
      <c r="J8" s="81">
        <f>SWOPITC_NONE_TRUE_250!P5</f>
        <v>1.3319760173897655</v>
      </c>
      <c r="K8" s="81">
        <f>SWOPITC_PARTIAL_TRUE_250!P5</f>
        <v>1.1956303171720251</v>
      </c>
      <c r="L8" s="81">
        <f>SWOPITC_COMPLETE_TRUE_250!P5</f>
        <v>1.2869652737295667</v>
      </c>
      <c r="M8" s="14">
        <v>250</v>
      </c>
      <c r="N8" s="15"/>
      <c r="O8" s="103" t="s">
        <v>107</v>
      </c>
      <c r="P8" s="104"/>
      <c r="Q8" s="54"/>
      <c r="R8" s="81">
        <f>SWOPIT_NONE_TRUE_250!P17</f>
        <v>2.5395277297368382</v>
      </c>
      <c r="S8" s="81">
        <f>SWOPIT_PARTIAL_TRUE_250!P17</f>
        <v>2.5269112605854747</v>
      </c>
      <c r="T8" s="81">
        <f>SWOPIT_COMPLETE_TRUE_250!P17</f>
        <v>2.0738461307372265</v>
      </c>
      <c r="U8" s="16"/>
      <c r="V8" s="81">
        <f>SWOPITC_NONE_TRUE_250!P23</f>
        <v>1.3515671707998533</v>
      </c>
      <c r="W8" s="81">
        <f>SWOPITC_PARTIAL_TRUE_250!P23</f>
        <v>1.1937167191230962</v>
      </c>
      <c r="X8" s="81">
        <f>SWOPITC_COMPLETE_TRUE_250!P23</f>
        <v>1.1248191164781396</v>
      </c>
    </row>
    <row r="9" spans="1:24" x14ac:dyDescent="0.2">
      <c r="A9" s="17">
        <v>500</v>
      </c>
      <c r="B9" s="18"/>
      <c r="C9" s="120"/>
      <c r="D9" s="120"/>
      <c r="E9" s="58"/>
      <c r="F9" s="81">
        <f>SWOPIT_NONE_TRUE_500!P5</f>
        <v>0.46339219485579425</v>
      </c>
      <c r="G9" s="81">
        <f>SWOPIT_PARTIAL_TRUE_500!P5</f>
        <v>0.42750428028323023</v>
      </c>
      <c r="H9" s="81">
        <f>SWOPIT_COMPLETE_TRUE_500!P5</f>
        <v>0.45599423911909726</v>
      </c>
      <c r="I9" s="13"/>
      <c r="J9" s="81">
        <f>SWOPITC_NONE_TRUE_500!P5</f>
        <v>0.42819524271237136</v>
      </c>
      <c r="K9" s="81">
        <f>SWOPITC_PARTIAL_TRUE_500!P5</f>
        <v>0.40742981113326765</v>
      </c>
      <c r="L9" s="81">
        <f>SWOPITC_COMPLETE_TRUE_500!P5</f>
        <v>0.44072103659124151</v>
      </c>
      <c r="M9" s="19">
        <v>500</v>
      </c>
      <c r="N9" s="20"/>
      <c r="O9" s="105"/>
      <c r="P9" s="105"/>
      <c r="Q9" s="54"/>
      <c r="R9" s="81">
        <f>SWOPIT_NONE_TRUE_500!P17</f>
        <v>0.44336680539438378</v>
      </c>
      <c r="S9" s="81">
        <f>SWOPIT_PARTIAL_TRUE_500!P17</f>
        <v>0.4297446541944499</v>
      </c>
      <c r="T9" s="81">
        <f>SWOPIT_COMPLETE_TRUE_500!P17</f>
        <v>0.44538915182382716</v>
      </c>
      <c r="U9" s="16"/>
      <c r="V9" s="81">
        <f>SWOPITC_NONE_TRUE_500!P23</f>
        <v>0.40578770037709488</v>
      </c>
      <c r="W9" s="81">
        <f>SWOPITC_PARTIAL_TRUE_500!P23</f>
        <v>0.39538514278386477</v>
      </c>
      <c r="X9" s="81">
        <f>SWOPITC_COMPLETE_TRUE_500!P23</f>
        <v>0.41522837648743915</v>
      </c>
    </row>
    <row r="10" spans="1:24" x14ac:dyDescent="0.2">
      <c r="A10" s="72">
        <v>1000</v>
      </c>
      <c r="B10" s="22"/>
      <c r="C10" s="119"/>
      <c r="D10" s="119"/>
      <c r="E10" s="58"/>
      <c r="F10" s="81">
        <f>SWOPIT_NONE_TRUE_1000!P5</f>
        <v>0.23372696550484678</v>
      </c>
      <c r="G10" s="81">
        <f>SWOPIT_PARTIAL_TRUE_1000!P5</f>
        <v>0.21922441165931014</v>
      </c>
      <c r="H10" s="81">
        <f>SWOPIT_COMPLETE_TRUE_1000!P5</f>
        <v>0.2324597820809895</v>
      </c>
      <c r="I10" s="13"/>
      <c r="J10" s="81">
        <f>SWOPITC_NONE_TRUE_1000!P5</f>
        <v>0.23051587326264106</v>
      </c>
      <c r="K10" s="81">
        <f>SWOPITC_PARTIAL_TRUE_1000!P5</f>
        <v>0.21790682758263161</v>
      </c>
      <c r="L10" s="81">
        <f>SWOPITC_COMPLETE_TRUE_1000!P5</f>
        <v>0.22870018149237117</v>
      </c>
      <c r="M10" s="65">
        <v>1000</v>
      </c>
      <c r="N10" s="25"/>
      <c r="O10" s="104"/>
      <c r="P10" s="104"/>
      <c r="Q10" s="54"/>
      <c r="R10" s="81">
        <f>SWOPIT_NONE_TRUE_1000!P17</f>
        <v>0.23395444348446037</v>
      </c>
      <c r="S10" s="81">
        <f>SWOPIT_PARTIAL_TRUE_1000!P17</f>
        <v>0.21512951277179851</v>
      </c>
      <c r="T10" s="81">
        <f>SWOPIT_COMPLETE_TRUE_1000!P17</f>
        <v>0.23109754266909938</v>
      </c>
      <c r="U10" s="16"/>
      <c r="V10" s="81">
        <f>SWOPITC_NONE_TRUE_1000!P23</f>
        <v>0.23115289344764137</v>
      </c>
      <c r="W10" s="81">
        <f>SWOPITC_PARTIAL_TRUE_1000!P23</f>
        <v>0.21284467619692146</v>
      </c>
      <c r="X10" s="81">
        <f>SWOPITC_COMPLETE_TRUE_1000!P23</f>
        <v>0.22742941475088424</v>
      </c>
    </row>
    <row r="11" spans="1:24" x14ac:dyDescent="0.2">
      <c r="A11" s="21">
        <v>2000</v>
      </c>
      <c r="B11" s="34"/>
      <c r="C11" s="59"/>
      <c r="D11" s="59"/>
      <c r="E11" s="59"/>
      <c r="F11" s="81">
        <f>SWOPIT_NONE_TRUE_2000!P5</f>
        <v>0.14521258178728474</v>
      </c>
      <c r="G11" s="81">
        <f>SWOPIT_PARTIAL_TRUE_2000!P5</f>
        <v>0.13710697855732543</v>
      </c>
      <c r="H11" s="81">
        <f>SWOPIT_COMPLETE_TRUE_2000!P5</f>
        <v>0.14516024346775597</v>
      </c>
      <c r="I11" s="23"/>
      <c r="J11" s="83">
        <f>SWOPITC_NONE_TRUE_2000!P5</f>
        <v>0.14378601363413693</v>
      </c>
      <c r="K11" s="83">
        <f>SWOPITC_PARTIAL_TRUE_2000!P5</f>
        <v>0.13654227046476042</v>
      </c>
      <c r="L11" s="83">
        <f>SWOPITC_COMPLETE_TRUE_2000!P5</f>
        <v>0.14519735375891812</v>
      </c>
      <c r="M11" s="24">
        <v>2000</v>
      </c>
      <c r="N11" s="32"/>
      <c r="O11" s="55"/>
      <c r="P11" s="55"/>
      <c r="Q11" s="55"/>
      <c r="R11" s="81">
        <f>SWOPIT_NONE_TRUE_2000!P20</f>
        <v>0</v>
      </c>
      <c r="S11" s="81">
        <f>SWOPIT_PARTIAL_TRUE_2000!P20</f>
        <v>0</v>
      </c>
      <c r="T11" s="81">
        <f>SWOPIT_COMPLETE_TRUE_2000!P20</f>
        <v>0</v>
      </c>
      <c r="U11" s="26"/>
      <c r="V11" s="83">
        <f>SWOPITC_NONE_TRUE_2000!P23</f>
        <v>0.14869457658209184</v>
      </c>
      <c r="W11" s="83">
        <f>SWOPITC_PARTIAL_TRUE_2000!P23</f>
        <v>0.1363370591997177</v>
      </c>
      <c r="X11" s="83">
        <f>SWOPITC_COMPLETE_TRUE_2000!P23</f>
        <v>0.14929802572243667</v>
      </c>
    </row>
    <row r="12" spans="1:24" x14ac:dyDescent="0.2">
      <c r="A12" s="11">
        <v>250</v>
      </c>
      <c r="B12" s="12"/>
      <c r="C12" s="128" t="s">
        <v>108</v>
      </c>
      <c r="D12" s="119"/>
      <c r="E12" s="58"/>
      <c r="F12" s="81">
        <f>SWOPIT_NONE_TRUE_250!P6</f>
        <v>97.25200000000001</v>
      </c>
      <c r="G12" s="81">
        <f>SWOPIT_PARTIAL_TRUE_250!P6</f>
        <v>97.346666666666664</v>
      </c>
      <c r="H12" s="81">
        <f>SWOPIT_COMPLETE_TRUE_250!P6</f>
        <v>97.352000000000004</v>
      </c>
      <c r="I12" s="13"/>
      <c r="J12" s="81">
        <f>SWOPITC_NONE_TRUE_250!P6</f>
        <v>87.646000000000001</v>
      </c>
      <c r="K12" s="81">
        <f>SWOPITC_PARTIAL_TRUE_250!P6</f>
        <v>86.058333333333337</v>
      </c>
      <c r="L12" s="81">
        <f>SWOPITC_COMPLETE_TRUE_250!P6</f>
        <v>87.16</v>
      </c>
      <c r="M12" s="14">
        <v>250</v>
      </c>
      <c r="N12" s="15"/>
      <c r="O12" s="110" t="s">
        <v>109</v>
      </c>
      <c r="P12" s="104"/>
      <c r="Q12" s="54"/>
      <c r="R12" s="81">
        <f>SWOPIT_NONE_TRUE_250!P18</f>
        <v>96.82</v>
      </c>
      <c r="S12" s="81">
        <f>SWOPIT_PARTIAL_TRUE_250!P18</f>
        <v>96.986666666666679</v>
      </c>
      <c r="T12" s="81">
        <f>SWOPIT_COMPLETE_TRUE_250!P18</f>
        <v>96.99</v>
      </c>
      <c r="U12" s="16"/>
      <c r="V12" s="81">
        <f>SWOPITC_NONE_TRUE_250!P24</f>
        <v>94.454999999999998</v>
      </c>
      <c r="W12" s="81">
        <f>SWOPITC_PARTIAL_TRUE_250!P24</f>
        <v>88.62</v>
      </c>
      <c r="X12" s="81">
        <f>SWOPITC_COMPLETE_TRUE_250!P24</f>
        <v>93.554999999999993</v>
      </c>
    </row>
    <row r="13" spans="1:24" x14ac:dyDescent="0.2">
      <c r="A13" s="17">
        <v>500</v>
      </c>
      <c r="B13" s="18"/>
      <c r="C13" s="120"/>
      <c r="D13" s="120"/>
      <c r="E13" s="58"/>
      <c r="F13" s="81">
        <f>SWOPIT_NONE_TRUE_500!P6</f>
        <v>96.262</v>
      </c>
      <c r="G13" s="81">
        <f>SWOPIT_PARTIAL_TRUE_500!P6</f>
        <v>96.50333333333333</v>
      </c>
      <c r="H13" s="81">
        <f>SWOPIT_COMPLETE_TRUE_500!P6</f>
        <v>96.35199999999999</v>
      </c>
      <c r="I13" s="13"/>
      <c r="J13" s="81">
        <f>SWOPITC_NONE_TRUE_500!P6</f>
        <v>89.9</v>
      </c>
      <c r="K13" s="81">
        <f>SWOPITC_PARTIAL_TRUE_500!P6</f>
        <v>87.851666666666659</v>
      </c>
      <c r="L13" s="81">
        <f>SWOPITC_COMPLETE_TRUE_500!P6</f>
        <v>89.771999999999991</v>
      </c>
      <c r="M13" s="19">
        <v>500</v>
      </c>
      <c r="N13" s="20"/>
      <c r="O13" s="105"/>
      <c r="P13" s="105"/>
      <c r="Q13" s="54"/>
      <c r="R13" s="81">
        <f>SWOPIT_NONE_TRUE_500!P18</f>
        <v>95.765000000000001</v>
      </c>
      <c r="S13" s="81">
        <f>SWOPIT_PARTIAL_TRUE_500!P18</f>
        <v>96.166666666666671</v>
      </c>
      <c r="T13" s="81">
        <f>SWOPIT_COMPLETE_TRUE_500!P18</f>
        <v>96.05</v>
      </c>
      <c r="U13" s="16"/>
      <c r="V13" s="81">
        <f>SWOPITC_NONE_TRUE_500!P24</f>
        <v>94.83</v>
      </c>
      <c r="W13" s="81">
        <f>SWOPITC_PARTIAL_TRUE_500!P24</f>
        <v>91.433333333333337</v>
      </c>
      <c r="X13" s="81">
        <f>SWOPITC_COMPLETE_TRUE_500!P24</f>
        <v>94.655000000000001</v>
      </c>
    </row>
    <row r="14" spans="1:24" x14ac:dyDescent="0.2">
      <c r="A14" s="72">
        <v>1000</v>
      </c>
      <c r="B14" s="22"/>
      <c r="C14" s="119"/>
      <c r="D14" s="119"/>
      <c r="E14" s="58"/>
      <c r="F14" s="81">
        <f>SWOPIT_NONE_TRUE_1000!P6</f>
        <v>95.52</v>
      </c>
      <c r="G14" s="81">
        <f>SWOPIT_PARTIAL_TRUE_1000!P6</f>
        <v>95.61</v>
      </c>
      <c r="H14" s="81">
        <f>SWOPIT_COMPLETE_TRUE_1000!P6</f>
        <v>95.442000000000007</v>
      </c>
      <c r="I14" s="13"/>
      <c r="J14" s="81">
        <f>SWOPITC_NONE_TRUE_1000!P6</f>
        <v>92.254000000000005</v>
      </c>
      <c r="K14" s="81">
        <f>SWOPITC_PARTIAL_TRUE_1000!P6</f>
        <v>90.908333333333331</v>
      </c>
      <c r="L14" s="81">
        <f>SWOPITC_COMPLETE_TRUE_1000!P6</f>
        <v>92.622</v>
      </c>
      <c r="M14" s="65">
        <v>1000</v>
      </c>
      <c r="N14" s="25"/>
      <c r="O14" s="104"/>
      <c r="P14" s="104"/>
      <c r="Q14" s="54"/>
      <c r="R14" s="81">
        <f>SWOPIT_NONE_TRUE_1000!P18</f>
        <v>95.534999999999997</v>
      </c>
      <c r="S14" s="81">
        <f>SWOPIT_PARTIAL_TRUE_1000!P18</f>
        <v>95.473333333333329</v>
      </c>
      <c r="T14" s="81">
        <f>SWOPIT_COMPLETE_TRUE_1000!P18</f>
        <v>95.22</v>
      </c>
      <c r="U14" s="16"/>
      <c r="V14" s="81">
        <f>SWOPITC_NONE_TRUE_1000!P24</f>
        <v>95.064999999999998</v>
      </c>
      <c r="W14" s="81">
        <f>SWOPITC_PARTIAL_TRUE_1000!P24</f>
        <v>93.696666666666673</v>
      </c>
      <c r="X14" s="81">
        <f>SWOPITC_COMPLETE_TRUE_1000!P24</f>
        <v>94.690000000000012</v>
      </c>
    </row>
    <row r="15" spans="1:24" x14ac:dyDescent="0.2">
      <c r="A15" s="21">
        <v>2000</v>
      </c>
      <c r="B15" s="34"/>
      <c r="C15" s="59"/>
      <c r="D15" s="59"/>
      <c r="E15" s="59"/>
      <c r="F15" s="81">
        <f>SWOPIT_NONE_TRUE_2000!P6</f>
        <v>95.302000000000007</v>
      </c>
      <c r="G15" s="81">
        <f>SWOPIT_PARTIAL_TRUE_2000!P6</f>
        <v>95.264999999999986</v>
      </c>
      <c r="H15" s="81">
        <f>SWOPIT_COMPLETE_TRUE_2000!P6</f>
        <v>95.35</v>
      </c>
      <c r="I15" s="23"/>
      <c r="J15" s="83">
        <f>SWOPITC_NONE_TRUE_2000!P6</f>
        <v>94.256</v>
      </c>
      <c r="K15" s="83">
        <f>SWOPITC_PARTIAL_TRUE_2000!P6</f>
        <v>93.746666666666641</v>
      </c>
      <c r="L15" s="83">
        <f>SWOPITC_COMPLETE_TRUE_2000!P6</f>
        <v>94.134</v>
      </c>
      <c r="M15" s="24">
        <v>2000</v>
      </c>
      <c r="N15" s="32"/>
      <c r="O15" s="55"/>
      <c r="P15" s="55"/>
      <c r="Q15" s="55"/>
      <c r="R15" s="81">
        <f>SWOPIT_NONE_TRUE_2000!P18</f>
        <v>95.33</v>
      </c>
      <c r="S15" s="81">
        <f>SWOPIT_PARTIAL_TRUE_2000!P18</f>
        <v>95.146666666666675</v>
      </c>
      <c r="T15" s="81">
        <f>SWOPIT_COMPLETE_TRUE_2000!P18</f>
        <v>95.284999999999997</v>
      </c>
      <c r="U15" s="26"/>
      <c r="V15" s="83">
        <f>SWOPITC_NONE_TRUE_2000!P24</f>
        <v>95.09</v>
      </c>
      <c r="W15" s="83">
        <f>SWOPITC_PARTIAL_TRUE_2000!P24</f>
        <v>94.716666666666654</v>
      </c>
      <c r="X15" s="83">
        <f>SWOPITC_COMPLETE_TRUE_2000!P24</f>
        <v>94.87</v>
      </c>
    </row>
    <row r="16" spans="1:24" x14ac:dyDescent="0.2">
      <c r="A16" s="82">
        <v>250</v>
      </c>
      <c r="B16" s="29"/>
      <c r="C16" s="127" t="s">
        <v>166</v>
      </c>
      <c r="D16" s="126"/>
      <c r="E16" s="60"/>
      <c r="F16" s="81">
        <f>SWOPIT_NONE_TRUE_250!P7</f>
        <v>0.95593910036404961</v>
      </c>
      <c r="G16" s="81">
        <f>SWOPIT_PARTIAL_TRUE_250!P7</f>
        <v>1.1177788302671654</v>
      </c>
      <c r="H16" s="81">
        <f>SWOPIT_COMPLETE_TRUE_250!P7</f>
        <v>0.69521217262932378</v>
      </c>
      <c r="I16" s="27"/>
      <c r="J16" s="81">
        <f>SWOPITC_NONE_TRUE_250!P7</f>
        <v>0.46702735164466125</v>
      </c>
      <c r="K16" s="81">
        <f>SWOPITC_PARTIAL_TRUE_250!P7</f>
        <v>0.55945113064275576</v>
      </c>
      <c r="L16" s="81">
        <f>SWOPITC_COMPLETE_TRUE_250!P7</f>
        <v>0.59676942280783229</v>
      </c>
      <c r="M16" s="70">
        <v>250</v>
      </c>
      <c r="N16" s="15"/>
      <c r="O16" s="103" t="s">
        <v>166</v>
      </c>
      <c r="P16" s="104"/>
      <c r="Q16" s="54"/>
      <c r="R16" s="81">
        <f>SWOPIT_NONE_TRUE_250!P19</f>
        <v>1.517071516542452</v>
      </c>
      <c r="S16" s="81">
        <f>SWOPIT_PARTIAL_TRUE_250!P19</f>
        <v>1.8114628838124258</v>
      </c>
      <c r="T16" s="81">
        <f>SWOPIT_COMPLETE_TRUE_250!P19</f>
        <v>0.75899273871494255</v>
      </c>
      <c r="U16" s="16"/>
      <c r="V16" s="81">
        <f>SWOPITC_NONE_TRUE_250!P25</f>
        <v>0.21238218065018741</v>
      </c>
      <c r="W16" s="81">
        <f>SWOPITC_PARTIAL_TRUE_250!P25</f>
        <v>0.58214417754194425</v>
      </c>
      <c r="X16" s="81">
        <f>SWOPITC_COMPLETE_TRUE_250!P25</f>
        <v>0.45199165011102616</v>
      </c>
    </row>
    <row r="17" spans="1:24" x14ac:dyDescent="0.2">
      <c r="A17" s="17">
        <v>500</v>
      </c>
      <c r="B17" s="30"/>
      <c r="C17" s="125"/>
      <c r="D17" s="125"/>
      <c r="E17" s="60"/>
      <c r="F17" s="81">
        <f>SWOPIT_NONE_TRUE_500!P7</f>
        <v>0.10516341921140251</v>
      </c>
      <c r="G17" s="81">
        <f>SWOPIT_PARTIAL_TRUE_500!P7</f>
        <v>8.6190651021167422E-2</v>
      </c>
      <c r="H17" s="81">
        <f>SWOPIT_COMPLETE_TRUE_500!P7</f>
        <v>9.7070892118835642E-2</v>
      </c>
      <c r="I17" s="27"/>
      <c r="J17" s="81">
        <f>SWOPITC_NONE_TRUE_500!P7</f>
        <v>8.20803681030048E-2</v>
      </c>
      <c r="K17" s="81">
        <f>SWOPITC_PARTIAL_TRUE_500!P7</f>
        <v>8.5236629316415069E-2</v>
      </c>
      <c r="L17" s="81">
        <f>SWOPITC_COMPLETE_TRUE_500!P7</f>
        <v>9.8880332916608027E-2</v>
      </c>
      <c r="M17" s="19">
        <v>500</v>
      </c>
      <c r="N17" s="20"/>
      <c r="O17" s="105"/>
      <c r="P17" s="105"/>
      <c r="Q17" s="54"/>
      <c r="R17" s="81">
        <f>SWOPIT_NONE_TRUE_500!P19</f>
        <v>0.1034585603980889</v>
      </c>
      <c r="S17" s="81">
        <f>SWOPIT_PARTIAL_TRUE_500!P19</f>
        <v>9.9975432237895165E-2</v>
      </c>
      <c r="T17" s="81">
        <f>SWOPIT_COMPLETE_TRUE_500!P19</f>
        <v>0.10496327036424158</v>
      </c>
      <c r="U17" s="16"/>
      <c r="V17" s="81">
        <f>SWOPITC_NONE_TRUE_500!P25</f>
        <v>6.7122971649041005E-2</v>
      </c>
      <c r="W17" s="81">
        <f>SWOPITC_PARTIAL_TRUE_500!P25</f>
        <v>7.1170879694740438E-2</v>
      </c>
      <c r="X17" s="81">
        <f>SWOPITC_COMPLETE_TRUE_500!P25</f>
        <v>7.5709049634630474E-2</v>
      </c>
    </row>
    <row r="18" spans="1:24" x14ac:dyDescent="0.2">
      <c r="A18" s="72">
        <v>1000</v>
      </c>
      <c r="B18" s="74"/>
      <c r="C18" s="126"/>
      <c r="D18" s="126"/>
      <c r="E18" s="75"/>
      <c r="F18" s="81">
        <f>SWOPIT_NONE_TRUE_1000!P7</f>
        <v>1.7295885280485639E-2</v>
      </c>
      <c r="G18" s="81">
        <f>SWOPIT_PARTIAL_TRUE_1000!P7</f>
        <v>1.5183668119962952E-2</v>
      </c>
      <c r="H18" s="81">
        <f>SWOPIT_COMPLETE_TRUE_1000!P7</f>
        <v>1.6131510258482095E-2</v>
      </c>
      <c r="I18" s="76"/>
      <c r="J18" s="81">
        <f>SWOPITC_NONE_TRUE_1000!P7</f>
        <v>1.8798135144823161E-2</v>
      </c>
      <c r="K18" s="81">
        <f>SWOPITC_PARTIAL_TRUE_1000!P7</f>
        <v>1.78924074540192E-2</v>
      </c>
      <c r="L18" s="81">
        <f>SWOPITC_COMPLETE_TRUE_1000!P7</f>
        <v>1.5296246592840609E-2</v>
      </c>
      <c r="M18" s="65">
        <v>1000</v>
      </c>
      <c r="N18" s="68"/>
      <c r="O18" s="104"/>
      <c r="P18" s="104"/>
      <c r="Q18" s="66"/>
      <c r="R18" s="81">
        <f>SWOPIT_NONE_TRUE_1000!P19</f>
        <v>1.718642162004573E-2</v>
      </c>
      <c r="S18" s="81">
        <f>SWOPIT_PARTIAL_TRUE_1000!P19</f>
        <v>1.6396651072552875E-2</v>
      </c>
      <c r="T18" s="81">
        <f>SWOPIT_COMPLETE_TRUE_1000!P19</f>
        <v>1.3933756238148229E-2</v>
      </c>
      <c r="U18" s="69"/>
      <c r="V18" s="81">
        <f>SWOPITC_NONE_TRUE_1000!P25</f>
        <v>1.6238182536602253E-2</v>
      </c>
      <c r="W18" s="81">
        <f>SWOPITC_PARTIAL_TRUE_1000!P25</f>
        <v>1.3445193806488112E-2</v>
      </c>
      <c r="X18" s="81">
        <f>SWOPITC_COMPLETE_TRUE_1000!P25</f>
        <v>1.2329248782942281E-2</v>
      </c>
    </row>
    <row r="19" spans="1:24" x14ac:dyDescent="0.2">
      <c r="A19" s="21">
        <v>2000</v>
      </c>
      <c r="B19" s="31"/>
      <c r="C19" s="61"/>
      <c r="D19" s="61"/>
      <c r="E19" s="61"/>
      <c r="F19" s="81">
        <f>SWOPIT_NONE_TRUE_2000!P7</f>
        <v>4.4042858769993334E-3</v>
      </c>
      <c r="G19" s="81">
        <f>SWOPIT_PARTIAL_TRUE_2000!P7</f>
        <v>4.3441416256496989E-3</v>
      </c>
      <c r="H19" s="81">
        <f>SWOPIT_COMPLETE_TRUE_2000!P7</f>
        <v>3.7452578404329777E-3</v>
      </c>
      <c r="I19" s="28"/>
      <c r="J19" s="83">
        <f>SWOPITC_NONE_TRUE_2000!P7</f>
        <v>3.2677521862756547E-3</v>
      </c>
      <c r="K19" s="83">
        <f>SWOPITC_PARTIAL_TRUE_2000!P7</f>
        <v>3.2963162332460458E-3</v>
      </c>
      <c r="L19" s="83">
        <f>SWOPITC_COMPLETE_TRUE_2000!P7</f>
        <v>3.7869001153819303E-3</v>
      </c>
      <c r="M19" s="24">
        <v>2000</v>
      </c>
      <c r="N19" s="32"/>
      <c r="O19" s="55"/>
      <c r="P19" s="55"/>
      <c r="Q19" s="55"/>
      <c r="R19" s="81">
        <f>SWOPIT_NONE_TRUE_2000!P19</f>
        <v>3.1622892902944608E-3</v>
      </c>
      <c r="S19" s="81">
        <f>SWOPIT_PARTIAL_TRUE_2000!P19</f>
        <v>4.9821791702421942E-3</v>
      </c>
      <c r="T19" s="81">
        <f>SWOPIT_COMPLETE_TRUE_2000!P19</f>
        <v>3.1988714857016445E-3</v>
      </c>
      <c r="U19" s="26"/>
      <c r="V19" s="83">
        <f>SWOPITC_NONE_TRUE_2000!P25</f>
        <v>3.7685168531318425E-3</v>
      </c>
      <c r="W19" s="83">
        <f>SWOPITC_PARTIAL_TRUE_2000!P25</f>
        <v>3.0109812759800728E-3</v>
      </c>
      <c r="X19" s="83">
        <f>SWOPITC_COMPLETE_TRUE_2000!P25</f>
        <v>3.992565793035481E-3</v>
      </c>
    </row>
    <row r="20" spans="1:24" x14ac:dyDescent="0.2">
      <c r="A20" s="129" t="s">
        <v>111</v>
      </c>
      <c r="B20" s="129"/>
      <c r="C20" s="129"/>
      <c r="D20" s="129"/>
      <c r="E20" s="129"/>
      <c r="F20" s="129"/>
      <c r="G20" s="129"/>
      <c r="H20" s="129"/>
      <c r="I20" s="129"/>
      <c r="J20" s="129"/>
      <c r="K20" s="129"/>
      <c r="L20" s="129"/>
      <c r="M20" s="111" t="s">
        <v>112</v>
      </c>
      <c r="N20" s="111"/>
      <c r="O20" s="111"/>
      <c r="P20" s="111"/>
      <c r="Q20" s="111"/>
      <c r="R20" s="111"/>
      <c r="S20" s="111"/>
      <c r="T20" s="111"/>
      <c r="U20" s="111"/>
      <c r="V20" s="111"/>
      <c r="W20" s="111"/>
      <c r="X20" s="111"/>
    </row>
    <row r="21" spans="1:24" x14ac:dyDescent="0.2">
      <c r="A21" s="11">
        <v>250</v>
      </c>
      <c r="B21" s="29"/>
      <c r="C21" s="124" t="s">
        <v>106</v>
      </c>
      <c r="D21" s="125"/>
      <c r="E21" s="60"/>
      <c r="F21" s="81">
        <f>SWOPIT_NONE_TRUE_250!P10</f>
        <v>2.6735844166583158</v>
      </c>
      <c r="G21" s="81">
        <f>SWOPIT_PARTIAL_TRUE_250!P10</f>
        <v>2.5018885013041925</v>
      </c>
      <c r="H21" s="81">
        <f>SWOPIT_COMPLETE_TRUE_250!P10</f>
        <v>2.7139112642801204</v>
      </c>
      <c r="I21" s="27"/>
      <c r="J21" s="81">
        <f>SWOPITC_NONE_TRUE_250!P10</f>
        <v>2.2423091505784365</v>
      </c>
      <c r="K21" s="81">
        <f>SWOPITC_PARTIAL_TRUE_250!P10</f>
        <v>2.153992980467625</v>
      </c>
      <c r="L21" s="81">
        <f>SWOPITC_COMPLETE_TRUE_250!P10</f>
        <v>2.3024014900579677</v>
      </c>
      <c r="M21" s="14">
        <v>250</v>
      </c>
      <c r="N21" s="15"/>
      <c r="O21" s="106" t="s">
        <v>106</v>
      </c>
      <c r="P21" s="105"/>
      <c r="Q21" s="54"/>
      <c r="R21" s="81">
        <f>SWOPIT_NONE_TRUE_250!P22</f>
        <v>0.88103375437843723</v>
      </c>
      <c r="S21" s="81">
        <f>SWOPIT_PARTIAL_TRUE_250!P22</f>
        <v>0.8196843963572763</v>
      </c>
      <c r="T21" s="81">
        <f>SWOPIT_COMPLETE_TRUE_250!P22</f>
        <v>0.88170055840786143</v>
      </c>
      <c r="U21" s="16"/>
      <c r="V21" s="81">
        <f>SWOPITC_NONE_TRUE_250!P28</f>
        <v>0.80430748829990573</v>
      </c>
      <c r="W21" s="81">
        <f>SWOPITC_PARTIAL_TRUE_250!P28</f>
        <v>0.74102634789611344</v>
      </c>
      <c r="X21" s="81">
        <f>SWOPITC_COMPLETE_TRUE_250!P28</f>
        <v>0.81498436214247749</v>
      </c>
    </row>
    <row r="22" spans="1:24" x14ac:dyDescent="0.2">
      <c r="A22" s="17">
        <v>500</v>
      </c>
      <c r="B22" s="30"/>
      <c r="C22" s="125"/>
      <c r="D22" s="125"/>
      <c r="E22" s="60"/>
      <c r="F22" s="81">
        <f>SWOPIT_NONE_TRUE_500!P10</f>
        <v>1.329672531095099</v>
      </c>
      <c r="G22" s="81">
        <f>SWOPIT_PARTIAL_TRUE_500!P10</f>
        <v>1.2729459176257105</v>
      </c>
      <c r="H22" s="81">
        <f>SWOPIT_COMPLETE_TRUE_500!P10</f>
        <v>1.3171114556329446</v>
      </c>
      <c r="I22" s="27"/>
      <c r="J22" s="81">
        <f>SWOPITC_NONE_TRUE_500!P10</f>
        <v>1.2609538539668814</v>
      </c>
      <c r="K22" s="81">
        <f>SWOPITC_PARTIAL_TRUE_500!P10</f>
        <v>1.1711163529424127</v>
      </c>
      <c r="L22" s="81">
        <f>SWOPITC_COMPLETE_TRUE_500!P10</f>
        <v>1.2269516053104994</v>
      </c>
      <c r="M22" s="19">
        <v>500</v>
      </c>
      <c r="N22" s="20"/>
      <c r="O22" s="105"/>
      <c r="P22" s="105"/>
      <c r="Q22" s="54"/>
      <c r="R22" s="81">
        <f>SWOPIT_NONE_TRUE_500!P22</f>
        <v>0.30176019020119516</v>
      </c>
      <c r="S22" s="81">
        <f>SWOPIT_PARTIAL_TRUE_500!P22</f>
        <v>0.27482890309434316</v>
      </c>
      <c r="T22" s="81">
        <f>SWOPIT_COMPLETE_TRUE_500!P22</f>
        <v>0.30178451348492918</v>
      </c>
      <c r="U22" s="16"/>
      <c r="V22" s="81">
        <f>SWOPITC_NONE_TRUE_500!P28</f>
        <v>0.27975437758213839</v>
      </c>
      <c r="W22" s="81">
        <f>SWOPITC_PARTIAL_TRUE_500!P28</f>
        <v>0.26075546628784063</v>
      </c>
      <c r="X22" s="81">
        <f>SWOPITC_COMPLETE_TRUE_500!P28</f>
        <v>0.28722264789974533</v>
      </c>
    </row>
    <row r="23" spans="1:24" x14ac:dyDescent="0.2">
      <c r="A23" s="72">
        <v>1000</v>
      </c>
      <c r="B23" s="33"/>
      <c r="C23" s="126"/>
      <c r="D23" s="126"/>
      <c r="E23" s="60"/>
      <c r="F23" s="81">
        <f>SWOPIT_NONE_TRUE_1000!P10</f>
        <v>0.83965828699505596</v>
      </c>
      <c r="G23" s="81">
        <f>SWOPIT_PARTIAL_TRUE_1000!P10</f>
        <v>0.81512410787950673</v>
      </c>
      <c r="H23" s="81">
        <f>SWOPIT_COMPLETE_TRUE_1000!P10</f>
        <v>0.83354387196814661</v>
      </c>
      <c r="I23" s="27"/>
      <c r="J23" s="81">
        <f>SWOPITC_NONE_TRUE_1000!P10</f>
        <v>0.81848950590535208</v>
      </c>
      <c r="K23" s="81">
        <f>SWOPITC_PARTIAL_TRUE_1000!P10</f>
        <v>0.78818067394497682</v>
      </c>
      <c r="L23" s="81">
        <f>SWOPITC_COMPLETE_TRUE_1000!P10</f>
        <v>0.82159876041737456</v>
      </c>
      <c r="M23" s="65">
        <v>1000</v>
      </c>
      <c r="N23" s="25"/>
      <c r="O23" s="104"/>
      <c r="P23" s="104"/>
      <c r="Q23" s="54"/>
      <c r="R23" s="81">
        <f>SWOPIT_NONE_TRUE_1000!P22</f>
        <v>0.13229863249090279</v>
      </c>
      <c r="S23" s="81">
        <f>SWOPIT_PARTIAL_TRUE_1000!P22</f>
        <v>0.12335011921904337</v>
      </c>
      <c r="T23" s="81">
        <f>SWOPIT_COMPLETE_TRUE_1000!P22</f>
        <v>0.13035853699859218</v>
      </c>
      <c r="U23" s="16"/>
      <c r="V23" s="81">
        <f>SWOPITC_NONE_TRUE_1000!P28</f>
        <v>0.12400670113915863</v>
      </c>
      <c r="W23" s="81">
        <f>SWOPITC_PARTIAL_TRUE_1000!P28</f>
        <v>0.11665761995171683</v>
      </c>
      <c r="X23" s="81">
        <f>SWOPITC_COMPLETE_TRUE_1000!P28</f>
        <v>0.12305205244966225</v>
      </c>
    </row>
    <row r="24" spans="1:24" x14ac:dyDescent="0.2">
      <c r="A24" s="21">
        <v>2000</v>
      </c>
      <c r="B24" s="31"/>
      <c r="C24" s="61"/>
      <c r="D24" s="61"/>
      <c r="E24" s="61"/>
      <c r="F24" s="81">
        <f>SWOPIT_NONE_TRUE_2000!P10</f>
        <v>0.56715568776934056</v>
      </c>
      <c r="G24" s="81">
        <f>SWOPIT_PARTIAL_TRUE_2000!P10</f>
        <v>0.5520810911909686</v>
      </c>
      <c r="H24" s="81">
        <f>SWOPIT_COMPLETE_TRUE_2000!P10</f>
        <v>0.56417610790604233</v>
      </c>
      <c r="I24" s="28"/>
      <c r="J24" s="83">
        <f>SWOPITC_NONE_TRUE_2000!P10</f>
        <v>0.56604727086995077</v>
      </c>
      <c r="K24" s="83">
        <f>SWOPITC_PARTIAL_TRUE_2000!P10</f>
        <v>0.54977600216135869</v>
      </c>
      <c r="L24" s="83">
        <f>SWOPITC_COMPLETE_TRUE_2000!P10</f>
        <v>0.5655823190087812</v>
      </c>
      <c r="M24" s="24">
        <v>2000</v>
      </c>
      <c r="N24" s="32"/>
      <c r="O24" s="55"/>
      <c r="P24" s="55"/>
      <c r="Q24" s="55"/>
      <c r="R24" s="81">
        <f>SWOPIT_NONE_TRUE_2000!P22</f>
        <v>5.7552493276328193E-2</v>
      </c>
      <c r="S24" s="81">
        <f>SWOPIT_PARTIAL_TRUE_2000!P22</f>
        <v>5.4261995597759807E-2</v>
      </c>
      <c r="T24" s="81">
        <f>SWOPIT_COMPLETE_TRUE_2000!P22</f>
        <v>5.9768731907811706E-2</v>
      </c>
      <c r="U24" s="26"/>
      <c r="V24" s="83">
        <f>SWOPITC_NONE_TRUE_2000!P28</f>
        <v>5.6215332985730143E-2</v>
      </c>
      <c r="W24" s="83">
        <f>SWOPITC_PARTIAL_TRUE_2000!P28</f>
        <v>5.3577586689935369E-2</v>
      </c>
      <c r="X24" s="83">
        <f>SWOPITC_COMPLETE_TRUE_2000!P28</f>
        <v>5.7931023616490523E-2</v>
      </c>
    </row>
    <row r="25" spans="1:24" x14ac:dyDescent="0.2">
      <c r="A25" s="11">
        <v>250</v>
      </c>
      <c r="B25" s="29"/>
      <c r="C25" s="127" t="s">
        <v>107</v>
      </c>
      <c r="D25" s="126"/>
      <c r="E25" s="60"/>
      <c r="F25" s="81">
        <f>SWOPIT_NONE_TRUE_250!P11</f>
        <v>2.7746968453258001</v>
      </c>
      <c r="G25" s="81">
        <f>SWOPIT_PARTIAL_TRUE_250!P11</f>
        <v>2.6983284108843031</v>
      </c>
      <c r="H25" s="81">
        <f>SWOPIT_COMPLETE_TRUE_250!P11</f>
        <v>2.6629462542157709</v>
      </c>
      <c r="I25" s="27"/>
      <c r="J25" s="81">
        <f>SWOPITC_NONE_TRUE_250!P11</f>
        <v>2.4216932412069676</v>
      </c>
      <c r="K25" s="81">
        <f>SWOPITC_PARTIAL_TRUE_250!P11</f>
        <v>2.2762037079081141</v>
      </c>
      <c r="L25" s="81">
        <f>SWOPITC_COMPLETE_TRUE_250!P11</f>
        <v>2.5521393283959384</v>
      </c>
      <c r="M25" s="14">
        <v>250</v>
      </c>
      <c r="N25" s="15"/>
      <c r="O25" s="103" t="s">
        <v>107</v>
      </c>
      <c r="P25" s="104"/>
      <c r="Q25" s="54"/>
      <c r="R25" s="81">
        <f>SWOPIT_NONE_TRUE_250!P23</f>
        <v>2.2351884318662072</v>
      </c>
      <c r="S25" s="81">
        <f>SWOPIT_PARTIAL_TRUE_250!P23</f>
        <v>2.1316812576094497</v>
      </c>
      <c r="T25" s="81">
        <f>SWOPIT_COMPLETE_TRUE_250!P23</f>
        <v>2.1864894389343417</v>
      </c>
      <c r="U25" s="16"/>
      <c r="V25" s="81">
        <f>SWOPITC_NONE_TRUE_250!P29</f>
        <v>2.0081514939229947</v>
      </c>
      <c r="W25" s="81">
        <f>SWOPITC_PARTIAL_TRUE_250!P29</f>
        <v>1.8717062856504287</v>
      </c>
      <c r="X25" s="81">
        <f>SWOPITC_COMPLETE_TRUE_250!P29</f>
        <v>2.1182355972089058</v>
      </c>
    </row>
    <row r="26" spans="1:24" x14ac:dyDescent="0.2">
      <c r="A26" s="17">
        <v>500</v>
      </c>
      <c r="B26" s="30"/>
      <c r="C26" s="125"/>
      <c r="D26" s="125"/>
      <c r="E26" s="60"/>
      <c r="F26" s="81">
        <f>SWOPIT_NONE_TRUE_500!P11</f>
        <v>0.93146833990065514</v>
      </c>
      <c r="G26" s="81">
        <f>SWOPIT_PARTIAL_TRUE_500!P11</f>
        <v>0.83964693977660598</v>
      </c>
      <c r="H26" s="81">
        <f>SWOPIT_COMPLETE_TRUE_500!P11</f>
        <v>0.90071625082581408</v>
      </c>
      <c r="I26" s="27"/>
      <c r="J26" s="81">
        <f>SWOPITC_NONE_TRUE_500!P11</f>
        <v>0.8798070280914978</v>
      </c>
      <c r="K26" s="81">
        <f>SWOPITC_PARTIAL_TRUE_500!P11</f>
        <v>0.83146405800202638</v>
      </c>
      <c r="L26" s="81">
        <f>SWOPITC_COMPLETE_TRUE_500!P11</f>
        <v>0.89351206516580428</v>
      </c>
      <c r="M26" s="19">
        <v>500</v>
      </c>
      <c r="N26" s="20"/>
      <c r="O26" s="105"/>
      <c r="P26" s="105"/>
      <c r="Q26" s="54"/>
      <c r="R26" s="81">
        <f>SWOPIT_NONE_TRUE_500!P23</f>
        <v>0.76094613287418489</v>
      </c>
      <c r="S26" s="81">
        <f>SWOPIT_PARTIAL_TRUE_500!P23</f>
        <v>0.68425330224988268</v>
      </c>
      <c r="T26" s="81">
        <f>SWOPIT_COMPLETE_TRUE_500!P23</f>
        <v>0.73659676825961273</v>
      </c>
      <c r="U26" s="16"/>
      <c r="V26" s="81">
        <f>SWOPITC_NONE_TRUE_500!P29</f>
        <v>0.71605449415814437</v>
      </c>
      <c r="W26" s="81">
        <f>SWOPITC_PARTIAL_TRUE_500!P29</f>
        <v>0.67696796605726806</v>
      </c>
      <c r="X26" s="81">
        <f>SWOPITC_COMPLETE_TRUE_500!P29</f>
        <v>0.73008859447629382</v>
      </c>
    </row>
    <row r="27" spans="1:24" x14ac:dyDescent="0.2">
      <c r="A27" s="72">
        <v>1000</v>
      </c>
      <c r="B27" s="33"/>
      <c r="C27" s="126"/>
      <c r="D27" s="126"/>
      <c r="E27" s="60"/>
      <c r="F27" s="81">
        <f>SWOPIT_NONE_TRUE_1000!P11</f>
        <v>0.48531831849433826</v>
      </c>
      <c r="G27" s="81">
        <f>SWOPIT_PARTIAL_TRUE_1000!P11</f>
        <v>0.46618592405475773</v>
      </c>
      <c r="H27" s="81">
        <f>SWOPIT_COMPLETE_TRUE_1000!P11</f>
        <v>0.48076428086352319</v>
      </c>
      <c r="I27" s="27"/>
      <c r="J27" s="81">
        <f>SWOPITC_NONE_TRUE_1000!P11</f>
        <v>0.48072674450370895</v>
      </c>
      <c r="K27" s="81">
        <f>SWOPITC_PARTIAL_TRUE_1000!P11</f>
        <v>0.46641248955912185</v>
      </c>
      <c r="L27" s="81">
        <f>SWOPITC_COMPLETE_TRUE_1000!P11</f>
        <v>0.47685581518244957</v>
      </c>
      <c r="M27" s="65">
        <v>1000</v>
      </c>
      <c r="N27" s="25"/>
      <c r="O27" s="104"/>
      <c r="P27" s="104"/>
      <c r="Q27" s="54"/>
      <c r="R27" s="81">
        <f>SWOPIT_NONE_TRUE_1000!P23</f>
        <v>0.39091469162837555</v>
      </c>
      <c r="S27" s="81">
        <f>SWOPIT_PARTIAL_TRUE_1000!P23</f>
        <v>0.37511094398928169</v>
      </c>
      <c r="T27" s="81">
        <f>SWOPIT_COMPLETE_TRUE_1000!P23</f>
        <v>0.38799065367304558</v>
      </c>
      <c r="U27" s="16"/>
      <c r="V27" s="81">
        <f>SWOPITC_NONE_TRUE_1000!P29</f>
        <v>0.38673841274205834</v>
      </c>
      <c r="W27" s="81">
        <f>SWOPITC_PARTIAL_TRUE_1000!P29</f>
        <v>0.37512117308757925</v>
      </c>
      <c r="X27" s="81">
        <f>SWOPITC_COMPLETE_TRUE_1000!P29</f>
        <v>0.38411514423404192</v>
      </c>
    </row>
    <row r="28" spans="1:24" x14ac:dyDescent="0.2">
      <c r="A28" s="21">
        <v>2000</v>
      </c>
      <c r="B28" s="31"/>
      <c r="C28" s="61"/>
      <c r="D28" s="61"/>
      <c r="E28" s="61"/>
      <c r="F28" s="81">
        <f>SWOPIT_NONE_TRUE_2000!P11</f>
        <v>0.30602061195094882</v>
      </c>
      <c r="G28" s="81">
        <f>SWOPIT_PARTIAL_TRUE_2000!P11</f>
        <v>0.29595874956917118</v>
      </c>
      <c r="H28" s="81">
        <f>SWOPIT_COMPLETE_TRUE_2000!P11</f>
        <v>0.30337682140833067</v>
      </c>
      <c r="I28" s="28"/>
      <c r="J28" s="83">
        <f>SWOPITC_NONE_TRUE_2000!P11</f>
        <v>0.30194511245751537</v>
      </c>
      <c r="K28" s="83">
        <f>SWOPITC_PARTIAL_TRUE_2000!P11</f>
        <v>0.29599407433449193</v>
      </c>
      <c r="L28" s="83">
        <f>SWOPITC_COMPLETE_TRUE_2000!P11</f>
        <v>0.30489445370911461</v>
      </c>
      <c r="M28" s="24">
        <v>2000</v>
      </c>
      <c r="N28" s="32"/>
      <c r="O28" s="55"/>
      <c r="P28" s="55"/>
      <c r="Q28" s="55"/>
      <c r="R28" s="81">
        <f>SWOPIT_NONE_TRUE_2000!P23</f>
        <v>0.2448460676465036</v>
      </c>
      <c r="S28" s="81">
        <f>SWOPIT_PARTIAL_TRUE_2000!P23</f>
        <v>0.23656334826354641</v>
      </c>
      <c r="T28" s="81">
        <f>SWOPIT_COMPLETE_TRUE_2000!P23</f>
        <v>0.24305945413686811</v>
      </c>
      <c r="U28" s="26"/>
      <c r="V28" s="83">
        <f>SWOPITC_NONE_TRUE_2000!P29</f>
        <v>0.24140830966175969</v>
      </c>
      <c r="W28" s="83">
        <f>SWOPITC_PARTIAL_TRUE_2000!P29</f>
        <v>0.23627660210773363</v>
      </c>
      <c r="X28" s="83">
        <f>SWOPITC_COMPLETE_TRUE_2000!P29</f>
        <v>0.24398287323691131</v>
      </c>
    </row>
    <row r="29" spans="1:24" x14ac:dyDescent="0.2">
      <c r="A29" s="11">
        <v>250</v>
      </c>
      <c r="B29" s="12"/>
      <c r="C29" s="128" t="s">
        <v>108</v>
      </c>
      <c r="D29" s="119"/>
      <c r="E29" s="58"/>
      <c r="F29" s="81">
        <f>SWOPIT_NONE_TRUE_250!P12</f>
        <v>97.188000000000002</v>
      </c>
      <c r="G29" s="81">
        <f>SWOPIT_PARTIAL_TRUE_250!P12</f>
        <v>96.960000000000008</v>
      </c>
      <c r="H29" s="81">
        <f>SWOPIT_COMPLETE_TRUE_250!P12</f>
        <v>97.35799999999999</v>
      </c>
      <c r="I29" s="13"/>
      <c r="J29" s="81">
        <f>SWOPITC_NONE_TRUE_250!P12</f>
        <v>85.992000000000004</v>
      </c>
      <c r="K29" s="81">
        <f>SWOPITC_PARTIAL_TRUE_250!P12</f>
        <v>87.507999999999996</v>
      </c>
      <c r="L29" s="81">
        <f>SWOPITC_COMPLETE_TRUE_250!P12</f>
        <v>85.32</v>
      </c>
      <c r="M29" s="14">
        <v>250</v>
      </c>
      <c r="N29" s="15"/>
      <c r="O29" s="110" t="s">
        <v>109</v>
      </c>
      <c r="P29" s="104"/>
      <c r="Q29" s="54"/>
      <c r="R29" s="81">
        <f>SWOPIT_NONE_TRUE_250!P24</f>
        <v>97.320000000000007</v>
      </c>
      <c r="S29" s="81">
        <f>SWOPIT_PARTIAL_TRUE_250!P24</f>
        <v>97.240000000000009</v>
      </c>
      <c r="T29" s="81">
        <f>SWOPIT_COMPLETE_TRUE_250!P24</f>
        <v>97.446250000000006</v>
      </c>
      <c r="U29" s="16"/>
      <c r="V29" s="81">
        <f>SWOPITC_NONE_TRUE_250!P30</f>
        <v>84.91</v>
      </c>
      <c r="W29" s="81">
        <f>SWOPITC_PARTIAL_TRUE_250!P30</f>
        <v>86.003749999999997</v>
      </c>
      <c r="X29" s="81">
        <f>SWOPITC_COMPLETE_TRUE_250!P30</f>
        <v>84.41125000000001</v>
      </c>
    </row>
    <row r="30" spans="1:24" x14ac:dyDescent="0.2">
      <c r="A30" s="17">
        <v>500</v>
      </c>
      <c r="B30" s="18"/>
      <c r="C30" s="120"/>
      <c r="D30" s="120"/>
      <c r="E30" s="58"/>
      <c r="F30" s="81">
        <f>SWOPIT_NONE_TRUE_500!P12</f>
        <v>96.153999999999996</v>
      </c>
      <c r="G30" s="81">
        <f>SWOPIT_PARTIAL_TRUE_500!P12</f>
        <v>95.931999999999988</v>
      </c>
      <c r="H30" s="81">
        <f>SWOPIT_COMPLETE_TRUE_500!P12</f>
        <v>96.273999999999987</v>
      </c>
      <c r="I30" s="13"/>
      <c r="J30" s="81">
        <f>SWOPITC_NONE_TRUE_500!P12</f>
        <v>88.156000000000006</v>
      </c>
      <c r="K30" s="81">
        <f>SWOPITC_PARTIAL_TRUE_500!P12</f>
        <v>88.437999999999988</v>
      </c>
      <c r="L30" s="81">
        <f>SWOPITC_COMPLETE_TRUE_500!P12</f>
        <v>88.134</v>
      </c>
      <c r="M30" s="19">
        <v>500</v>
      </c>
      <c r="N30" s="20"/>
      <c r="O30" s="105"/>
      <c r="P30" s="105"/>
      <c r="Q30" s="54"/>
      <c r="R30" s="81">
        <f>SWOPIT_NONE_TRUE_500!P24</f>
        <v>96.318749999999994</v>
      </c>
      <c r="S30" s="81">
        <f>SWOPIT_PARTIAL_TRUE_500!P24</f>
        <v>96.272499999999994</v>
      </c>
      <c r="T30" s="81">
        <f>SWOPIT_COMPLETE_TRUE_500!P24</f>
        <v>96.378749999999997</v>
      </c>
      <c r="U30" s="16"/>
      <c r="V30" s="81">
        <f>SWOPITC_NONE_TRUE_500!P30</f>
        <v>87.577500000000015</v>
      </c>
      <c r="W30" s="81">
        <f>SWOPITC_PARTIAL_TRUE_500!P30</f>
        <v>86.874999999999986</v>
      </c>
      <c r="X30" s="81">
        <f>SWOPITC_COMPLETE_TRUE_500!P30</f>
        <v>87.527500000000003</v>
      </c>
    </row>
    <row r="31" spans="1:24" x14ac:dyDescent="0.2">
      <c r="A31" s="72">
        <v>1000</v>
      </c>
      <c r="B31" s="22"/>
      <c r="C31" s="119"/>
      <c r="D31" s="119"/>
      <c r="E31" s="58"/>
      <c r="F31" s="81">
        <f>SWOPIT_NONE_TRUE_1000!P12</f>
        <v>95.597999999999999</v>
      </c>
      <c r="G31" s="81">
        <f>SWOPIT_PARTIAL_TRUE_1000!P12</f>
        <v>95.26</v>
      </c>
      <c r="H31" s="81">
        <f>SWOPIT_COMPLETE_TRUE_1000!P12</f>
        <v>95.372</v>
      </c>
      <c r="I31" s="13"/>
      <c r="J31" s="81">
        <f>SWOPITC_NONE_TRUE_1000!P12</f>
        <v>91.385999999999996</v>
      </c>
      <c r="K31" s="81">
        <f>SWOPITC_PARTIAL_TRUE_1000!P12</f>
        <v>90.999999999999986</v>
      </c>
      <c r="L31" s="81">
        <f>SWOPITC_COMPLETE_TRUE_1000!P12</f>
        <v>91.63</v>
      </c>
      <c r="M31" s="65">
        <v>1000</v>
      </c>
      <c r="N31" s="25"/>
      <c r="O31" s="104"/>
      <c r="P31" s="104"/>
      <c r="Q31" s="54"/>
      <c r="R31" s="81">
        <f>SWOPIT_NONE_TRUE_1000!P24</f>
        <v>95.564999999999998</v>
      </c>
      <c r="S31" s="81">
        <f>SWOPIT_PARTIAL_TRUE_1000!P24</f>
        <v>95.44250000000001</v>
      </c>
      <c r="T31" s="81">
        <f>SWOPIT_COMPLETE_TRUE_1000!P24</f>
        <v>95.453749999999999</v>
      </c>
      <c r="U31" s="16"/>
      <c r="V31" s="81">
        <f>SWOPITC_NONE_TRUE_1000!P30</f>
        <v>91.008750000000006</v>
      </c>
      <c r="W31" s="81">
        <f>SWOPITC_PARTIAL_TRUE_1000!P30</f>
        <v>89.92</v>
      </c>
      <c r="X31" s="81">
        <f>SWOPITC_COMPLETE_TRUE_1000!P30</f>
        <v>91.484999999999999</v>
      </c>
    </row>
    <row r="32" spans="1:24" x14ac:dyDescent="0.2">
      <c r="A32" s="21">
        <v>2000</v>
      </c>
      <c r="B32" s="34"/>
      <c r="C32" s="59"/>
      <c r="D32" s="59"/>
      <c r="E32" s="59"/>
      <c r="F32" s="81">
        <f>SWOPIT_NONE_TRUE_2000!P12</f>
        <v>95.198000000000008</v>
      </c>
      <c r="G32" s="81">
        <f>SWOPIT_PARTIAL_TRUE_2000!P12</f>
        <v>95.133999999999986</v>
      </c>
      <c r="H32" s="81">
        <f>SWOPIT_COMPLETE_TRUE_2000!P12</f>
        <v>95.281999999999996</v>
      </c>
      <c r="I32" s="23"/>
      <c r="J32" s="83">
        <f>SWOPITC_NONE_TRUE_2000!P12</f>
        <v>93.955999999999989</v>
      </c>
      <c r="K32" s="83">
        <f>SWOPITC_PARTIAL_TRUE_2000!P12</f>
        <v>93.531999999999996</v>
      </c>
      <c r="L32" s="83">
        <f>SWOPITC_COMPLETE_TRUE_2000!P12</f>
        <v>93.56</v>
      </c>
      <c r="M32" s="24">
        <v>2000</v>
      </c>
      <c r="N32" s="32"/>
      <c r="O32" s="55"/>
      <c r="P32" s="55"/>
      <c r="Q32" s="55"/>
      <c r="R32" s="81">
        <f>SWOPIT_NONE_TRUE_2000!P24</f>
        <v>95.230000000000018</v>
      </c>
      <c r="S32" s="81">
        <f>SWOPIT_PARTIAL_TRUE_2000!P24</f>
        <v>95.227499999999992</v>
      </c>
      <c r="T32" s="81">
        <f>SWOPIT_COMPLETE_TRUE_2000!P24</f>
        <v>95.32374999999999</v>
      </c>
      <c r="U32" s="26"/>
      <c r="V32" s="83">
        <f>SWOPITC_NONE_TRUE_2000!P30</f>
        <v>93.86</v>
      </c>
      <c r="W32" s="83">
        <f>SWOPITC_PARTIAL_TRUE_2000!P30</f>
        <v>93.248749999999987</v>
      </c>
      <c r="X32" s="83">
        <f>SWOPITC_COMPLETE_TRUE_2000!P30</f>
        <v>93.591250000000002</v>
      </c>
    </row>
    <row r="33" spans="1:24" x14ac:dyDescent="0.2">
      <c r="A33" s="82">
        <v>250</v>
      </c>
      <c r="B33" s="12"/>
      <c r="C33" s="118" t="s">
        <v>166</v>
      </c>
      <c r="D33" s="119"/>
      <c r="E33" s="58"/>
      <c r="F33" s="81">
        <f>SWOPIT_NONE_TRUE_250!P13</f>
        <v>1.2022920372612238</v>
      </c>
      <c r="G33" s="81">
        <f>SWOPIT_PARTIAL_TRUE_250!P13</f>
        <v>1.234961609856297</v>
      </c>
      <c r="H33" s="81">
        <f>SWOPIT_COMPLETE_TRUE_250!P13</f>
        <v>1.0651486127255005</v>
      </c>
      <c r="I33" s="13"/>
      <c r="J33" s="81">
        <f>SWOPITC_NONE_TRUE_250!P13</f>
        <v>1.0840687943172853</v>
      </c>
      <c r="K33" s="81">
        <f>SWOPITC_PARTIAL_TRUE_250!P13</f>
        <v>1.0029739084656402</v>
      </c>
      <c r="L33" s="81">
        <f>SWOPITC_COMPLETE_TRUE_250!P13</f>
        <v>1.1908195162001129</v>
      </c>
      <c r="M33" s="70">
        <v>250</v>
      </c>
      <c r="N33" s="15"/>
      <c r="O33" s="103" t="s">
        <v>166</v>
      </c>
      <c r="P33" s="104"/>
      <c r="Q33" s="54"/>
      <c r="R33" s="81">
        <f>SWOPIT_NONE_TRUE_250!P25</f>
        <v>0.9696265818801828</v>
      </c>
      <c r="S33" s="81">
        <f>SWOPIT_PARTIAL_TRUE_250!P25</f>
        <v>0.93088654743089982</v>
      </c>
      <c r="T33" s="81">
        <f>SWOPIT_COMPLETE_TRUE_250!P25</f>
        <v>0.91047730616802947</v>
      </c>
      <c r="U33" s="16"/>
      <c r="V33" s="81">
        <f>SWOPITC_NONE_TRUE_250!P31</f>
        <v>0.91633954606366985</v>
      </c>
      <c r="W33" s="81">
        <f>SWOPITC_PARTIAL_TRUE_250!P31</f>
        <v>0.82814297419486282</v>
      </c>
      <c r="X33" s="81">
        <f>SWOPITC_COMPLETE_TRUE_250!P31</f>
        <v>1.0042451743522092</v>
      </c>
    </row>
    <row r="34" spans="1:24" x14ac:dyDescent="0.2">
      <c r="A34" s="17">
        <v>500</v>
      </c>
      <c r="B34" s="18"/>
      <c r="C34" s="120"/>
      <c r="D34" s="120"/>
      <c r="E34" s="58"/>
      <c r="F34" s="81">
        <f>SWOPIT_NONE_TRUE_500!P13</f>
        <v>0.18155674865633628</v>
      </c>
      <c r="G34" s="81">
        <f>SWOPIT_PARTIAL_TRUE_500!P13</f>
        <v>0.12461737192529668</v>
      </c>
      <c r="H34" s="81">
        <f>SWOPIT_COMPLETE_TRUE_500!P13</f>
        <v>0.15474473117788348</v>
      </c>
      <c r="I34" s="13"/>
      <c r="J34" s="81">
        <f>SWOPITC_NONE_TRUE_500!P13</f>
        <v>0.17133363998210108</v>
      </c>
      <c r="K34" s="81">
        <f>SWOPITC_PARTIAL_TRUE_500!P13</f>
        <v>0.17428817892092069</v>
      </c>
      <c r="L34" s="81">
        <f>SWOPITC_COMPLETE_TRUE_500!P13</f>
        <v>0.20032777795042259</v>
      </c>
      <c r="M34" s="19">
        <v>500</v>
      </c>
      <c r="N34" s="20"/>
      <c r="O34" s="105"/>
      <c r="P34" s="105"/>
      <c r="Q34" s="54"/>
      <c r="R34" s="81">
        <f>SWOPIT_NONE_TRUE_500!P25</f>
        <v>0.15333546481781454</v>
      </c>
      <c r="S34" s="81">
        <f>SWOPIT_PARTIAL_TRUE_500!P25</f>
        <v>0.10503805862997531</v>
      </c>
      <c r="T34" s="81">
        <f>SWOPIT_COMPLETE_TRUE_500!P25</f>
        <v>0.13114394696938905</v>
      </c>
      <c r="U34" s="16"/>
      <c r="V34" s="81">
        <f>SWOPITC_NONE_TRUE_500!P31</f>
        <v>0.14160301214093091</v>
      </c>
      <c r="W34" s="81">
        <f>SWOPITC_PARTIAL_TRUE_500!P31</f>
        <v>0.14616850392735911</v>
      </c>
      <c r="X34" s="81">
        <f>SWOPITC_COMPLETE_TRUE_500!P31</f>
        <v>0.16807780688323651</v>
      </c>
    </row>
    <row r="35" spans="1:24" x14ac:dyDescent="0.2">
      <c r="A35" s="72">
        <v>1000</v>
      </c>
      <c r="B35" s="77"/>
      <c r="C35" s="119"/>
      <c r="D35" s="119"/>
      <c r="E35" s="73"/>
      <c r="F35" s="81">
        <f>SWOPIT_NONE_TRUE_1000!P13</f>
        <v>3.061797953148427E-2</v>
      </c>
      <c r="G35" s="81">
        <f>SWOPIT_PARTIAL_TRUE_1000!P13</f>
        <v>2.6610079132685243E-2</v>
      </c>
      <c r="H35" s="81">
        <f>SWOPIT_COMPLETE_TRUE_1000!P13</f>
        <v>2.9871066172955978E-2</v>
      </c>
      <c r="I35" s="78"/>
      <c r="J35" s="81">
        <f>SWOPITC_NONE_TRUE_1000!P13</f>
        <v>3.9900581060185611E-2</v>
      </c>
      <c r="K35" s="81">
        <f>SWOPITC_PARTIAL_TRUE_1000!P13</f>
        <v>4.3042688914054744E-2</v>
      </c>
      <c r="L35" s="81">
        <f>SWOPITC_COMPLETE_TRUE_1000!P13</f>
        <v>3.4747548355192004E-2</v>
      </c>
      <c r="M35" s="65">
        <v>1000</v>
      </c>
      <c r="N35" s="68"/>
      <c r="O35" s="104"/>
      <c r="P35" s="104"/>
      <c r="Q35" s="66"/>
      <c r="R35" s="81">
        <f>SWOPIT_NONE_TRUE_1000!P25</f>
        <v>2.564956010246976E-2</v>
      </c>
      <c r="S35" s="81">
        <f>SWOPIT_PARTIAL_TRUE_1000!P25</f>
        <v>2.1870306395693161E-2</v>
      </c>
      <c r="T35" s="81">
        <f>SWOPIT_COMPLETE_TRUE_1000!P25</f>
        <v>2.5268171210111739E-2</v>
      </c>
      <c r="U35" s="69"/>
      <c r="V35" s="81">
        <f>SWOPITC_NONE_TRUE_1000!P31</f>
        <v>3.2627151993979919E-2</v>
      </c>
      <c r="W35" s="81">
        <f>SWOPITC_PARTIAL_TRUE_1000!P31</f>
        <v>3.5279038484365574E-2</v>
      </c>
      <c r="X35" s="81">
        <f>SWOPITC_COMPLETE_TRUE_1000!P31</f>
        <v>2.8195059646784811E-2</v>
      </c>
    </row>
    <row r="36" spans="1:24" x14ac:dyDescent="0.2">
      <c r="A36" s="21">
        <v>2000</v>
      </c>
      <c r="B36" s="34"/>
      <c r="C36" s="59"/>
      <c r="D36" s="59"/>
      <c r="E36" s="59"/>
      <c r="F36" s="81">
        <f>SWOPIT_NONE_TRUE_2000!P13</f>
        <v>8.819369711671474E-3</v>
      </c>
      <c r="G36" s="81">
        <f>SWOPIT_PARTIAL_TRUE_2000!P13</f>
        <v>7.0513543627669841E-3</v>
      </c>
      <c r="H36" s="81">
        <f>SWOPIT_COMPLETE_TRUE_2000!P13</f>
        <v>7.0382180045034798E-3</v>
      </c>
      <c r="I36" s="23"/>
      <c r="J36" s="83">
        <f>SWOPITC_NONE_TRUE_2000!P13</f>
        <v>5.5819453824389794E-3</v>
      </c>
      <c r="K36" s="83">
        <f>SWOPITC_PARTIAL_TRUE_2000!P13</f>
        <v>8.4231285959661117E-3</v>
      </c>
      <c r="L36" s="83">
        <f>SWOPITC_COMPLETE_TRUE_2000!P13</f>
        <v>8.3399368769507733E-3</v>
      </c>
      <c r="M36" s="24">
        <v>2000</v>
      </c>
      <c r="N36" s="32"/>
      <c r="O36" s="55"/>
      <c r="P36" s="55"/>
      <c r="Q36" s="55"/>
      <c r="R36" s="81">
        <f>SWOPIT_NONE_TRUE_2000!P25</f>
        <v>7.4742124203456394E-3</v>
      </c>
      <c r="S36" s="81">
        <f>SWOPIT_PARTIAL_TRUE_2000!P25</f>
        <v>5.7968855071258169E-3</v>
      </c>
      <c r="T36" s="81">
        <f>SWOPIT_COMPLETE_TRUE_2000!P25</f>
        <v>5.9399545316598749E-3</v>
      </c>
      <c r="U36" s="26"/>
      <c r="V36" s="83">
        <f>SWOPITC_NONE_TRUE_2000!P31</f>
        <v>4.588931767163686E-3</v>
      </c>
      <c r="W36" s="83">
        <f>SWOPITC_PARTIAL_TRUE_2000!P31</f>
        <v>6.6075745689208269E-3</v>
      </c>
      <c r="X36" s="83">
        <f>SWOPITC_COMPLETE_TRUE_2000!P31</f>
        <v>6.5811316719490698E-3</v>
      </c>
    </row>
    <row r="37" spans="1:24" x14ac:dyDescent="0.2">
      <c r="A37" s="123" t="s">
        <v>113</v>
      </c>
      <c r="B37" s="123"/>
      <c r="C37" s="123"/>
      <c r="D37" s="123"/>
      <c r="E37" s="123"/>
      <c r="F37" s="123"/>
      <c r="G37" s="123"/>
      <c r="H37" s="123"/>
      <c r="I37" s="123"/>
      <c r="J37" s="123"/>
      <c r="K37" s="123"/>
      <c r="L37" s="123"/>
      <c r="M37" s="111" t="s">
        <v>113</v>
      </c>
      <c r="N37" s="111"/>
      <c r="O37" s="111"/>
      <c r="P37" s="111"/>
      <c r="Q37" s="111"/>
      <c r="R37" s="111"/>
      <c r="S37" s="111"/>
      <c r="T37" s="111"/>
      <c r="U37" s="111"/>
      <c r="V37" s="111"/>
      <c r="W37" s="111"/>
      <c r="X37" s="111"/>
    </row>
    <row r="38" spans="1:24" x14ac:dyDescent="0.2">
      <c r="A38" s="11">
        <v>250</v>
      </c>
      <c r="B38" s="12"/>
      <c r="C38" s="122" t="s">
        <v>106</v>
      </c>
      <c r="D38" s="120"/>
      <c r="E38" s="58"/>
      <c r="F38" s="51"/>
      <c r="G38" s="35"/>
      <c r="H38" s="13"/>
      <c r="I38" s="13"/>
      <c r="J38" s="81">
        <f>SWOPITC_NONE_TRUE_250!P16</f>
        <v>0.8371050222266152</v>
      </c>
      <c r="K38" s="81">
        <f>SWOPITC_PARTIAL_TRUE_250!P16</f>
        <v>0.93013420582374295</v>
      </c>
      <c r="L38" s="81">
        <f>SWOPITC_COMPLETE_TRUE_250!P16</f>
        <v>0.88267449982011348</v>
      </c>
      <c r="M38" s="14">
        <v>250</v>
      </c>
      <c r="N38" s="15"/>
      <c r="O38" s="106" t="s">
        <v>106</v>
      </c>
      <c r="P38" s="105"/>
      <c r="Q38" s="54"/>
      <c r="R38" s="51"/>
      <c r="S38" s="36"/>
      <c r="T38" s="16"/>
      <c r="U38" s="16"/>
      <c r="V38" s="86">
        <v>0.8371050222266152</v>
      </c>
      <c r="W38" s="86">
        <v>0.93013420582374295</v>
      </c>
      <c r="X38" s="86">
        <v>0.88267449982011348</v>
      </c>
    </row>
    <row r="39" spans="1:24" x14ac:dyDescent="0.2">
      <c r="A39" s="17">
        <v>500</v>
      </c>
      <c r="B39" s="18"/>
      <c r="C39" s="120"/>
      <c r="D39" s="120"/>
      <c r="E39" s="58"/>
      <c r="F39" s="13"/>
      <c r="G39" s="35"/>
      <c r="H39" s="13"/>
      <c r="I39" s="13"/>
      <c r="J39" s="81">
        <f>SWOPITC_NONE_TRUE_500!P16</f>
        <v>0.68522499459479635</v>
      </c>
      <c r="K39" s="81">
        <f>SWOPITC_PARTIAL_TRUE_500!P16</f>
        <v>0.67054176004893384</v>
      </c>
      <c r="L39" s="81">
        <f>SWOPITC_COMPLETE_TRUE_500!P16</f>
        <v>0.70848863760572078</v>
      </c>
      <c r="M39" s="19">
        <v>500</v>
      </c>
      <c r="N39" s="20"/>
      <c r="O39" s="105"/>
      <c r="P39" s="105"/>
      <c r="Q39" s="54"/>
      <c r="R39" s="16"/>
      <c r="S39" s="36"/>
      <c r="T39" s="16"/>
      <c r="U39" s="16"/>
      <c r="V39" s="86">
        <v>0.68522499459479635</v>
      </c>
      <c r="W39" s="86">
        <v>0.67054176004893384</v>
      </c>
      <c r="X39" s="86">
        <v>0.70848863760572078</v>
      </c>
    </row>
    <row r="40" spans="1:24" x14ac:dyDescent="0.2">
      <c r="A40" s="72">
        <v>1000</v>
      </c>
      <c r="B40" s="22"/>
      <c r="C40" s="119"/>
      <c r="D40" s="119"/>
      <c r="E40" s="58"/>
      <c r="F40" s="78"/>
      <c r="G40" s="79"/>
      <c r="H40" s="78"/>
      <c r="I40" s="13"/>
      <c r="J40" s="81">
        <f>SWOPITC_NONE_TRUE_1000!P16</f>
        <v>0.64986596727384693</v>
      </c>
      <c r="K40" s="81">
        <f>SWOPITC_PARTIAL_TRUE_1000!P16</f>
        <v>0.65121923473579968</v>
      </c>
      <c r="L40" s="81">
        <f>SWOPITC_COMPLETE_TRUE_1000!P16</f>
        <v>0.68850530087613859</v>
      </c>
      <c r="M40" s="65">
        <v>1000</v>
      </c>
      <c r="N40" s="25"/>
      <c r="O40" s="104"/>
      <c r="P40" s="104"/>
      <c r="Q40" s="54"/>
      <c r="R40" s="69"/>
      <c r="S40" s="80"/>
      <c r="T40" s="69"/>
      <c r="U40" s="16"/>
      <c r="V40" s="87">
        <v>0.64986596727384693</v>
      </c>
      <c r="W40" s="87">
        <v>0.65121923473579968</v>
      </c>
      <c r="X40" s="87">
        <v>0.68850530087613859</v>
      </c>
    </row>
    <row r="41" spans="1:24" x14ac:dyDescent="0.2">
      <c r="A41" s="21">
        <v>2000</v>
      </c>
      <c r="B41" s="34"/>
      <c r="C41" s="59"/>
      <c r="D41" s="59"/>
      <c r="E41" s="59"/>
      <c r="F41" s="23"/>
      <c r="G41" s="37"/>
      <c r="H41" s="23"/>
      <c r="I41" s="23"/>
      <c r="J41" s="83">
        <f>SWOPITC_NONE_TRUE_2000!P16</f>
        <v>0.53643316362146332</v>
      </c>
      <c r="K41" s="83">
        <f>SWOPITC_PARTIAL_TRUE_2000!P16</f>
        <v>0.54145953665003499</v>
      </c>
      <c r="L41" s="83">
        <f>SWOPITC_COMPLETE_TRUE_2000!P16</f>
        <v>0.57021356392093248</v>
      </c>
      <c r="M41" s="24">
        <v>2000</v>
      </c>
      <c r="N41" s="32"/>
      <c r="O41" s="55"/>
      <c r="P41" s="55"/>
      <c r="Q41" s="55"/>
      <c r="R41" s="26"/>
      <c r="S41" s="38"/>
      <c r="T41" s="26"/>
      <c r="U41" s="26"/>
      <c r="V41" s="88">
        <v>0.53643316362146332</v>
      </c>
      <c r="W41" s="88">
        <v>0.54145953665003499</v>
      </c>
      <c r="X41" s="88">
        <v>0.57021356392093248</v>
      </c>
    </row>
    <row r="42" spans="1:24" x14ac:dyDescent="0.2">
      <c r="A42" s="11">
        <v>250</v>
      </c>
      <c r="B42" s="12"/>
      <c r="C42" s="118" t="s">
        <v>107</v>
      </c>
      <c r="D42" s="119"/>
      <c r="E42" s="58"/>
      <c r="F42" s="51"/>
      <c r="G42" s="13"/>
      <c r="H42" s="13"/>
      <c r="I42" s="13"/>
      <c r="J42" s="81">
        <f>SWOPITC_NONE_TRUE_250!P17</f>
        <v>0.87899710563712452</v>
      </c>
      <c r="K42" s="81">
        <f>SWOPITC_PARTIAL_TRUE_250!P17</f>
        <v>0.88565679342439585</v>
      </c>
      <c r="L42" s="81">
        <f>SWOPITC_COMPLETE_TRUE_250!P17</f>
        <v>0.86916043809355648</v>
      </c>
      <c r="M42" s="14">
        <v>250</v>
      </c>
      <c r="N42" s="15"/>
      <c r="O42" s="103" t="s">
        <v>107</v>
      </c>
      <c r="P42" s="104"/>
      <c r="Q42" s="54"/>
      <c r="R42" s="51"/>
      <c r="S42" s="16"/>
      <c r="T42" s="16"/>
      <c r="U42" s="16"/>
      <c r="V42" s="86">
        <v>0.87899710563712452</v>
      </c>
      <c r="W42" s="86">
        <v>0.88565679342439585</v>
      </c>
      <c r="X42" s="86">
        <v>0.86916043809355648</v>
      </c>
    </row>
    <row r="43" spans="1:24" x14ac:dyDescent="0.2">
      <c r="A43" s="17">
        <v>500</v>
      </c>
      <c r="B43" s="18"/>
      <c r="C43" s="120"/>
      <c r="D43" s="120"/>
      <c r="E43" s="58"/>
      <c r="F43" s="51"/>
      <c r="G43" s="13"/>
      <c r="H43" s="13"/>
      <c r="I43" s="13"/>
      <c r="J43" s="81">
        <f>SWOPITC_NONE_TRUE_500!P17</f>
        <v>0.73893172080804337</v>
      </c>
      <c r="K43" s="81">
        <f>SWOPITC_PARTIAL_TRUE_500!P17</f>
        <v>0.7527824134133847</v>
      </c>
      <c r="L43" s="81">
        <f>SWOPITC_COMPLETE_TRUE_500!P17</f>
        <v>0.73358934463495951</v>
      </c>
      <c r="M43" s="19">
        <v>500</v>
      </c>
      <c r="N43" s="20"/>
      <c r="O43" s="105"/>
      <c r="P43" s="105"/>
      <c r="Q43" s="54"/>
      <c r="R43" s="16"/>
      <c r="S43" s="16"/>
      <c r="T43" s="16"/>
      <c r="U43" s="16"/>
      <c r="V43" s="86">
        <v>0.73893172080804337</v>
      </c>
      <c r="W43" s="86">
        <v>0.7527824134133847</v>
      </c>
      <c r="X43" s="86">
        <v>0.73358934463495951</v>
      </c>
    </row>
    <row r="44" spans="1:24" x14ac:dyDescent="0.2">
      <c r="A44" s="72">
        <v>1000</v>
      </c>
      <c r="B44" s="22"/>
      <c r="C44" s="119"/>
      <c r="D44" s="119"/>
      <c r="E44" s="58"/>
      <c r="F44" s="78"/>
      <c r="G44" s="78"/>
      <c r="H44" s="78"/>
      <c r="I44" s="13"/>
      <c r="J44" s="81">
        <f>SWOPITC_NONE_TRUE_1000!P17</f>
        <v>0.56071426805862878</v>
      </c>
      <c r="K44" s="81">
        <f>SWOPITC_PARTIAL_TRUE_1000!P17</f>
        <v>0.57806308984661781</v>
      </c>
      <c r="L44" s="81">
        <f>SWOPITC_COMPLETE_TRUE_1000!P17</f>
        <v>0.56278257199438275</v>
      </c>
      <c r="M44" s="65">
        <v>1000</v>
      </c>
      <c r="N44" s="25"/>
      <c r="O44" s="104"/>
      <c r="P44" s="104"/>
      <c r="Q44" s="54"/>
      <c r="R44" s="69"/>
      <c r="S44" s="69"/>
      <c r="T44" s="69"/>
      <c r="U44" s="16"/>
      <c r="V44" s="87">
        <v>0.56071426805862878</v>
      </c>
      <c r="W44" s="87">
        <v>0.57806308984661781</v>
      </c>
      <c r="X44" s="87">
        <v>0.56278257199438275</v>
      </c>
    </row>
    <row r="45" spans="1:24" x14ac:dyDescent="0.2">
      <c r="A45" s="21">
        <v>2000</v>
      </c>
      <c r="B45" s="34"/>
      <c r="C45" s="59"/>
      <c r="D45" s="59"/>
      <c r="E45" s="59"/>
      <c r="F45" s="23"/>
      <c r="G45" s="23"/>
      <c r="H45" s="23"/>
      <c r="I45" s="23"/>
      <c r="J45" s="83">
        <f>SWOPITC_NONE_TRUE_2000!P17</f>
        <v>0.38711866273332496</v>
      </c>
      <c r="K45" s="83">
        <f>SWOPITC_PARTIAL_TRUE_2000!P17</f>
        <v>0.40269760896551138</v>
      </c>
      <c r="L45" s="83">
        <f>SWOPITC_COMPLETE_TRUE_2000!P17</f>
        <v>0.39103380554430178</v>
      </c>
      <c r="M45" s="24">
        <v>2000</v>
      </c>
      <c r="N45" s="32"/>
      <c r="O45" s="55"/>
      <c r="P45" s="55"/>
      <c r="Q45" s="55"/>
      <c r="R45" s="26"/>
      <c r="S45" s="26"/>
      <c r="T45" s="26"/>
      <c r="U45" s="26"/>
      <c r="V45" s="88">
        <v>0.38711866273332496</v>
      </c>
      <c r="W45" s="88">
        <v>0.40269760896551138</v>
      </c>
      <c r="X45" s="88">
        <v>0.39103380554430178</v>
      </c>
    </row>
    <row r="46" spans="1:24" x14ac:dyDescent="0.2">
      <c r="A46" s="11">
        <v>250</v>
      </c>
      <c r="B46" s="12"/>
      <c r="C46" s="121" t="s">
        <v>114</v>
      </c>
      <c r="D46" s="118"/>
      <c r="E46" s="58"/>
      <c r="F46" s="51"/>
      <c r="G46" s="13"/>
      <c r="H46" s="13"/>
      <c r="I46" s="13"/>
      <c r="J46" s="81">
        <f>SWOPITC_NONE_TRUE_250!P18</f>
        <v>28.205000000000002</v>
      </c>
      <c r="K46" s="81">
        <f>SWOPITC_PARTIAL_TRUE_250!P18</f>
        <v>28.125</v>
      </c>
      <c r="L46" s="81">
        <f>SWOPITC_COMPLETE_TRUE_250!P18</f>
        <v>32.440000000000005</v>
      </c>
      <c r="M46" s="14">
        <v>250</v>
      </c>
      <c r="N46" s="15"/>
      <c r="O46" s="107" t="s">
        <v>114</v>
      </c>
      <c r="P46" s="103"/>
      <c r="Q46" s="54"/>
      <c r="R46" s="51"/>
      <c r="S46" s="16"/>
      <c r="T46" s="16"/>
      <c r="U46" s="16"/>
      <c r="V46" s="86">
        <v>28.205000000000002</v>
      </c>
      <c r="W46" s="86">
        <v>28.125</v>
      </c>
      <c r="X46" s="86">
        <v>32.440000000000005</v>
      </c>
    </row>
    <row r="47" spans="1:24" x14ac:dyDescent="0.2">
      <c r="A47" s="17">
        <v>500</v>
      </c>
      <c r="B47" s="18"/>
      <c r="C47" s="122"/>
      <c r="D47" s="122"/>
      <c r="E47" s="58"/>
      <c r="F47" s="13"/>
      <c r="G47" s="13"/>
      <c r="H47" s="13"/>
      <c r="I47" s="13"/>
      <c r="J47" s="81">
        <f>SWOPITC_NONE_TRUE_500!P18</f>
        <v>43.384999999999998</v>
      </c>
      <c r="K47" s="81">
        <f>SWOPITC_PARTIAL_TRUE_500!P18</f>
        <v>40.150000000000006</v>
      </c>
      <c r="L47" s="81">
        <f>SWOPITC_COMPLETE_TRUE_500!P18</f>
        <v>46.064999999999998</v>
      </c>
      <c r="M47" s="19">
        <v>500</v>
      </c>
      <c r="N47" s="20"/>
      <c r="O47" s="106"/>
      <c r="P47" s="106"/>
      <c r="Q47" s="54"/>
      <c r="R47" s="16"/>
      <c r="S47" s="16"/>
      <c r="T47" s="16"/>
      <c r="U47" s="16"/>
      <c r="V47" s="86">
        <v>43.384999999999998</v>
      </c>
      <c r="W47" s="86">
        <v>40.150000000000006</v>
      </c>
      <c r="X47" s="86">
        <v>46.064999999999998</v>
      </c>
    </row>
    <row r="48" spans="1:24" x14ac:dyDescent="0.2">
      <c r="A48" s="72">
        <v>1000</v>
      </c>
      <c r="B48" s="22"/>
      <c r="C48" s="118"/>
      <c r="D48" s="118"/>
      <c r="E48" s="58"/>
      <c r="F48" s="78"/>
      <c r="G48" s="78"/>
      <c r="H48" s="78"/>
      <c r="I48" s="13"/>
      <c r="J48" s="81">
        <f>SWOPITC_NONE_TRUE_1000!P18</f>
        <v>60.870000000000005</v>
      </c>
      <c r="K48" s="81">
        <f>SWOPITC_PARTIAL_TRUE_1000!P18</f>
        <v>58.875</v>
      </c>
      <c r="L48" s="81">
        <f>SWOPITC_COMPLETE_TRUE_1000!P18</f>
        <v>64.45</v>
      </c>
      <c r="M48" s="65">
        <v>1000</v>
      </c>
      <c r="N48" s="25"/>
      <c r="O48" s="103"/>
      <c r="P48" s="103"/>
      <c r="Q48" s="54"/>
      <c r="R48" s="69"/>
      <c r="S48" s="69"/>
      <c r="T48" s="69"/>
      <c r="U48" s="16"/>
      <c r="V48" s="87">
        <v>60.870000000000005</v>
      </c>
      <c r="W48" s="87">
        <v>58.875</v>
      </c>
      <c r="X48" s="87">
        <v>64.45</v>
      </c>
    </row>
    <row r="49" spans="1:24" x14ac:dyDescent="0.2">
      <c r="A49" s="21">
        <v>2000</v>
      </c>
      <c r="B49" s="34"/>
      <c r="C49" s="62"/>
      <c r="D49" s="62"/>
      <c r="E49" s="59"/>
      <c r="F49" s="23"/>
      <c r="G49" s="23"/>
      <c r="H49" s="23"/>
      <c r="I49" s="23"/>
      <c r="J49" s="83">
        <f>SWOPITC_NONE_TRUE_2000!P18</f>
        <v>74.99499999999999</v>
      </c>
      <c r="K49" s="83">
        <f>SWOPITC_PARTIAL_TRUE_2000!P18</f>
        <v>72.819999999999993</v>
      </c>
      <c r="L49" s="83">
        <f>SWOPITC_COMPLETE_TRUE_2000!P18</f>
        <v>78.574999999999989</v>
      </c>
      <c r="M49" s="24">
        <v>2000</v>
      </c>
      <c r="N49" s="32"/>
      <c r="O49" s="57"/>
      <c r="P49" s="57"/>
      <c r="Q49" s="55"/>
      <c r="R49" s="26"/>
      <c r="S49" s="26"/>
      <c r="T49" s="26"/>
      <c r="U49" s="26"/>
      <c r="V49" s="88">
        <v>74.99499999999999</v>
      </c>
      <c r="W49" s="88">
        <v>72.819999999999993</v>
      </c>
      <c r="X49" s="88">
        <v>78.574999999999989</v>
      </c>
    </row>
    <row r="50" spans="1:24" x14ac:dyDescent="0.2">
      <c r="A50" s="82">
        <v>250</v>
      </c>
      <c r="B50" s="12"/>
      <c r="C50" s="118" t="s">
        <v>166</v>
      </c>
      <c r="D50" s="119"/>
      <c r="E50" s="58"/>
      <c r="F50" s="51"/>
      <c r="G50" s="78"/>
      <c r="H50" s="78"/>
      <c r="I50" s="13"/>
      <c r="J50" s="81">
        <f>SWOPITC_NONE_TRUE_250!P19</f>
        <v>0.41781439695989947</v>
      </c>
      <c r="K50" s="81">
        <f>SWOPITC_PARTIAL_TRUE_250!P19</f>
        <v>0.36644966328708078</v>
      </c>
      <c r="L50" s="81">
        <f>SWOPITC_COMPLETE_TRUE_250!P19</f>
        <v>0.39126588895999515</v>
      </c>
      <c r="M50" s="70">
        <v>250</v>
      </c>
      <c r="N50" s="15"/>
      <c r="O50" s="103" t="s">
        <v>166</v>
      </c>
      <c r="P50" s="104"/>
      <c r="Q50" s="54"/>
      <c r="R50" s="51"/>
      <c r="S50" s="69"/>
      <c r="T50" s="69"/>
      <c r="U50" s="16"/>
      <c r="V50" s="87">
        <v>0.41781439695989947</v>
      </c>
      <c r="W50" s="87">
        <v>0.36644966328708078</v>
      </c>
      <c r="X50" s="87">
        <v>0.39126588895999515</v>
      </c>
    </row>
    <row r="51" spans="1:24" x14ac:dyDescent="0.2">
      <c r="A51" s="17">
        <v>500</v>
      </c>
      <c r="B51" s="18"/>
      <c r="C51" s="120"/>
      <c r="D51" s="120"/>
      <c r="E51" s="58"/>
      <c r="F51" s="13"/>
      <c r="G51" s="13"/>
      <c r="H51" s="13"/>
      <c r="I51" s="13"/>
      <c r="J51" s="81">
        <f>SWOPITC_NONE_TRUE_500!P19</f>
        <v>0.37773717357155717</v>
      </c>
      <c r="K51" s="81">
        <f>SWOPITC_PARTIAL_TRUE_500!P19</f>
        <v>0.39670584836098055</v>
      </c>
      <c r="L51" s="81">
        <f>SWOPITC_COMPLETE_TRUE_500!P19</f>
        <v>0.36214071093412892</v>
      </c>
      <c r="M51" s="19">
        <v>500</v>
      </c>
      <c r="N51" s="20"/>
      <c r="O51" s="105"/>
      <c r="P51" s="105"/>
      <c r="Q51" s="54"/>
      <c r="R51" s="16"/>
      <c r="S51" s="16"/>
      <c r="T51" s="16"/>
      <c r="U51" s="16"/>
      <c r="V51" s="86">
        <v>0.37773717357155717</v>
      </c>
      <c r="W51" s="86">
        <v>0.39670584836098055</v>
      </c>
      <c r="X51" s="86">
        <v>0.36214071093412892</v>
      </c>
    </row>
    <row r="52" spans="1:24" x14ac:dyDescent="0.2">
      <c r="A52" s="72">
        <v>1000</v>
      </c>
      <c r="B52" s="77"/>
      <c r="C52" s="119"/>
      <c r="D52" s="119"/>
      <c r="E52" s="73"/>
      <c r="F52" s="78"/>
      <c r="G52" s="78"/>
      <c r="H52" s="78"/>
      <c r="I52" s="78"/>
      <c r="J52" s="81">
        <f>SWOPITC_NONE_TRUE_1000!P19</f>
        <v>0.22736668825964632</v>
      </c>
      <c r="K52" s="81">
        <f>SWOPITC_PARTIAL_TRUE_1000!P19</f>
        <v>0.24291579019362983</v>
      </c>
      <c r="L52" s="81">
        <f>SWOPITC_COMPLETE_TRUE_1000!P19</f>
        <v>0.20914993247952493</v>
      </c>
      <c r="M52" s="65">
        <v>1000</v>
      </c>
      <c r="N52" s="68"/>
      <c r="O52" s="104"/>
      <c r="P52" s="104"/>
      <c r="Q52" s="66"/>
      <c r="R52" s="69"/>
      <c r="S52" s="69"/>
      <c r="T52" s="69"/>
      <c r="U52" s="69"/>
      <c r="V52" s="87">
        <v>0.22736668825964632</v>
      </c>
      <c r="W52" s="87">
        <v>0.24291579019362983</v>
      </c>
      <c r="X52" s="87">
        <v>0.20914993247952493</v>
      </c>
    </row>
    <row r="53" spans="1:24" ht="17" thickBot="1" x14ac:dyDescent="0.25">
      <c r="A53" s="39">
        <v>2000</v>
      </c>
      <c r="B53" s="40"/>
      <c r="C53" s="63"/>
      <c r="D53" s="63"/>
      <c r="E53" s="63"/>
      <c r="F53" s="41"/>
      <c r="G53" s="41"/>
      <c r="H53" s="41"/>
      <c r="I53" s="41"/>
      <c r="J53" s="84">
        <f>SWOPITC_NONE_TRUE_2000!P19</f>
        <v>0.11340551374032899</v>
      </c>
      <c r="K53" s="84">
        <f>SWOPITC_PARTIAL_TRUE_2000!P19</f>
        <v>0.12639112737878266</v>
      </c>
      <c r="L53" s="84">
        <f>SWOPITC_COMPLETE_TRUE_2000!P19</f>
        <v>0.10002214764896963</v>
      </c>
      <c r="M53" s="42">
        <v>2000</v>
      </c>
      <c r="N53" s="43"/>
      <c r="O53" s="56"/>
      <c r="P53" s="56"/>
      <c r="Q53" s="56"/>
      <c r="R53" s="44"/>
      <c r="S53" s="44"/>
      <c r="T53" s="44"/>
      <c r="U53" s="44"/>
      <c r="V53" s="89">
        <v>0.11340551374032899</v>
      </c>
      <c r="W53" s="89">
        <v>0.12639112737878266</v>
      </c>
      <c r="X53" s="89">
        <v>0.10002214764896963</v>
      </c>
    </row>
    <row r="54" spans="1:24" ht="17" thickTop="1" x14ac:dyDescent="0.2"/>
  </sheetData>
  <mergeCells count="42">
    <mergeCell ref="R1:T1"/>
    <mergeCell ref="V1:X1"/>
    <mergeCell ref="A2:B2"/>
    <mergeCell ref="C2:D2"/>
    <mergeCell ref="M2:N2"/>
    <mergeCell ref="O2:P2"/>
    <mergeCell ref="A1:B1"/>
    <mergeCell ref="C1:D1"/>
    <mergeCell ref="F1:H1"/>
    <mergeCell ref="J1:L1"/>
    <mergeCell ref="M1:N1"/>
    <mergeCell ref="O1:P1"/>
    <mergeCell ref="A3:L3"/>
    <mergeCell ref="M3:X3"/>
    <mergeCell ref="C4:D6"/>
    <mergeCell ref="O4:P6"/>
    <mergeCell ref="C8:D10"/>
    <mergeCell ref="O8:P10"/>
    <mergeCell ref="C12:D14"/>
    <mergeCell ref="O12:P14"/>
    <mergeCell ref="C16:D18"/>
    <mergeCell ref="O16:P18"/>
    <mergeCell ref="A20:L20"/>
    <mergeCell ref="M20:X20"/>
    <mergeCell ref="C21:D23"/>
    <mergeCell ref="O21:P23"/>
    <mergeCell ref="C25:D27"/>
    <mergeCell ref="O25:P27"/>
    <mergeCell ref="C29:D31"/>
    <mergeCell ref="O29:P31"/>
    <mergeCell ref="C33:D35"/>
    <mergeCell ref="O33:P35"/>
    <mergeCell ref="A37:L37"/>
    <mergeCell ref="M37:X37"/>
    <mergeCell ref="C38:D40"/>
    <mergeCell ref="O38:P40"/>
    <mergeCell ref="C42:D44"/>
    <mergeCell ref="O42:P44"/>
    <mergeCell ref="C46:D48"/>
    <mergeCell ref="O46:P48"/>
    <mergeCell ref="C50:D52"/>
    <mergeCell ref="O50:P52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C1439-BB95-D54C-B4B3-1F7F48C3F501}">
  <dimension ref="A1:X48"/>
  <sheetViews>
    <sheetView topLeftCell="B2" workbookViewId="0">
      <selection activeCell="Q23" sqref="Q23"/>
    </sheetView>
  </sheetViews>
  <sheetFormatPr baseColWidth="10" defaultColWidth="8.83203125" defaultRowHeight="16" x14ac:dyDescent="0.2"/>
  <sheetData>
    <row r="1" spans="1:24" x14ac:dyDescent="0.2">
      <c r="A1" t="s">
        <v>162</v>
      </c>
    </row>
    <row r="2" spans="1:24" x14ac:dyDescent="0.2">
      <c r="I2" t="s">
        <v>0</v>
      </c>
      <c r="J2" t="s">
        <v>1</v>
      </c>
      <c r="K2" t="s">
        <v>2</v>
      </c>
    </row>
    <row r="3" spans="1:24" x14ac:dyDescent="0.2">
      <c r="A3" t="s">
        <v>3</v>
      </c>
      <c r="B3">
        <v>10000</v>
      </c>
      <c r="C3" t="s">
        <v>4</v>
      </c>
      <c r="D3">
        <v>1210</v>
      </c>
      <c r="E3" t="s">
        <v>5</v>
      </c>
      <c r="F3">
        <v>1000000</v>
      </c>
      <c r="H3" t="s">
        <v>6</v>
      </c>
      <c r="I3">
        <v>0</v>
      </c>
      <c r="J3">
        <v>0</v>
      </c>
      <c r="K3">
        <v>3</v>
      </c>
      <c r="O3" t="s">
        <v>86</v>
      </c>
      <c r="P3" t="s">
        <v>93</v>
      </c>
      <c r="R3" t="s">
        <v>115</v>
      </c>
      <c r="S3" t="s">
        <v>116</v>
      </c>
      <c r="V3" t="s">
        <v>30</v>
      </c>
      <c r="W3" t="s">
        <v>31</v>
      </c>
      <c r="X3" t="s">
        <v>32</v>
      </c>
    </row>
    <row r="4" spans="1:24" x14ac:dyDescent="0.2">
      <c r="A4" t="s">
        <v>163</v>
      </c>
      <c r="O4" t="s">
        <v>88</v>
      </c>
      <c r="P4">
        <f>(ABS(C6-B6)+ABS(C8-B8)+ABS(C9-B9)+ABS(C12-B12)+ABS(C13-B13))/5</f>
        <v>3.2049320780801735E-2</v>
      </c>
      <c r="R4" t="s">
        <v>88</v>
      </c>
      <c r="S4">
        <f>(ABS(B25-C25)+ABS(B26-C26)+ABS(B27-C27))/3</f>
        <v>9.6531994482164461E-3</v>
      </c>
      <c r="U4" t="s">
        <v>89</v>
      </c>
      <c r="V4">
        <f>ABS(G25-F25)</f>
        <v>1.7557476496572924E-2</v>
      </c>
      <c r="W4">
        <f>ABS(G26-F26)</f>
        <v>2.9780887972546716E-2</v>
      </c>
      <c r="X4">
        <f>ABS(G27-F27)</f>
        <v>2.1230344570600863E-2</v>
      </c>
    </row>
    <row r="5" spans="1:24" x14ac:dyDescent="0.2">
      <c r="A5" t="s">
        <v>7</v>
      </c>
      <c r="B5" t="s">
        <v>8</v>
      </c>
      <c r="C5" t="s">
        <v>9</v>
      </c>
      <c r="D5" t="s">
        <v>10</v>
      </c>
      <c r="E5" t="s">
        <v>11</v>
      </c>
      <c r="F5" t="s">
        <v>12</v>
      </c>
      <c r="G5" t="s">
        <v>13</v>
      </c>
      <c r="H5" t="s">
        <v>14</v>
      </c>
      <c r="I5" t="s">
        <v>15</v>
      </c>
      <c r="J5" t="s">
        <v>16</v>
      </c>
      <c r="K5" t="s">
        <v>17</v>
      </c>
      <c r="O5" t="s">
        <v>16</v>
      </c>
      <c r="P5">
        <f>(J6+J8+J9+J12+J13)/5</f>
        <v>0.14378601363413693</v>
      </c>
      <c r="R5" t="s">
        <v>16</v>
      </c>
      <c r="S5">
        <f>SUM(J25:J27)/3</f>
        <v>8.8278964911569793E-2</v>
      </c>
      <c r="U5" t="s">
        <v>17</v>
      </c>
      <c r="V5">
        <f>K25</f>
        <v>0.82989999999999997</v>
      </c>
      <c r="W5">
        <f>K26</f>
        <v>0.80640000000000001</v>
      </c>
      <c r="X5">
        <f>K27</f>
        <v>0.78539999999999999</v>
      </c>
    </row>
    <row r="6" spans="1:24" x14ac:dyDescent="0.2">
      <c r="A6" t="s">
        <v>18</v>
      </c>
      <c r="B6">
        <v>2</v>
      </c>
      <c r="C6">
        <v>2.0341816191834128</v>
      </c>
      <c r="D6">
        <v>1.6672634901286434</v>
      </c>
      <c r="E6">
        <v>2.4010997482381828</v>
      </c>
      <c r="F6">
        <v>0.18720656703336033</v>
      </c>
      <c r="G6">
        <v>0.19295314561705609</v>
      </c>
      <c r="H6">
        <v>1.030696458328151</v>
      </c>
      <c r="I6">
        <v>1.0539151229458836</v>
      </c>
      <c r="J6">
        <v>0.19595739203591356</v>
      </c>
      <c r="K6">
        <v>0.95199999999999996</v>
      </c>
      <c r="O6" t="s">
        <v>17</v>
      </c>
      <c r="P6">
        <f>(K6+K8+K9+K12+K13)/5*100</f>
        <v>94.256</v>
      </c>
      <c r="R6" t="s">
        <v>17</v>
      </c>
      <c r="S6">
        <f>SUM(K25:K27)/3*100</f>
        <v>80.723333333333329</v>
      </c>
    </row>
    <row r="7" spans="1:24" x14ac:dyDescent="0.2">
      <c r="A7" t="s">
        <v>20</v>
      </c>
      <c r="B7">
        <v>0.2</v>
      </c>
      <c r="C7">
        <v>0.20305799411339759</v>
      </c>
      <c r="D7">
        <v>7.8549912749479363E-3</v>
      </c>
      <c r="E7">
        <v>0.39826099695184719</v>
      </c>
      <c r="F7">
        <v>9.9595198880278457E-2</v>
      </c>
      <c r="G7">
        <v>0.10138565400284638</v>
      </c>
      <c r="H7">
        <v>1.0179773236330418</v>
      </c>
      <c r="I7">
        <v>1.027107322217274</v>
      </c>
      <c r="J7">
        <v>0.10143176112827014</v>
      </c>
      <c r="K7">
        <v>0.94979999999999998</v>
      </c>
      <c r="O7" t="s">
        <v>89</v>
      </c>
      <c r="P7">
        <f>(ABS(G6-F6)+ABS(F8-G8)+ABS(F9-G9)+ABS(F13-G13)+ABS(F12-G12))/5</f>
        <v>3.2677521862756547E-3</v>
      </c>
      <c r="R7" t="s">
        <v>89</v>
      </c>
      <c r="S7">
        <f>(ABS(G25-F25)+ABS(F26-G26)+ABS(G27-F27))/3</f>
        <v>2.2856236346573505E-2</v>
      </c>
    </row>
    <row r="8" spans="1:24" x14ac:dyDescent="0.2">
      <c r="A8" t="s">
        <v>21</v>
      </c>
      <c r="B8">
        <v>2</v>
      </c>
      <c r="C8">
        <v>2.0398742498875926</v>
      </c>
      <c r="D8">
        <v>1.7224747381353744</v>
      </c>
      <c r="E8">
        <v>2.3572737616398109</v>
      </c>
      <c r="F8">
        <v>0.16194150211729669</v>
      </c>
      <c r="G8">
        <v>0.16596210123688754</v>
      </c>
      <c r="H8">
        <v>1.0248274782376581</v>
      </c>
      <c r="I8">
        <v>1.0452450392404919</v>
      </c>
      <c r="J8">
        <v>0.17068501648082968</v>
      </c>
      <c r="K8">
        <v>0.94679999999999997</v>
      </c>
    </row>
    <row r="9" spans="1:24" x14ac:dyDescent="0.2">
      <c r="A9" t="s">
        <v>22</v>
      </c>
      <c r="B9">
        <v>1</v>
      </c>
      <c r="C9">
        <v>1.0199329790971368</v>
      </c>
      <c r="D9">
        <v>0.85702135740330598</v>
      </c>
      <c r="E9">
        <v>1.1828446007909674</v>
      </c>
      <c r="F9">
        <v>8.3119701677610847E-2</v>
      </c>
      <c r="G9">
        <v>8.5074549252762643E-2</v>
      </c>
      <c r="H9">
        <v>1.0235184623584659</v>
      </c>
      <c r="I9">
        <v>1.0430919147420039</v>
      </c>
      <c r="J9">
        <v>8.7378501853989349E-2</v>
      </c>
      <c r="K9">
        <v>0.94530000000000003</v>
      </c>
      <c r="O9" t="s">
        <v>90</v>
      </c>
      <c r="R9" t="s">
        <v>91</v>
      </c>
    </row>
    <row r="10" spans="1:24" x14ac:dyDescent="0.2">
      <c r="A10" t="s">
        <v>25</v>
      </c>
      <c r="B10">
        <v>-3.83</v>
      </c>
      <c r="C10">
        <v>-3.9056673864030294</v>
      </c>
      <c r="D10">
        <v>-4.5432588578882607</v>
      </c>
      <c r="E10">
        <v>-3.268075914917798</v>
      </c>
      <c r="F10">
        <v>0.3253077487721569</v>
      </c>
      <c r="G10">
        <v>0.33199359673809509</v>
      </c>
      <c r="H10">
        <v>1.0205523784513997</v>
      </c>
      <c r="I10">
        <v>1.0356839432021516</v>
      </c>
      <c r="J10">
        <v>0.34050741789300593</v>
      </c>
      <c r="K10">
        <v>0.94450000000000001</v>
      </c>
      <c r="O10" t="s">
        <v>88</v>
      </c>
      <c r="P10">
        <f>(ABS(D7-C7)+ABS(D10-C10)+ABS(D11-C11)+ABS(D14-C14)+ABS(D15-C15))/5</f>
        <v>0.56604727086995077</v>
      </c>
      <c r="R10" t="s">
        <v>88</v>
      </c>
      <c r="S10">
        <f>(ABS(B28-C28)+ABS(B29-C29))/2</f>
        <v>2.1755895647762591E-5</v>
      </c>
    </row>
    <row r="11" spans="1:24" x14ac:dyDescent="0.2">
      <c r="A11" t="s">
        <v>26</v>
      </c>
      <c r="B11">
        <v>3.76</v>
      </c>
      <c r="C11">
        <v>3.8354896643614147</v>
      </c>
      <c r="D11">
        <v>3.1959663812821328</v>
      </c>
      <c r="E11">
        <v>4.4750129474406979</v>
      </c>
      <c r="F11">
        <v>0.32629338504368488</v>
      </c>
      <c r="G11">
        <v>0.33282371352908452</v>
      </c>
      <c r="H11">
        <v>1.0200136710847674</v>
      </c>
      <c r="I11">
        <v>1.0396560911351125</v>
      </c>
      <c r="J11">
        <v>0.34127747319840673</v>
      </c>
      <c r="K11">
        <v>0.94640000000000002</v>
      </c>
      <c r="O11" t="s">
        <v>16</v>
      </c>
      <c r="P11">
        <f>(J7+J10+J11+J14+J15)/5</f>
        <v>0.30194511245751537</v>
      </c>
      <c r="R11" t="s">
        <v>16</v>
      </c>
      <c r="S11">
        <f>(J28+J29)/2</f>
        <v>3.9430980254516371E-2</v>
      </c>
    </row>
    <row r="12" spans="1:24" x14ac:dyDescent="0.2">
      <c r="A12" t="s">
        <v>23</v>
      </c>
      <c r="B12">
        <v>1</v>
      </c>
      <c r="C12">
        <v>1.0221426621466887</v>
      </c>
      <c r="D12">
        <v>0.85456662741215839</v>
      </c>
      <c r="E12">
        <v>1.1897186968812192</v>
      </c>
      <c r="F12">
        <v>8.5499547979630691E-2</v>
      </c>
      <c r="G12">
        <v>8.7261877493930481E-2</v>
      </c>
      <c r="H12">
        <v>1.0206121500749881</v>
      </c>
      <c r="I12">
        <v>1.0429960017597251</v>
      </c>
      <c r="J12">
        <v>9.0027399999711932E-2</v>
      </c>
      <c r="K12">
        <v>0.93579999999999997</v>
      </c>
      <c r="O12" t="s">
        <v>17</v>
      </c>
      <c r="P12">
        <f>(K7+K10+K11+K14+K15)/5*100</f>
        <v>93.955999999999989</v>
      </c>
      <c r="R12" t="s">
        <v>17</v>
      </c>
      <c r="S12">
        <f>(K28+K29)/2*100</f>
        <v>94.789999999999992</v>
      </c>
    </row>
    <row r="13" spans="1:24" x14ac:dyDescent="0.2">
      <c r="A13" t="s">
        <v>24</v>
      </c>
      <c r="B13">
        <v>-2</v>
      </c>
      <c r="C13">
        <v>-2.0441150935891779</v>
      </c>
      <c r="D13">
        <v>-2.3701977073552478</v>
      </c>
      <c r="E13">
        <v>-1.7180324798231079</v>
      </c>
      <c r="F13">
        <v>0.16637173761261334</v>
      </c>
      <c r="G13">
        <v>0.16922614375125342</v>
      </c>
      <c r="H13">
        <v>1.0171567970594044</v>
      </c>
      <c r="I13">
        <v>1.0364449049806328</v>
      </c>
      <c r="J13">
        <v>0.17488175780024004</v>
      </c>
      <c r="K13">
        <v>0.93289999999999995</v>
      </c>
      <c r="O13" t="s">
        <v>89</v>
      </c>
      <c r="P13">
        <f>(ABS(G7-F7)+ABS(F10-G10)+ABS(F11-G11)+ABS(F14-G14)+ABS(F15-G15))/5</f>
        <v>5.5819453824389794E-3</v>
      </c>
      <c r="R13" t="s">
        <v>89</v>
      </c>
      <c r="S13">
        <f>(ABS(G28-F28)+ABS(F29-G29))/2</f>
        <v>5.9089149173821576E-4</v>
      </c>
    </row>
    <row r="14" spans="1:24" x14ac:dyDescent="0.2">
      <c r="A14" t="s">
        <v>27</v>
      </c>
      <c r="B14">
        <v>-3.97</v>
      </c>
      <c r="C14">
        <v>-4.0581370590845705</v>
      </c>
      <c r="D14">
        <v>-4.743176665636005</v>
      </c>
      <c r="E14">
        <v>-3.3730974525331359</v>
      </c>
      <c r="F14">
        <v>0.34951642578891234</v>
      </c>
      <c r="G14">
        <v>0.35770647300595076</v>
      </c>
      <c r="H14">
        <v>1.0234325102133677</v>
      </c>
      <c r="I14">
        <v>1.0379815413483477</v>
      </c>
      <c r="J14">
        <v>0.36840475297481434</v>
      </c>
      <c r="K14">
        <v>0.92749999999999999</v>
      </c>
    </row>
    <row r="15" spans="1:24" x14ac:dyDescent="0.2">
      <c r="A15" t="s">
        <v>28</v>
      </c>
      <c r="B15">
        <v>3.97</v>
      </c>
      <c r="C15">
        <v>4.054363569316231</v>
      </c>
      <c r="D15">
        <v>3.3814845789208747</v>
      </c>
      <c r="E15">
        <v>4.7272425597115868</v>
      </c>
      <c r="F15">
        <v>0.34331191578158582</v>
      </c>
      <c r="G15">
        <v>0.34802496390283655</v>
      </c>
      <c r="H15">
        <v>1.0137281810056635</v>
      </c>
      <c r="I15">
        <v>1.0283371609636951</v>
      </c>
      <c r="J15">
        <v>0.3581041570930798</v>
      </c>
      <c r="K15">
        <v>0.92959999999999998</v>
      </c>
      <c r="O15" t="s">
        <v>158</v>
      </c>
      <c r="R15" t="s">
        <v>117</v>
      </c>
    </row>
    <row r="16" spans="1:24" x14ac:dyDescent="0.2">
      <c r="A16" t="s">
        <v>120</v>
      </c>
      <c r="B16">
        <v>0.3</v>
      </c>
      <c r="C16">
        <v>0.2948173239306266</v>
      </c>
      <c r="D16">
        <v>-0.2940482157739302</v>
      </c>
      <c r="E16">
        <v>0.88368286363518322</v>
      </c>
      <c r="F16">
        <v>0.30044712267646406</v>
      </c>
      <c r="G16">
        <v>0.40608133801468488</v>
      </c>
      <c r="H16">
        <v>1.3515900381977457</v>
      </c>
      <c r="I16">
        <v>1.2712419382521762</v>
      </c>
      <c r="J16">
        <v>0.40611440902169038</v>
      </c>
      <c r="K16">
        <v>0.79479999999999995</v>
      </c>
      <c r="O16" t="s">
        <v>88</v>
      </c>
      <c r="P16">
        <f>(ABS(D16-C16)+ABS(D17-C17))/2</f>
        <v>0.53643316362146332</v>
      </c>
      <c r="R16" t="s">
        <v>88</v>
      </c>
      <c r="S16">
        <f>(ABS(B25-C25)+ABS(B26-C26)+ABS(B27-C27)+ABS(B28-C28)+ABS(B29-C29))/5</f>
        <v>5.8006220271889734E-3</v>
      </c>
    </row>
    <row r="17" spans="1:19" x14ac:dyDescent="0.2">
      <c r="A17" t="s">
        <v>121</v>
      </c>
      <c r="B17">
        <v>0.5</v>
      </c>
      <c r="C17">
        <v>0.49867367625772668</v>
      </c>
      <c r="D17">
        <v>1.4672888719356868E-2</v>
      </c>
      <c r="E17">
        <v>0.98267446379609646</v>
      </c>
      <c r="F17">
        <v>0.24694371496420667</v>
      </c>
      <c r="G17">
        <v>0.36812052710664384</v>
      </c>
      <c r="H17">
        <v>1.4907062006417178</v>
      </c>
      <c r="I17">
        <v>1.3113553218816594</v>
      </c>
      <c r="J17">
        <v>0.36812291644495948</v>
      </c>
      <c r="K17">
        <v>0.70509999999999995</v>
      </c>
      <c r="O17" t="s">
        <v>16</v>
      </c>
      <c r="P17">
        <f>(J16+J17)/2</f>
        <v>0.38711866273332496</v>
      </c>
      <c r="R17" t="s">
        <v>16</v>
      </c>
      <c r="S17">
        <f>SUM(J25:J29)/5</f>
        <v>6.8739771048748427E-2</v>
      </c>
    </row>
    <row r="18" spans="1:19" x14ac:dyDescent="0.2">
      <c r="A18" t="s">
        <v>122</v>
      </c>
      <c r="L18" t="s">
        <v>123</v>
      </c>
      <c r="O18" t="s">
        <v>17</v>
      </c>
      <c r="P18">
        <f>(K17+K16)/2*100</f>
        <v>74.99499999999999</v>
      </c>
      <c r="R18" t="s">
        <v>17</v>
      </c>
      <c r="S18">
        <f>SUM(K25:K29)/5*100</f>
        <v>86.35</v>
      </c>
    </row>
    <row r="19" spans="1:19" x14ac:dyDescent="0.2">
      <c r="A19" t="s">
        <v>120</v>
      </c>
      <c r="B19">
        <v>0.3</v>
      </c>
      <c r="C19">
        <v>0.25602945074728933</v>
      </c>
      <c r="D19">
        <v>-0.36526780574622908</v>
      </c>
      <c r="E19">
        <v>0.87732670724080775</v>
      </c>
      <c r="F19">
        <v>0.3169942210133615</v>
      </c>
      <c r="G19">
        <v>0.38100128017765778</v>
      </c>
      <c r="H19">
        <v>1.2019186941631921</v>
      </c>
      <c r="I19">
        <v>1.1692934336960121</v>
      </c>
      <c r="J19">
        <v>0.38353016139359775</v>
      </c>
      <c r="K19">
        <v>0.83857353872124918</v>
      </c>
      <c r="L19">
        <v>522</v>
      </c>
      <c r="O19" t="s">
        <v>89</v>
      </c>
      <c r="P19">
        <f>(ABS(G16-F16)+ABS(G17-F17))/2</f>
        <v>0.11340551374032899</v>
      </c>
      <c r="R19" t="s">
        <v>89</v>
      </c>
      <c r="S19">
        <f>(ABS(G29-F29)+ABS(F28-G28)+ABS(G27-F27)+ABS(G26-F26)+ABS(G25-F25))/5</f>
        <v>1.3950098404639389E-2</v>
      </c>
    </row>
    <row r="20" spans="1:19" x14ac:dyDescent="0.2">
      <c r="A20" t="s">
        <v>121</v>
      </c>
      <c r="B20">
        <v>0.5</v>
      </c>
      <c r="C20">
        <v>0.42917140449225877</v>
      </c>
      <c r="D20">
        <v>-0.12201956184229283</v>
      </c>
      <c r="E20">
        <v>0.98036237082681033</v>
      </c>
      <c r="F20">
        <v>0.28122504835919221</v>
      </c>
      <c r="G20">
        <v>0.33866976755221351</v>
      </c>
      <c r="H20">
        <v>1.2042660123206754</v>
      </c>
      <c r="I20">
        <v>1.1316605442330796</v>
      </c>
      <c r="J20">
        <v>0.34599696732120289</v>
      </c>
      <c r="K20">
        <v>0.80298371483885667</v>
      </c>
      <c r="L20">
        <v>1219</v>
      </c>
    </row>
    <row r="21" spans="1:19" x14ac:dyDescent="0.2">
      <c r="O21" t="s">
        <v>91</v>
      </c>
    </row>
    <row r="22" spans="1:19" x14ac:dyDescent="0.2">
      <c r="O22" t="s">
        <v>88</v>
      </c>
      <c r="P22">
        <f>(ABS(C6-B6)+ABS(C7-B7))/2</f>
        <v>1.8619806648405179E-2</v>
      </c>
    </row>
    <row r="23" spans="1:19" x14ac:dyDescent="0.2">
      <c r="A23" t="s">
        <v>164</v>
      </c>
      <c r="O23" t="s">
        <v>16</v>
      </c>
      <c r="P23">
        <f>(J6+J7)/2</f>
        <v>0.14869457658209184</v>
      </c>
    </row>
    <row r="24" spans="1:19" x14ac:dyDescent="0.2">
      <c r="A24" t="s">
        <v>29</v>
      </c>
      <c r="B24" t="s">
        <v>8</v>
      </c>
      <c r="C24" t="s">
        <v>9</v>
      </c>
      <c r="D24" t="s">
        <v>10</v>
      </c>
      <c r="E24" t="s">
        <v>11</v>
      </c>
      <c r="F24" t="s">
        <v>12</v>
      </c>
      <c r="G24" t="s">
        <v>13</v>
      </c>
      <c r="H24" t="s">
        <v>14</v>
      </c>
      <c r="I24" t="s">
        <v>15</v>
      </c>
      <c r="J24" t="s">
        <v>16</v>
      </c>
      <c r="K24" t="s">
        <v>17</v>
      </c>
      <c r="O24" t="s">
        <v>17</v>
      </c>
      <c r="P24">
        <f>(K6+K7)/2*100</f>
        <v>95.09</v>
      </c>
    </row>
    <row r="25" spans="1:19" x14ac:dyDescent="0.2">
      <c r="A25" t="s">
        <v>30</v>
      </c>
      <c r="B25">
        <v>0.34792887512813309</v>
      </c>
      <c r="C25">
        <v>0.35276470371712693</v>
      </c>
      <c r="D25">
        <v>0.23581364075090777</v>
      </c>
      <c r="E25">
        <v>0.46971576668334608</v>
      </c>
      <c r="F25">
        <v>5.9670006127007569E-2</v>
      </c>
      <c r="G25">
        <v>7.7227482623580493E-2</v>
      </c>
      <c r="H25">
        <v>1.2942429142574889</v>
      </c>
      <c r="I25">
        <v>1.3125523542335578</v>
      </c>
      <c r="J25">
        <v>7.7378739396022481E-2</v>
      </c>
      <c r="K25">
        <v>0.82989999999999997</v>
      </c>
      <c r="O25" t="s">
        <v>89</v>
      </c>
      <c r="P25">
        <f>(ABS(G6-F6)+ABS(G7-F7))/2</f>
        <v>3.7685168531318425E-3</v>
      </c>
    </row>
    <row r="26" spans="1:19" x14ac:dyDescent="0.2">
      <c r="A26" t="s">
        <v>31</v>
      </c>
      <c r="B26">
        <v>0.3094030451085083</v>
      </c>
      <c r="C26">
        <v>0.29492324593618363</v>
      </c>
      <c r="D26">
        <v>0.14457850227953903</v>
      </c>
      <c r="E26">
        <v>0.44526798959282826</v>
      </c>
      <c r="F26">
        <v>7.6707911391507608E-2</v>
      </c>
      <c r="G26">
        <v>0.10648879936405432</v>
      </c>
      <c r="H26">
        <v>1.3882375029160783</v>
      </c>
      <c r="I26">
        <v>1.398142108743744</v>
      </c>
      <c r="J26">
        <v>0.10746873486772172</v>
      </c>
      <c r="K26">
        <v>0.80640000000000001</v>
      </c>
    </row>
    <row r="27" spans="1:19" x14ac:dyDescent="0.2">
      <c r="A27" t="s">
        <v>32</v>
      </c>
      <c r="B27">
        <v>0.34266807976335861</v>
      </c>
      <c r="C27">
        <v>0.35231205034668944</v>
      </c>
      <c r="D27">
        <v>0.2382900043023681</v>
      </c>
      <c r="E27">
        <v>0.46633409639101076</v>
      </c>
      <c r="F27">
        <v>5.8175582277895259E-2</v>
      </c>
      <c r="G27">
        <v>7.9405926848496122E-2</v>
      </c>
      <c r="H27">
        <v>1.3649356609648868</v>
      </c>
      <c r="I27">
        <v>1.3659718744760505</v>
      </c>
      <c r="J27">
        <v>7.9989420470965217E-2</v>
      </c>
      <c r="K27">
        <v>0.78539999999999999</v>
      </c>
      <c r="O27" t="s">
        <v>92</v>
      </c>
    </row>
    <row r="28" spans="1:19" x14ac:dyDescent="0.2">
      <c r="A28" t="s">
        <v>33</v>
      </c>
      <c r="B28">
        <v>0.51008447292896952</v>
      </c>
      <c r="C28">
        <v>0.51006271703332173</v>
      </c>
      <c r="D28">
        <v>0.43393755366548076</v>
      </c>
      <c r="E28">
        <v>0.58618788040116276</v>
      </c>
      <c r="F28">
        <v>3.8840082760860199E-2</v>
      </c>
      <c r="G28">
        <v>3.9430974252648944E-2</v>
      </c>
      <c r="H28">
        <v>1.0152134457443587</v>
      </c>
      <c r="I28">
        <v>1.0223306013315092</v>
      </c>
      <c r="J28">
        <v>3.9430980254516357E-2</v>
      </c>
      <c r="K28">
        <v>0.94789999999999996</v>
      </c>
      <c r="O28" t="s">
        <v>88</v>
      </c>
      <c r="P28">
        <f>(ABS(C8-B8)+ABS(C9-B9)+ABS(C10-B10)+ABS(C11-B11)+ABS(C12-B12)+ABS(C13-B13)+ABS(C14-B14)+ABS(C15-B15))/8</f>
        <v>5.6215332985730143E-2</v>
      </c>
    </row>
    <row r="29" spans="1:19" x14ac:dyDescent="0.2">
      <c r="A29" t="s">
        <v>34</v>
      </c>
      <c r="B29">
        <v>0.48991552707103048</v>
      </c>
      <c r="C29">
        <v>0.48993728296667821</v>
      </c>
      <c r="D29">
        <v>0.41381211959863912</v>
      </c>
      <c r="E29">
        <v>0.56606244633471725</v>
      </c>
      <c r="F29">
        <v>3.8840082760961257E-2</v>
      </c>
      <c r="G29">
        <v>3.9430974252648944E-2</v>
      </c>
      <c r="H29">
        <v>1.0152134457417172</v>
      </c>
      <c r="I29">
        <v>1.0223306035087376</v>
      </c>
      <c r="J29">
        <v>3.9430980254516378E-2</v>
      </c>
      <c r="K29">
        <v>0.94789999999999996</v>
      </c>
      <c r="O29" t="s">
        <v>16</v>
      </c>
      <c r="P29">
        <f>AVERAGE(J8:J15)</f>
        <v>0.24140830966175969</v>
      </c>
    </row>
    <row r="30" spans="1:19" x14ac:dyDescent="0.2">
      <c r="O30" t="s">
        <v>17</v>
      </c>
      <c r="P30">
        <f>AVERAGE(K8:K15)*100</f>
        <v>93.86</v>
      </c>
    </row>
    <row r="31" spans="1:19" x14ac:dyDescent="0.2">
      <c r="O31" t="s">
        <v>89</v>
      </c>
      <c r="P31">
        <f>(ABS(G13-F13)+ABS(F10-G10)+ABS(F11-G11)+ABS(F14-G14)+ABS(F15-G15)+ABS(G12-F12)+ABS(G9-F9)+ABS(G8-F8))/8</f>
        <v>4.588931767163686E-3</v>
      </c>
    </row>
    <row r="32" spans="1:19" x14ac:dyDescent="0.2">
      <c r="A32" t="s">
        <v>165</v>
      </c>
    </row>
    <row r="33" spans="1:11" x14ac:dyDescent="0.2">
      <c r="A33" t="s">
        <v>7</v>
      </c>
      <c r="B33" t="s">
        <v>8</v>
      </c>
      <c r="C33" t="s">
        <v>9</v>
      </c>
      <c r="D33" t="s">
        <v>10</v>
      </c>
      <c r="E33" t="s">
        <v>11</v>
      </c>
      <c r="F33" t="s">
        <v>12</v>
      </c>
      <c r="G33" t="s">
        <v>13</v>
      </c>
      <c r="H33" t="s">
        <v>14</v>
      </c>
      <c r="I33" t="s">
        <v>15</v>
      </c>
      <c r="J33" t="s">
        <v>16</v>
      </c>
      <c r="K33" t="s">
        <v>17</v>
      </c>
    </row>
    <row r="34" spans="1:11" x14ac:dyDescent="0.2">
      <c r="A34" t="s">
        <v>35</v>
      </c>
      <c r="B34">
        <v>-0.47108659473005815</v>
      </c>
      <c r="C34">
        <v>-0.49932877796876651</v>
      </c>
      <c r="D34">
        <v>-0.65545942820899361</v>
      </c>
      <c r="E34">
        <v>-0.34319812772853947</v>
      </c>
      <c r="F34">
        <v>7.9659958790960328E-2</v>
      </c>
      <c r="G34">
        <v>0.11263282626434194</v>
      </c>
      <c r="H34">
        <v>1.4139202175575731</v>
      </c>
      <c r="I34">
        <v>1.727447910012526</v>
      </c>
      <c r="J34">
        <v>0.1161196558140878</v>
      </c>
      <c r="K34">
        <v>0.90139999999999998</v>
      </c>
    </row>
    <row r="35" spans="1:11" x14ac:dyDescent="0.2">
      <c r="A35" t="s">
        <v>36</v>
      </c>
      <c r="B35">
        <v>3.9995947082180849E-2</v>
      </c>
      <c r="C35">
        <v>4.6997285465297189E-2</v>
      </c>
      <c r="D35">
        <v>-0.18454898817653265</v>
      </c>
      <c r="E35">
        <v>0.27854355910712703</v>
      </c>
      <c r="F35">
        <v>0.11813802471281992</v>
      </c>
      <c r="G35">
        <v>0.18551397555652946</v>
      </c>
      <c r="H35">
        <v>1.5703155356414058</v>
      </c>
      <c r="I35">
        <v>2.4077765619103824</v>
      </c>
      <c r="J35">
        <v>0.18564604457392433</v>
      </c>
      <c r="K35">
        <v>0.80710000000000004</v>
      </c>
    </row>
    <row r="36" spans="1:11" x14ac:dyDescent="0.2">
      <c r="A36" t="s">
        <v>37</v>
      </c>
      <c r="B36">
        <v>0.4310906476478773</v>
      </c>
      <c r="C36">
        <v>0.45233149250346932</v>
      </c>
      <c r="D36">
        <v>0.25961406245852453</v>
      </c>
      <c r="E36">
        <v>0.64504892254841406</v>
      </c>
      <c r="F36">
        <v>9.8327026192866471E-2</v>
      </c>
      <c r="G36">
        <v>0.15613639945386762</v>
      </c>
      <c r="H36">
        <v>1.5879296415169644</v>
      </c>
      <c r="I36">
        <v>2.2047938562593621</v>
      </c>
      <c r="J36">
        <v>0.15757458146730724</v>
      </c>
      <c r="K36">
        <v>0.85189999999999999</v>
      </c>
    </row>
    <row r="37" spans="1:11" x14ac:dyDescent="0.2">
      <c r="A37" t="s">
        <v>38</v>
      </c>
      <c r="B37">
        <v>-0.37503189667097753</v>
      </c>
      <c r="C37">
        <v>-0.3700565332937002</v>
      </c>
      <c r="D37">
        <v>-0.50664090711869492</v>
      </c>
      <c r="E37">
        <v>-0.23347215946870545</v>
      </c>
      <c r="F37">
        <v>6.9687185531139798E-2</v>
      </c>
      <c r="G37">
        <v>0.11482627344180683</v>
      </c>
      <c r="H37">
        <v>1.6477387136046209</v>
      </c>
      <c r="I37">
        <v>2.0679704399801406</v>
      </c>
      <c r="J37">
        <v>0.11493401286507207</v>
      </c>
      <c r="K37">
        <v>0.90510000000000002</v>
      </c>
    </row>
    <row r="38" spans="1:11" x14ac:dyDescent="0.2">
      <c r="A38" t="s">
        <v>39</v>
      </c>
      <c r="B38">
        <v>0.37503189667097719</v>
      </c>
      <c r="C38">
        <v>0.3700565332925374</v>
      </c>
      <c r="D38">
        <v>0.23347215924482645</v>
      </c>
      <c r="E38">
        <v>0.50664090734024836</v>
      </c>
      <c r="F38">
        <v>6.9687185644772595E-2</v>
      </c>
      <c r="G38">
        <v>0.11482627344179633</v>
      </c>
      <c r="H38">
        <v>1.6477387109176467</v>
      </c>
      <c r="I38">
        <v>2.0679704348606824</v>
      </c>
      <c r="J38">
        <v>0.11493401286511183</v>
      </c>
      <c r="K38">
        <v>0.90510000000000002</v>
      </c>
    </row>
    <row r="39" spans="1:11" x14ac:dyDescent="0.2">
      <c r="A39" t="s">
        <v>40</v>
      </c>
      <c r="B39">
        <v>3.2509453404932493E-16</v>
      </c>
      <c r="C39">
        <v>1.1628250880926836E-12</v>
      </c>
      <c r="D39">
        <v>-7.492762937776993E-12</v>
      </c>
      <c r="E39">
        <v>9.8184131139623593E-12</v>
      </c>
      <c r="F39">
        <v>4.4161974883946098E-12</v>
      </c>
      <c r="G39">
        <v>2.018117488486143E-11</v>
      </c>
      <c r="H39">
        <v>4.5698080617761851</v>
      </c>
      <c r="I39">
        <v>8517.3311910019074</v>
      </c>
      <c r="J39">
        <v>2.0214629008922872E-11</v>
      </c>
      <c r="K39">
        <v>0.69210000000000005</v>
      </c>
    </row>
    <row r="40" spans="1:11" x14ac:dyDescent="0.2">
      <c r="A40" t="s">
        <v>41</v>
      </c>
      <c r="B40">
        <v>-0.18751594833548876</v>
      </c>
      <c r="C40">
        <v>-0.18496449175548663</v>
      </c>
      <c r="D40">
        <v>-0.25333449852772494</v>
      </c>
      <c r="E40">
        <v>-0.11659448498324829</v>
      </c>
      <c r="F40">
        <v>3.4883297505225723E-2</v>
      </c>
      <c r="G40">
        <v>5.7258994278431459E-2</v>
      </c>
      <c r="H40">
        <v>1.641444426802074</v>
      </c>
      <c r="I40">
        <v>2.061838595255395</v>
      </c>
      <c r="J40">
        <v>5.7315812446977352E-2</v>
      </c>
      <c r="K40">
        <v>0.90500000000000003</v>
      </c>
    </row>
    <row r="41" spans="1:11" x14ac:dyDescent="0.2">
      <c r="A41" t="s">
        <v>42</v>
      </c>
      <c r="B41">
        <v>0.1875159483354886</v>
      </c>
      <c r="C41">
        <v>0.18496449175490692</v>
      </c>
      <c r="D41">
        <v>0.11656603460265202</v>
      </c>
      <c r="E41">
        <v>0.25336294890716182</v>
      </c>
      <c r="F41">
        <v>3.4897813271964798E-2</v>
      </c>
      <c r="G41">
        <v>5.7258994278431535E-2</v>
      </c>
      <c r="H41">
        <v>1.6407616669904821</v>
      </c>
      <c r="I41">
        <v>2.061727289132766</v>
      </c>
      <c r="J41">
        <v>5.7315812447003213E-2</v>
      </c>
      <c r="K41">
        <v>0.90510000000000002</v>
      </c>
    </row>
    <row r="42" spans="1:11" x14ac:dyDescent="0.2">
      <c r="A42" t="s">
        <v>43</v>
      </c>
      <c r="B42">
        <v>1.6254726702466247E-16</v>
      </c>
      <c r="C42">
        <v>5.796896399724044E-13</v>
      </c>
      <c r="D42">
        <v>-3.7415766186919937E-12</v>
      </c>
      <c r="E42">
        <v>4.9009558986368021E-12</v>
      </c>
      <c r="F42">
        <v>2.2047681961250291E-12</v>
      </c>
      <c r="G42">
        <v>1.0095295407397888E-11</v>
      </c>
      <c r="H42">
        <v>4.578846622125984</v>
      </c>
      <c r="I42">
        <v>11670.56250426338</v>
      </c>
      <c r="J42">
        <v>1.0111915793449281E-11</v>
      </c>
      <c r="K42">
        <v>0.7036</v>
      </c>
    </row>
    <row r="43" spans="1:11" x14ac:dyDescent="0.2">
      <c r="A43" t="s">
        <v>44</v>
      </c>
      <c r="B43">
        <v>-4.4678390631508641E-15</v>
      </c>
      <c r="C43">
        <v>-2.8129613576219852E-12</v>
      </c>
      <c r="D43">
        <v>-5.9790867571684047E-6</v>
      </c>
      <c r="E43">
        <v>5.979081131245689E-6</v>
      </c>
      <c r="F43">
        <v>3.0506090884165729E-6</v>
      </c>
      <c r="G43">
        <v>7.3910989821312311E-11</v>
      </c>
      <c r="H43">
        <v>2.422827300356468E-5</v>
      </c>
      <c r="I43">
        <v>1515.348341352824</v>
      </c>
      <c r="J43">
        <v>7.3964329593459768E-11</v>
      </c>
      <c r="K43">
        <v>0.68830000000000002</v>
      </c>
    </row>
    <row r="44" spans="1:11" x14ac:dyDescent="0.2">
      <c r="A44" t="s">
        <v>45</v>
      </c>
      <c r="B44">
        <v>-0.21043262796039722</v>
      </c>
      <c r="C44">
        <v>-0.21871818444849925</v>
      </c>
      <c r="D44">
        <v>-0.31054800737289007</v>
      </c>
      <c r="E44">
        <v>-0.1268883615241084</v>
      </c>
      <c r="F44">
        <v>4.6852811403032296E-2</v>
      </c>
      <c r="G44">
        <v>7.7142914400192761E-2</v>
      </c>
      <c r="H44">
        <v>1.6464948866483624</v>
      </c>
      <c r="I44">
        <v>2.4592064920101904</v>
      </c>
      <c r="J44">
        <v>7.7586594773021156E-2</v>
      </c>
      <c r="K44">
        <v>0.85840000000000005</v>
      </c>
    </row>
    <row r="45" spans="1:11" x14ac:dyDescent="0.2">
      <c r="A45" t="s">
        <v>46</v>
      </c>
      <c r="B45">
        <v>0.21043262796040169</v>
      </c>
      <c r="C45">
        <v>0.21871818445131219</v>
      </c>
      <c r="D45">
        <v>0.12910849356186779</v>
      </c>
      <c r="E45">
        <v>0.30832787534075662</v>
      </c>
      <c r="F45">
        <v>4.5720070162653108E-2</v>
      </c>
      <c r="G45">
        <v>7.7142914398192236E-2</v>
      </c>
      <c r="H45">
        <v>1.6872877518286749</v>
      </c>
      <c r="I45">
        <v>2.4699159109306086</v>
      </c>
      <c r="J45">
        <v>7.7586594771332021E-2</v>
      </c>
      <c r="K45">
        <v>0.85580000000000001</v>
      </c>
    </row>
    <row r="46" spans="1:11" x14ac:dyDescent="0.2">
      <c r="A46" t="s">
        <v>47</v>
      </c>
      <c r="B46">
        <v>8.9356781263017282E-15</v>
      </c>
      <c r="C46">
        <v>5.7204899167875053E-12</v>
      </c>
      <c r="D46">
        <v>-1.141292162931651E-4</v>
      </c>
      <c r="E46">
        <v>1.1412922773414494E-4</v>
      </c>
      <c r="F46">
        <v>5.8230264899708251E-5</v>
      </c>
      <c r="G46">
        <v>1.5085363561678455E-10</v>
      </c>
      <c r="H46">
        <v>2.590639693578663E-6</v>
      </c>
      <c r="I46">
        <v>2116.3460026084963</v>
      </c>
      <c r="J46">
        <v>1.5096172107730772E-10</v>
      </c>
      <c r="K46">
        <v>0.70479999999999998</v>
      </c>
    </row>
    <row r="47" spans="1:11" x14ac:dyDescent="0.2">
      <c r="A47" t="s">
        <v>48</v>
      </c>
      <c r="B47">
        <v>0.42086525592079443</v>
      </c>
      <c r="C47">
        <v>0.43681396426878494</v>
      </c>
      <c r="D47">
        <v>0.25588095293846452</v>
      </c>
      <c r="E47">
        <v>0.6177469755991053</v>
      </c>
      <c r="F47">
        <v>9.2314457182630358E-2</v>
      </c>
      <c r="G47">
        <v>0.15237611747462407</v>
      </c>
      <c r="H47">
        <v>1.6506203050424777</v>
      </c>
      <c r="I47">
        <v>2.4914273497097055</v>
      </c>
      <c r="J47">
        <v>0.15320849348064777</v>
      </c>
      <c r="K47">
        <v>0.85980000000000001</v>
      </c>
    </row>
    <row r="48" spans="1:11" x14ac:dyDescent="0.2">
      <c r="A48" t="s">
        <v>49</v>
      </c>
      <c r="B48">
        <v>-0.42086525592080337</v>
      </c>
      <c r="C48">
        <v>-0.43681396427450542</v>
      </c>
      <c r="D48">
        <v>-0.61322979853538528</v>
      </c>
      <c r="E48">
        <v>-0.26039813001362555</v>
      </c>
      <c r="F48">
        <v>9.0009732654490332E-2</v>
      </c>
      <c r="G48">
        <v>0.15237611747069757</v>
      </c>
      <c r="H48">
        <v>1.6928849022983512</v>
      </c>
      <c r="I48">
        <v>2.5014282446518155</v>
      </c>
      <c r="J48">
        <v>0.15320849347733717</v>
      </c>
      <c r="K48">
        <v>0.85740000000000005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E51FA-694B-4D4B-A5D1-88150E4606CF}">
  <dimension ref="A1:X49"/>
  <sheetViews>
    <sheetView topLeftCell="B2" workbookViewId="0">
      <selection activeCell="P3" sqref="P3:P31"/>
    </sheetView>
  </sheetViews>
  <sheetFormatPr baseColWidth="10" defaultColWidth="8.83203125" defaultRowHeight="16" x14ac:dyDescent="0.2"/>
  <sheetData>
    <row r="1" spans="1:24" x14ac:dyDescent="0.2">
      <c r="A1" t="s">
        <v>134</v>
      </c>
    </row>
    <row r="2" spans="1:24" x14ac:dyDescent="0.2">
      <c r="I2" t="s">
        <v>0</v>
      </c>
      <c r="J2" t="s">
        <v>1</v>
      </c>
      <c r="K2" t="s">
        <v>2</v>
      </c>
    </row>
    <row r="3" spans="1:24" x14ac:dyDescent="0.2">
      <c r="A3" t="s">
        <v>3</v>
      </c>
      <c r="B3">
        <v>10000</v>
      </c>
      <c r="C3" t="s">
        <v>4</v>
      </c>
      <c r="D3">
        <v>6548</v>
      </c>
      <c r="E3" t="s">
        <v>5</v>
      </c>
      <c r="F3">
        <v>1000000</v>
      </c>
      <c r="H3" t="s">
        <v>6</v>
      </c>
      <c r="I3">
        <v>0</v>
      </c>
      <c r="J3">
        <v>0</v>
      </c>
      <c r="K3">
        <v>3</v>
      </c>
      <c r="O3" t="s">
        <v>86</v>
      </c>
      <c r="P3" t="s">
        <v>94</v>
      </c>
      <c r="R3" s="47" t="s">
        <v>115</v>
      </c>
      <c r="S3" s="47" t="s">
        <v>116</v>
      </c>
      <c r="V3" t="s">
        <v>30</v>
      </c>
      <c r="W3" t="s">
        <v>31</v>
      </c>
      <c r="X3" t="s">
        <v>32</v>
      </c>
    </row>
    <row r="4" spans="1:24" x14ac:dyDescent="0.2">
      <c r="A4" t="s">
        <v>135</v>
      </c>
      <c r="O4" t="s">
        <v>88</v>
      </c>
      <c r="P4">
        <f>(ABS(C6-B6)+ABS(C7-B7)+ABS(C9-B9)+ABS(C14-B14)+ABS(C13-B13)+ABS(C10-B10))/6</f>
        <v>0.45217836973522307</v>
      </c>
      <c r="R4" s="47" t="s">
        <v>88</v>
      </c>
      <c r="S4" s="47">
        <f>(ABS(B26-C26)+ABS(B27-C27)+ABS(B28-C28))/3</f>
        <v>4.7564916450524707E-2</v>
      </c>
      <c r="U4" t="s">
        <v>89</v>
      </c>
      <c r="V4">
        <f>ABS(G26-F26)</f>
        <v>6.7577074670748527E-3</v>
      </c>
      <c r="W4">
        <f>ABS(G27-F27)</f>
        <v>1.7139401866071574E-2</v>
      </c>
      <c r="X4">
        <f>ABS(G28-F28)</f>
        <v>1.2245293657618145E-2</v>
      </c>
    </row>
    <row r="5" spans="1:24" x14ac:dyDescent="0.2">
      <c r="A5" t="s">
        <v>7</v>
      </c>
      <c r="B5" t="s">
        <v>8</v>
      </c>
      <c r="C5" t="s">
        <v>9</v>
      </c>
      <c r="D5" t="s">
        <v>10</v>
      </c>
      <c r="E5" t="s">
        <v>11</v>
      </c>
      <c r="F5" t="s">
        <v>12</v>
      </c>
      <c r="G5" t="s">
        <v>13</v>
      </c>
      <c r="H5" t="s">
        <v>14</v>
      </c>
      <c r="I5" t="s">
        <v>15</v>
      </c>
      <c r="J5" t="s">
        <v>16</v>
      </c>
      <c r="K5" t="s">
        <v>17</v>
      </c>
      <c r="O5" t="s">
        <v>16</v>
      </c>
      <c r="P5">
        <f>(J6+J7+J9+J14+J13+J10)/6</f>
        <v>1.1956303171720251</v>
      </c>
      <c r="R5" s="47" t="s">
        <v>16</v>
      </c>
      <c r="S5" s="47">
        <f>SUM(J26:J28)/3</f>
        <v>0.20561260108628357</v>
      </c>
      <c r="U5" t="s">
        <v>17</v>
      </c>
      <c r="V5">
        <f>K26</f>
        <v>0.78420000000000001</v>
      </c>
      <c r="W5">
        <f>K27</f>
        <v>0.83860000000000001</v>
      </c>
      <c r="X5">
        <f>K28</f>
        <v>0.86460000000000004</v>
      </c>
    </row>
    <row r="6" spans="1:24" x14ac:dyDescent="0.2">
      <c r="A6" t="s">
        <v>18</v>
      </c>
      <c r="B6">
        <v>2</v>
      </c>
      <c r="C6">
        <v>2.6667662522744076</v>
      </c>
      <c r="D6">
        <v>1.0176220236778881</v>
      </c>
      <c r="E6">
        <v>4.3159104808709268</v>
      </c>
      <c r="F6">
        <v>0.8414155778395721</v>
      </c>
      <c r="G6">
        <v>1.8477024715761425</v>
      </c>
      <c r="H6">
        <v>2.1959451669772072</v>
      </c>
      <c r="I6">
        <v>3.1419811811783238</v>
      </c>
      <c r="J6">
        <v>1.964327278902537</v>
      </c>
      <c r="K6">
        <v>0.84219999999999995</v>
      </c>
      <c r="O6" t="s">
        <v>17</v>
      </c>
      <c r="P6">
        <f>(K6+K7+K9+K10+K13+K14)/6*100</f>
        <v>86.058333333333337</v>
      </c>
      <c r="R6" s="47" t="s">
        <v>17</v>
      </c>
      <c r="S6" s="47">
        <f>SUM(K26:K28)/3*100</f>
        <v>82.913333333333341</v>
      </c>
    </row>
    <row r="7" spans="1:24" x14ac:dyDescent="0.2">
      <c r="A7" t="s">
        <v>19</v>
      </c>
      <c r="B7">
        <v>1</v>
      </c>
      <c r="C7">
        <v>1.3344493167025677</v>
      </c>
      <c r="D7">
        <v>0.47577034691502029</v>
      </c>
      <c r="E7">
        <v>2.1931282864901154</v>
      </c>
      <c r="F7">
        <v>0.43810956556380526</v>
      </c>
      <c r="G7">
        <v>0.92928246662493663</v>
      </c>
      <c r="H7">
        <v>2.121118869954457</v>
      </c>
      <c r="I7">
        <v>3.1085560131020267</v>
      </c>
      <c r="J7">
        <v>0.98763467345944311</v>
      </c>
      <c r="K7">
        <v>0.88129999999999997</v>
      </c>
      <c r="O7" t="s">
        <v>89</v>
      </c>
      <c r="P7">
        <f>(ABS(G6-F6)+ABS(F7-G7)+ABS(F9-G9)+ABS(F14-G14)+ABS(F13-G13)+ABS(F10-G10))/6</f>
        <v>0.55945113064275576</v>
      </c>
      <c r="R7" s="47" t="s">
        <v>89</v>
      </c>
      <c r="S7">
        <f>(ABS(G28-F28)+ABS(F26-G26)+ABS(G27-F27))/3</f>
        <v>1.2047467663588191E-2</v>
      </c>
    </row>
    <row r="8" spans="1:24" x14ac:dyDescent="0.2">
      <c r="A8" t="s">
        <v>20</v>
      </c>
      <c r="B8">
        <v>0.2</v>
      </c>
      <c r="C8">
        <v>0.26842576634527604</v>
      </c>
      <c r="D8">
        <v>-0.46946865779365488</v>
      </c>
      <c r="E8">
        <v>1.006320190484207</v>
      </c>
      <c r="F8">
        <v>0.37648366498535085</v>
      </c>
      <c r="G8">
        <v>0.6254564028134818</v>
      </c>
      <c r="H8">
        <v>1.6613108641455097</v>
      </c>
      <c r="I8">
        <v>1.9698917079736462</v>
      </c>
      <c r="J8">
        <v>0.62918820500730843</v>
      </c>
      <c r="K8">
        <v>0.93510000000000004</v>
      </c>
      <c r="R8" s="47"/>
      <c r="S8" s="47"/>
    </row>
    <row r="9" spans="1:24" x14ac:dyDescent="0.2">
      <c r="A9" t="s">
        <v>21</v>
      </c>
      <c r="B9">
        <v>2</v>
      </c>
      <c r="C9">
        <v>2.5840699380729135</v>
      </c>
      <c r="D9">
        <v>1.2875719748814591</v>
      </c>
      <c r="E9">
        <v>3.8805679012643681</v>
      </c>
      <c r="F9">
        <v>0.66149070769568485</v>
      </c>
      <c r="G9">
        <v>1.2793768196443718</v>
      </c>
      <c r="H9">
        <v>1.9340813177876748</v>
      </c>
      <c r="I9">
        <v>2.591266001027166</v>
      </c>
      <c r="J9">
        <v>1.4063935221707489</v>
      </c>
      <c r="K9">
        <v>0.85589999999999999</v>
      </c>
      <c r="O9" t="s">
        <v>90</v>
      </c>
      <c r="R9" s="47" t="s">
        <v>91</v>
      </c>
      <c r="S9" s="47"/>
    </row>
    <row r="10" spans="1:24" x14ac:dyDescent="0.2">
      <c r="A10" t="s">
        <v>22</v>
      </c>
      <c r="B10">
        <v>1</v>
      </c>
      <c r="C10">
        <v>1.291201978176638</v>
      </c>
      <c r="D10">
        <v>0.62535116904773869</v>
      </c>
      <c r="E10">
        <v>1.9570527873055372</v>
      </c>
      <c r="F10">
        <v>0.33972604312173371</v>
      </c>
      <c r="G10">
        <v>0.65115441840162835</v>
      </c>
      <c r="H10">
        <v>1.9167044493209513</v>
      </c>
      <c r="I10">
        <v>2.5626029269197761</v>
      </c>
      <c r="J10">
        <v>0.71330264873891369</v>
      </c>
      <c r="K10">
        <v>0.86209999999999998</v>
      </c>
      <c r="O10" t="s">
        <v>88</v>
      </c>
      <c r="P10">
        <f>(ABS(D8-C8)+ABS(D12-C12)+ABS(D11-C11)+ABS(D16-C16)+ABS(D15-C15))/5</f>
        <v>2.153992980467625</v>
      </c>
      <c r="R10" s="47" t="s">
        <v>88</v>
      </c>
      <c r="S10" s="47">
        <f>(ABS(B29-C29)+ABS(B30-C30))/2</f>
        <v>8.6005848542664853E-3</v>
      </c>
    </row>
    <row r="11" spans="1:24" x14ac:dyDescent="0.2">
      <c r="A11" t="s">
        <v>25</v>
      </c>
      <c r="B11">
        <v>-5.23</v>
      </c>
      <c r="C11">
        <v>-6.7234998931791194</v>
      </c>
      <c r="D11">
        <v>-10.000312813732243</v>
      </c>
      <c r="E11">
        <v>-3.4466869726259954</v>
      </c>
      <c r="F11">
        <v>1.6718740478907814</v>
      </c>
      <c r="G11">
        <v>3.3771012369618663</v>
      </c>
      <c r="H11">
        <v>2.0199495537492083</v>
      </c>
      <c r="I11">
        <v>2.5773476873699352</v>
      </c>
      <c r="J11">
        <v>3.6926081156298474</v>
      </c>
      <c r="K11">
        <v>0.80679999999999996</v>
      </c>
      <c r="O11" t="s">
        <v>16</v>
      </c>
      <c r="P11">
        <f>(J8+J12+J11+J16+J15)/5</f>
        <v>2.2762037079081141</v>
      </c>
      <c r="R11" s="47" t="s">
        <v>16</v>
      </c>
      <c r="S11" s="47">
        <f>(J29+J30)/2</f>
        <v>0.15903147734670711</v>
      </c>
    </row>
    <row r="12" spans="1:24" x14ac:dyDescent="0.2">
      <c r="A12" t="s">
        <v>26</v>
      </c>
      <c r="B12">
        <v>2.46</v>
      </c>
      <c r="C12">
        <v>3.2092131383788676</v>
      </c>
      <c r="D12">
        <v>1.3778941924996175</v>
      </c>
      <c r="E12">
        <v>5.0405320842581167</v>
      </c>
      <c r="F12">
        <v>0.93436357010866544</v>
      </c>
      <c r="G12">
        <v>1.7244006252774609</v>
      </c>
      <c r="H12">
        <v>1.8455349506797605</v>
      </c>
      <c r="I12">
        <v>2.4343506361470872</v>
      </c>
      <c r="J12">
        <v>1.8801270816561337</v>
      </c>
      <c r="K12">
        <v>0.89429999999999998</v>
      </c>
      <c r="O12" t="s">
        <v>17</v>
      </c>
      <c r="P12">
        <f>(K8+K12+K11+K16+K15)/5*100</f>
        <v>87.507999999999996</v>
      </c>
      <c r="R12" s="47" t="s">
        <v>17</v>
      </c>
      <c r="S12" s="47">
        <f>(K29+K30)/2*100</f>
        <v>88.67</v>
      </c>
    </row>
    <row r="13" spans="1:24" x14ac:dyDescent="0.2">
      <c r="A13" t="s">
        <v>22</v>
      </c>
      <c r="B13">
        <v>-2</v>
      </c>
      <c r="C13">
        <v>-2.5582646826086606</v>
      </c>
      <c r="D13">
        <v>-3.8496168899960233</v>
      </c>
      <c r="E13">
        <v>-1.2669124752212979</v>
      </c>
      <c r="F13">
        <v>0.658865273838389</v>
      </c>
      <c r="G13">
        <v>1.2861092956536375</v>
      </c>
      <c r="H13">
        <v>1.9520064977185354</v>
      </c>
      <c r="I13">
        <v>2.6083602397688268</v>
      </c>
      <c r="J13">
        <v>1.4020472803064965</v>
      </c>
      <c r="K13">
        <v>0.85209999999999997</v>
      </c>
      <c r="O13" t="s">
        <v>89</v>
      </c>
      <c r="P13">
        <f>(ABS(G8-F8)+ABS(F12-G12)+ABS(F11-G11)+ABS(F16-G16)+ABS(F15-G15))/5</f>
        <v>1.0029739084656402</v>
      </c>
      <c r="R13" s="47" t="s">
        <v>89</v>
      </c>
      <c r="S13">
        <f>(ABS(G30-F30)+ABS(F29-G29))/2</f>
        <v>2.4653800582333588E-2</v>
      </c>
    </row>
    <row r="14" spans="1:24" x14ac:dyDescent="0.2">
      <c r="A14" t="s">
        <v>23</v>
      </c>
      <c r="B14">
        <v>1</v>
      </c>
      <c r="C14">
        <v>1.2783180505761513</v>
      </c>
      <c r="D14">
        <v>0.61254390111746027</v>
      </c>
      <c r="E14">
        <v>1.9440922000348422</v>
      </c>
      <c r="F14">
        <v>0.33968693032639008</v>
      </c>
      <c r="G14">
        <v>0.64237541034139256</v>
      </c>
      <c r="H14">
        <v>1.8910807363832414</v>
      </c>
      <c r="I14">
        <v>2.5439347004495438</v>
      </c>
      <c r="J14">
        <v>0.70007649945401074</v>
      </c>
      <c r="K14">
        <v>0.86990000000000001</v>
      </c>
      <c r="R14" s="47"/>
      <c r="S14" s="47"/>
    </row>
    <row r="15" spans="1:24" x14ac:dyDescent="0.2">
      <c r="A15" t="s">
        <v>27</v>
      </c>
      <c r="B15">
        <v>-6.17</v>
      </c>
      <c r="C15">
        <v>-7.8975952762999473</v>
      </c>
      <c r="D15">
        <v>-11.790922756688826</v>
      </c>
      <c r="E15">
        <v>-4.0042677959110708</v>
      </c>
      <c r="F15">
        <v>1.9864280727089623</v>
      </c>
      <c r="G15">
        <v>3.9656522809731438</v>
      </c>
      <c r="H15">
        <v>1.996373458196774</v>
      </c>
      <c r="I15">
        <v>2.5660734409083323</v>
      </c>
      <c r="J15">
        <v>4.3256194298945667</v>
      </c>
      <c r="K15">
        <v>0.80769999999999997</v>
      </c>
      <c r="O15" t="s">
        <v>158</v>
      </c>
      <c r="R15" s="47" t="s">
        <v>117</v>
      </c>
      <c r="S15" s="47"/>
    </row>
    <row r="16" spans="1:24" x14ac:dyDescent="0.2">
      <c r="A16" t="s">
        <v>28</v>
      </c>
      <c r="B16">
        <v>0.97</v>
      </c>
      <c r="C16">
        <v>1.2160478258766096</v>
      </c>
      <c r="D16">
        <v>0.18543669449866798</v>
      </c>
      <c r="E16">
        <v>2.2466589572545512</v>
      </c>
      <c r="F16">
        <v>0.52583166808536841</v>
      </c>
      <c r="G16">
        <v>0.81724002008137664</v>
      </c>
      <c r="H16">
        <v>1.554185625709972</v>
      </c>
      <c r="I16">
        <v>1.8828822876070372</v>
      </c>
      <c r="J16">
        <v>0.85347570735271394</v>
      </c>
      <c r="K16">
        <v>0.93149999999999999</v>
      </c>
      <c r="O16" t="s">
        <v>88</v>
      </c>
      <c r="P16">
        <f>(ABS(D18-C18)+ABS(D17-C17))/2</f>
        <v>0.93013420582374295</v>
      </c>
      <c r="R16" s="47" t="s">
        <v>88</v>
      </c>
      <c r="S16" s="47">
        <f>(ABS(B26-C26)+ABS(B27-C27)+ABS(B28-C28)+ABS(B29-C29)+ABS(B30-C30))/5</f>
        <v>3.1979183812021417E-2</v>
      </c>
    </row>
    <row r="17" spans="1:19" x14ac:dyDescent="0.2">
      <c r="A17" t="s">
        <v>120</v>
      </c>
      <c r="B17">
        <v>0.3</v>
      </c>
      <c r="C17">
        <v>-9.8263782906024083E-2</v>
      </c>
      <c r="D17">
        <v>-1.1514922259342679</v>
      </c>
      <c r="E17">
        <v>0.9549646601222197</v>
      </c>
      <c r="F17">
        <v>0.53737132484881134</v>
      </c>
      <c r="G17">
        <v>0.88864085742998089</v>
      </c>
      <c r="H17">
        <v>1.6536812002017389</v>
      </c>
      <c r="J17">
        <v>0.97380522398912417</v>
      </c>
      <c r="K17">
        <v>0.30869999999999997</v>
      </c>
      <c r="O17" t="s">
        <v>16</v>
      </c>
      <c r="P17">
        <f>(J18+J17)/2</f>
        <v>0.88565679342439585</v>
      </c>
      <c r="R17" s="47" t="s">
        <v>16</v>
      </c>
      <c r="S17" s="47">
        <f>SUM(J26:J30)/5</f>
        <v>0.18698015159045298</v>
      </c>
    </row>
    <row r="18" spans="1:19" x14ac:dyDescent="0.2">
      <c r="A18" t="s">
        <v>121</v>
      </c>
      <c r="B18">
        <v>0.5</v>
      </c>
      <c r="C18">
        <v>0.419080193704299</v>
      </c>
      <c r="D18">
        <v>-0.38795977491494293</v>
      </c>
      <c r="E18">
        <v>1.2261201623235409</v>
      </c>
      <c r="F18">
        <v>0.41176265226558773</v>
      </c>
      <c r="G18">
        <v>0.79339244625857974</v>
      </c>
      <c r="H18">
        <v>1.9268198363625268</v>
      </c>
      <c r="J18">
        <v>0.79750836285966753</v>
      </c>
      <c r="K18">
        <v>0.25380000000000003</v>
      </c>
      <c r="O18" t="s">
        <v>17</v>
      </c>
      <c r="P18">
        <f>(K17+K18)/2*100</f>
        <v>28.125</v>
      </c>
      <c r="R18" s="47" t="s">
        <v>17</v>
      </c>
      <c r="S18" s="47">
        <f>SUM(K26:K30)/5*100</f>
        <v>85.216000000000008</v>
      </c>
    </row>
    <row r="19" spans="1:19" x14ac:dyDescent="0.2">
      <c r="A19" t="s">
        <v>122</v>
      </c>
      <c r="L19" t="s">
        <v>123</v>
      </c>
      <c r="O19" t="s">
        <v>89</v>
      </c>
      <c r="P19">
        <f>(ABS(G17-F17)+ABS(G18-F18))/2</f>
        <v>0.36644966328708078</v>
      </c>
      <c r="R19" s="47" t="s">
        <v>89</v>
      </c>
      <c r="S19">
        <f>(ABS(G29-F29)+ABS(F28-G28)+ABS(G27-F27)+ABS(G26-F26)+ABS(G30-F30))/5</f>
        <v>1.709000083108635E-2</v>
      </c>
    </row>
    <row r="20" spans="1:19" x14ac:dyDescent="0.2">
      <c r="A20" t="s">
        <v>120</v>
      </c>
      <c r="B20">
        <v>0.3</v>
      </c>
      <c r="C20">
        <v>-0.48614466110679111</v>
      </c>
      <c r="D20">
        <v>-1.9117381140416094</v>
      </c>
      <c r="E20">
        <v>0.93944879182802721</v>
      </c>
      <c r="F20">
        <v>0.72735696379102777</v>
      </c>
      <c r="G20">
        <v>0.70204648023831884</v>
      </c>
      <c r="H20">
        <v>0.96520211558738755</v>
      </c>
      <c r="I20">
        <v>2.8183633997077493</v>
      </c>
      <c r="J20">
        <v>1.0539889414039045</v>
      </c>
      <c r="K20">
        <v>0.41783974011911207</v>
      </c>
      <c r="L20">
        <v>2612</v>
      </c>
    </row>
    <row r="21" spans="1:19" x14ac:dyDescent="0.2">
      <c r="A21" t="s">
        <v>121</v>
      </c>
      <c r="B21">
        <v>0.5</v>
      </c>
      <c r="C21">
        <v>-0.17367457818583809</v>
      </c>
      <c r="D21">
        <v>-1.8057068706413324</v>
      </c>
      <c r="E21">
        <v>1.458357714269656</v>
      </c>
      <c r="F21">
        <v>0.83268483774638569</v>
      </c>
      <c r="G21">
        <v>0.76017853040998939</v>
      </c>
      <c r="H21">
        <v>0.91292466963535623</v>
      </c>
      <c r="I21">
        <v>1.332084067054037</v>
      </c>
      <c r="J21">
        <v>1.0157306903850833</v>
      </c>
      <c r="K21">
        <v>0.51324570273003034</v>
      </c>
      <c r="L21">
        <v>5055</v>
      </c>
      <c r="O21" t="s">
        <v>91</v>
      </c>
    </row>
    <row r="22" spans="1:19" x14ac:dyDescent="0.2">
      <c r="O22" t="s">
        <v>88</v>
      </c>
      <c r="P22">
        <f>(ABS(C6-B6)+ABS(C7-B7)+ABS(B8-C8))/3</f>
        <v>0.35654711177408377</v>
      </c>
    </row>
    <row r="23" spans="1:19" x14ac:dyDescent="0.2">
      <c r="O23" t="s">
        <v>16</v>
      </c>
      <c r="P23">
        <f>(J6+J7+J8)/3</f>
        <v>1.1937167191230962</v>
      </c>
    </row>
    <row r="24" spans="1:19" x14ac:dyDescent="0.2">
      <c r="A24" t="s">
        <v>136</v>
      </c>
      <c r="O24" t="s">
        <v>17</v>
      </c>
      <c r="P24">
        <f>(K6+K7+K8)/3*100</f>
        <v>88.62</v>
      </c>
    </row>
    <row r="25" spans="1:19" x14ac:dyDescent="0.2">
      <c r="A25" t="s">
        <v>29</v>
      </c>
      <c r="B25" t="s">
        <v>8</v>
      </c>
      <c r="C25" t="s">
        <v>9</v>
      </c>
      <c r="D25" t="s">
        <v>10</v>
      </c>
      <c r="E25" t="s">
        <v>11</v>
      </c>
      <c r="F25" t="s">
        <v>12</v>
      </c>
      <c r="G25" t="s">
        <v>13</v>
      </c>
      <c r="H25" t="s">
        <v>14</v>
      </c>
      <c r="I25" t="s">
        <v>15</v>
      </c>
      <c r="J25" t="s">
        <v>16</v>
      </c>
      <c r="K25" t="s">
        <v>17</v>
      </c>
      <c r="O25" t="s">
        <v>89</v>
      </c>
      <c r="P25">
        <f>(ABS(G6-F6)+ABS(G7-F7)+ABS(F8-G8))/3</f>
        <v>0.58214417754194425</v>
      </c>
    </row>
    <row r="26" spans="1:19" x14ac:dyDescent="0.2">
      <c r="A26" t="s">
        <v>30</v>
      </c>
      <c r="B26">
        <v>0.32474249169629493</v>
      </c>
      <c r="C26">
        <v>0.27734489531651529</v>
      </c>
      <c r="D26">
        <v>-0.10091354386424188</v>
      </c>
      <c r="E26">
        <v>0.65560333449727248</v>
      </c>
      <c r="F26">
        <v>0.19299254586533815</v>
      </c>
      <c r="G26">
        <v>0.199750253332413</v>
      </c>
      <c r="H26">
        <v>1.035015380706932</v>
      </c>
      <c r="I26">
        <v>1.1985367275393994</v>
      </c>
      <c r="J26">
        <v>0.20529660457236906</v>
      </c>
      <c r="K26">
        <v>0.78420000000000001</v>
      </c>
    </row>
    <row r="27" spans="1:19" x14ac:dyDescent="0.2">
      <c r="A27" t="s">
        <v>31</v>
      </c>
      <c r="B27">
        <v>0.31215945862490385</v>
      </c>
      <c r="C27">
        <v>0.38350683330069091</v>
      </c>
      <c r="D27">
        <v>-8.5366886913968543E-2</v>
      </c>
      <c r="E27">
        <v>0.85238055351535036</v>
      </c>
      <c r="F27">
        <v>0.23922568165184444</v>
      </c>
      <c r="G27">
        <v>0.22208627978577286</v>
      </c>
      <c r="H27">
        <v>0.92835467434882146</v>
      </c>
      <c r="I27">
        <v>1.1540851830033421</v>
      </c>
      <c r="J27">
        <v>0.2332654358069616</v>
      </c>
      <c r="K27">
        <v>0.83860000000000001</v>
      </c>
      <c r="O27" t="s">
        <v>92</v>
      </c>
    </row>
    <row r="28" spans="1:19" x14ac:dyDescent="0.2">
      <c r="A28" t="s">
        <v>32</v>
      </c>
      <c r="B28">
        <v>0.36309804967880122</v>
      </c>
      <c r="C28">
        <v>0.3391482713827938</v>
      </c>
      <c r="D28">
        <v>1.6901922319917679E-2</v>
      </c>
      <c r="E28">
        <v>0.66139462044566988</v>
      </c>
      <c r="F28">
        <v>0.1644144237367188</v>
      </c>
      <c r="G28">
        <v>0.17665971739433695</v>
      </c>
      <c r="H28">
        <v>1.0744782202151975</v>
      </c>
      <c r="I28">
        <v>1.266696639826403</v>
      </c>
      <c r="J28">
        <v>0.1782757628795201</v>
      </c>
      <c r="K28">
        <v>0.86460000000000004</v>
      </c>
      <c r="O28" t="s">
        <v>88</v>
      </c>
      <c r="P28">
        <f>(ABS(C16-B16)+ABS(C9-B9)+ABS(C10-B10)+ABS(C11-B11)+ABS(C12-B12)+ABS(C13-B13)+ABS(C14-B14)+ABS(C15-B15))/8</f>
        <v>0.74102634789611344</v>
      </c>
    </row>
    <row r="29" spans="1:19" x14ac:dyDescent="0.2">
      <c r="A29" t="s">
        <v>33</v>
      </c>
      <c r="B29">
        <v>0.55908244465128287</v>
      </c>
      <c r="C29">
        <v>0.56768302950554939</v>
      </c>
      <c r="D29">
        <v>0.30476377397569265</v>
      </c>
      <c r="E29">
        <v>0.83060228503540601</v>
      </c>
      <c r="F29">
        <v>0.13414494225594462</v>
      </c>
      <c r="G29">
        <v>0.15879874283898088</v>
      </c>
      <c r="H29">
        <v>1.1837847940326929</v>
      </c>
      <c r="I29">
        <v>1.2816466662706973</v>
      </c>
      <c r="J29">
        <v>0.15903147734670711</v>
      </c>
      <c r="K29">
        <v>0.88670000000000004</v>
      </c>
      <c r="O29" t="s">
        <v>16</v>
      </c>
      <c r="P29">
        <f>AVERAGE(J9:J16)</f>
        <v>1.8717062856504287</v>
      </c>
    </row>
    <row r="30" spans="1:19" x14ac:dyDescent="0.2">
      <c r="A30" t="s">
        <v>34</v>
      </c>
      <c r="B30">
        <v>0.44091755534871713</v>
      </c>
      <c r="C30">
        <v>0.43231697049445067</v>
      </c>
      <c r="D30">
        <v>0.16939771496183961</v>
      </c>
      <c r="E30">
        <v>0.6952362260270617</v>
      </c>
      <c r="F30">
        <v>0.13414494225734996</v>
      </c>
      <c r="G30">
        <v>0.15879874283898088</v>
      </c>
      <c r="H30">
        <v>1.1837847940202912</v>
      </c>
      <c r="I30">
        <v>1.2816466675880804</v>
      </c>
      <c r="J30">
        <v>0.15903147734670711</v>
      </c>
      <c r="K30">
        <v>0.88670000000000004</v>
      </c>
      <c r="O30" t="s">
        <v>17</v>
      </c>
      <c r="P30">
        <f>AVERAGE(K9:K16)*100</f>
        <v>86.003749999999997</v>
      </c>
    </row>
    <row r="31" spans="1:19" x14ac:dyDescent="0.2">
      <c r="O31" t="s">
        <v>89</v>
      </c>
      <c r="P31">
        <f>(ABS(G13-F13)+ABS(F10-G10)+ABS(F11-G11)+ABS(F14-G14)+ABS(F15-G15)+ABS(G12-F12)+ABS(G9-F9)+ABS(G16-F16))/8</f>
        <v>0.82814297419486282</v>
      </c>
    </row>
    <row r="33" spans="1:11" x14ac:dyDescent="0.2">
      <c r="A33" t="s">
        <v>137</v>
      </c>
    </row>
    <row r="34" spans="1:11" x14ac:dyDescent="0.2">
      <c r="A34" t="s">
        <v>7</v>
      </c>
      <c r="B34" t="s">
        <v>8</v>
      </c>
      <c r="C34" t="s">
        <v>9</v>
      </c>
      <c r="D34" t="s">
        <v>10</v>
      </c>
      <c r="E34" t="s">
        <v>11</v>
      </c>
      <c r="F34" t="s">
        <v>12</v>
      </c>
      <c r="G34" t="s">
        <v>13</v>
      </c>
      <c r="H34" t="s">
        <v>14</v>
      </c>
      <c r="I34" t="s">
        <v>15</v>
      </c>
      <c r="J34" t="s">
        <v>16</v>
      </c>
      <c r="K34" t="s">
        <v>17</v>
      </c>
    </row>
    <row r="35" spans="1:11" x14ac:dyDescent="0.2">
      <c r="A35" t="s">
        <v>35</v>
      </c>
      <c r="B35">
        <v>-0.37582233695101236</v>
      </c>
      <c r="C35">
        <v>-0.46532197604872444</v>
      </c>
      <c r="D35">
        <v>-3.0430823253285157</v>
      </c>
      <c r="E35">
        <v>2.1124383732310665</v>
      </c>
      <c r="F35">
        <v>1.315208018929346</v>
      </c>
      <c r="G35">
        <v>0.47912200637219299</v>
      </c>
      <c r="H35">
        <v>0.36429370827758906</v>
      </c>
      <c r="I35">
        <v>2.4902435479319895</v>
      </c>
      <c r="J35">
        <v>0.4874095632922445</v>
      </c>
      <c r="K35">
        <v>0.54120000000000001</v>
      </c>
    </row>
    <row r="36" spans="1:11" x14ac:dyDescent="0.2">
      <c r="A36" t="s">
        <v>36</v>
      </c>
      <c r="B36">
        <v>-0.18300192800513218</v>
      </c>
      <c r="C36">
        <v>-0.21939339812827918</v>
      </c>
      <c r="D36">
        <v>-3.7412847935529463</v>
      </c>
      <c r="E36">
        <v>3.3024979972963879</v>
      </c>
      <c r="F36">
        <v>1.7969163837728133</v>
      </c>
      <c r="G36">
        <v>0.54601898573826835</v>
      </c>
      <c r="H36">
        <v>0.30386443724879653</v>
      </c>
      <c r="I36">
        <v>2.4105566816619293</v>
      </c>
      <c r="J36">
        <v>0.54723036454894491</v>
      </c>
      <c r="K36">
        <v>0.50770000000000004</v>
      </c>
    </row>
    <row r="37" spans="1:11" x14ac:dyDescent="0.2">
      <c r="A37" t="s">
        <v>37</v>
      </c>
      <c r="B37">
        <v>0.55882426495614457</v>
      </c>
      <c r="C37">
        <v>0.68471537417700368</v>
      </c>
      <c r="D37">
        <v>-0.76558254527533276</v>
      </c>
      <c r="E37">
        <v>2.1350132936293402</v>
      </c>
      <c r="F37">
        <v>0.7399615150544101</v>
      </c>
      <c r="G37">
        <v>0.44914051578009417</v>
      </c>
      <c r="H37">
        <v>0.60697820986956119</v>
      </c>
      <c r="I37">
        <v>2.0363769934237128</v>
      </c>
      <c r="J37">
        <v>0.46645018415267814</v>
      </c>
      <c r="K37">
        <v>0.79259999999999997</v>
      </c>
    </row>
    <row r="38" spans="1:11" x14ac:dyDescent="0.2">
      <c r="A38" t="s">
        <v>38</v>
      </c>
      <c r="B38">
        <v>-0.44951578704074258</v>
      </c>
      <c r="C38">
        <v>-0.52799880023843671</v>
      </c>
      <c r="D38">
        <v>-3.0192304094212368</v>
      </c>
      <c r="E38">
        <v>1.9632328089443634</v>
      </c>
      <c r="F38">
        <v>1.2710598913211253</v>
      </c>
      <c r="G38">
        <v>0.42936672055327185</v>
      </c>
      <c r="H38">
        <v>0.33780211576575903</v>
      </c>
      <c r="I38">
        <v>2.0865940348919239</v>
      </c>
      <c r="J38">
        <v>0.43648065716508078</v>
      </c>
      <c r="K38">
        <v>0.65180000000000005</v>
      </c>
    </row>
    <row r="39" spans="1:11" x14ac:dyDescent="0.2">
      <c r="A39" t="s">
        <v>39</v>
      </c>
      <c r="B39">
        <v>0.44951578704074108</v>
      </c>
      <c r="C39">
        <v>0.5279781203884909</v>
      </c>
      <c r="D39">
        <v>-1.9714715783980301</v>
      </c>
      <c r="E39">
        <v>3.0274278191750121</v>
      </c>
      <c r="F39">
        <v>1.2752528712271562</v>
      </c>
      <c r="G39">
        <v>0.42939143271816976</v>
      </c>
      <c r="H39">
        <v>0.33671081430694838</v>
      </c>
      <c r="I39">
        <v>2.0687535107519848</v>
      </c>
      <c r="J39">
        <v>0.43650124884831193</v>
      </c>
      <c r="K39">
        <v>0.65580000000000005</v>
      </c>
    </row>
    <row r="40" spans="1:11" x14ac:dyDescent="0.2">
      <c r="A40" t="s">
        <v>40</v>
      </c>
      <c r="B40">
        <v>1.5095171407683474E-15</v>
      </c>
      <c r="C40">
        <v>2.0679849945679071E-5</v>
      </c>
      <c r="D40">
        <v>-4.8035130314334287E-6</v>
      </c>
      <c r="E40">
        <v>4.6163212922791566E-5</v>
      </c>
      <c r="F40">
        <v>1.3001954718618313E-5</v>
      </c>
      <c r="G40">
        <v>8.52355771800741E-4</v>
      </c>
      <c r="H40">
        <v>65.555971409452724</v>
      </c>
      <c r="I40">
        <v>26221378521943.617</v>
      </c>
      <c r="J40">
        <v>8.5260660208313552E-4</v>
      </c>
      <c r="K40">
        <v>0.3508</v>
      </c>
    </row>
    <row r="41" spans="1:11" x14ac:dyDescent="0.2">
      <c r="A41" t="s">
        <v>41</v>
      </c>
      <c r="B41">
        <v>-0.41266906199551784</v>
      </c>
      <c r="C41">
        <v>-0.49605585415528919</v>
      </c>
      <c r="D41">
        <v>-2.732125628884754</v>
      </c>
      <c r="E41">
        <v>1.7400139205741758</v>
      </c>
      <c r="F41">
        <v>1.1408728896894527</v>
      </c>
      <c r="G41">
        <v>0.3355010737967013</v>
      </c>
      <c r="H41">
        <v>0.29407401720977455</v>
      </c>
      <c r="I41">
        <v>2.3653084301933678</v>
      </c>
      <c r="J41">
        <v>0.34570844309249449</v>
      </c>
      <c r="K41">
        <v>0.69689999999999996</v>
      </c>
    </row>
    <row r="42" spans="1:11" x14ac:dyDescent="0.2">
      <c r="A42" t="s">
        <v>42</v>
      </c>
      <c r="B42">
        <v>0.61669007654464636</v>
      </c>
      <c r="C42">
        <v>0.65938589485183641</v>
      </c>
      <c r="D42">
        <v>-2.8691556991965879</v>
      </c>
      <c r="E42">
        <v>4.1879274889002609</v>
      </c>
      <c r="F42">
        <v>1.8003094046018762</v>
      </c>
      <c r="G42">
        <v>0.54711470858401512</v>
      </c>
      <c r="H42">
        <v>0.30390037800474917</v>
      </c>
      <c r="I42">
        <v>1.7990838388383805</v>
      </c>
      <c r="J42">
        <v>0.54877813116950314</v>
      </c>
      <c r="K42">
        <v>0.73260000000000003</v>
      </c>
    </row>
    <row r="43" spans="1:11" x14ac:dyDescent="0.2">
      <c r="A43" t="s">
        <v>43</v>
      </c>
      <c r="B43">
        <v>-0.20402101454912852</v>
      </c>
      <c r="C43">
        <v>-0.16333004069654727</v>
      </c>
      <c r="D43">
        <v>-1.7441991693571763</v>
      </c>
      <c r="E43">
        <v>1.4175390879640817</v>
      </c>
      <c r="F43">
        <v>0.80658070307940533</v>
      </c>
      <c r="G43">
        <v>0.44229531399721178</v>
      </c>
      <c r="H43">
        <v>0.5483584126282639</v>
      </c>
      <c r="I43">
        <v>1.7289132738466158</v>
      </c>
      <c r="J43">
        <v>0.44416314585629857</v>
      </c>
      <c r="K43">
        <v>0.73160000000000003</v>
      </c>
    </row>
    <row r="44" spans="1:11" x14ac:dyDescent="0.2">
      <c r="A44" t="s">
        <v>44</v>
      </c>
      <c r="B44">
        <v>-1.7981139433816224E-13</v>
      </c>
      <c r="C44">
        <v>5.8749062018564576E-5</v>
      </c>
      <c r="D44">
        <v>-3.3269530967452257E-6</v>
      </c>
      <c r="E44">
        <v>1.2082507713387438E-4</v>
      </c>
      <c r="F44">
        <v>3.1672018264089295E-5</v>
      </c>
      <c r="G44">
        <v>2.5424161495244506E-3</v>
      </c>
      <c r="H44">
        <v>80.273259769085186</v>
      </c>
      <c r="I44">
        <v>6174514286945.0039</v>
      </c>
      <c r="J44">
        <v>2.5430948330079852E-3</v>
      </c>
      <c r="K44">
        <v>0.35749999999999998</v>
      </c>
    </row>
    <row r="45" spans="1:11" x14ac:dyDescent="0.2">
      <c r="A45" t="s">
        <v>45</v>
      </c>
      <c r="B45">
        <v>-0.24171657351342099</v>
      </c>
      <c r="C45">
        <v>-0.25158127465996954</v>
      </c>
      <c r="D45">
        <v>-0.83986889846286383</v>
      </c>
      <c r="E45">
        <v>0.33670634914292491</v>
      </c>
      <c r="F45">
        <v>0.30015226220646518</v>
      </c>
      <c r="G45">
        <v>0.19432983183221655</v>
      </c>
      <c r="H45">
        <v>0.64743750523040622</v>
      </c>
      <c r="I45">
        <v>1.8794169923956183</v>
      </c>
      <c r="J45">
        <v>0.19458005002735576</v>
      </c>
      <c r="K45">
        <v>0.71499999999999997</v>
      </c>
    </row>
    <row r="46" spans="1:11" x14ac:dyDescent="0.2">
      <c r="A46" t="s">
        <v>46</v>
      </c>
      <c r="B46">
        <v>0.24171657351360079</v>
      </c>
      <c r="C46">
        <v>0.25152252559795096</v>
      </c>
      <c r="D46">
        <v>-0.33488201525947725</v>
      </c>
      <c r="E46">
        <v>0.83792706645537907</v>
      </c>
      <c r="F46">
        <v>0.29919148794718298</v>
      </c>
      <c r="G46">
        <v>0.19439015399626539</v>
      </c>
      <c r="H46">
        <v>0.64971819663058583</v>
      </c>
      <c r="I46">
        <v>1.8865019129670482</v>
      </c>
      <c r="J46">
        <v>0.19463732598597921</v>
      </c>
      <c r="K46">
        <v>0.71279999999999999</v>
      </c>
    </row>
    <row r="47" spans="1:11" x14ac:dyDescent="0.2">
      <c r="A47" t="s">
        <v>47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J47">
        <v>0</v>
      </c>
      <c r="K47">
        <v>0</v>
      </c>
    </row>
    <row r="48" spans="1:11" x14ac:dyDescent="0.2">
      <c r="A48" t="s">
        <v>48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J48">
        <v>0</v>
      </c>
      <c r="K48">
        <v>0</v>
      </c>
    </row>
    <row r="49" spans="1:11" x14ac:dyDescent="0.2">
      <c r="A49" t="s">
        <v>49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J49">
        <v>0</v>
      </c>
      <c r="K49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2A43F-B106-BD47-B403-8D462A02C5C3}">
  <dimension ref="A1:X49"/>
  <sheetViews>
    <sheetView topLeftCell="A5" workbookViewId="0">
      <selection activeCell="P25" sqref="P25"/>
    </sheetView>
  </sheetViews>
  <sheetFormatPr baseColWidth="10" defaultColWidth="8.83203125" defaultRowHeight="16" x14ac:dyDescent="0.2"/>
  <sheetData>
    <row r="1" spans="1:24" x14ac:dyDescent="0.2">
      <c r="A1" t="s">
        <v>138</v>
      </c>
    </row>
    <row r="2" spans="1:24" x14ac:dyDescent="0.2">
      <c r="I2" t="s">
        <v>0</v>
      </c>
      <c r="J2" t="s">
        <v>1</v>
      </c>
      <c r="K2" t="s">
        <v>2</v>
      </c>
    </row>
    <row r="3" spans="1:24" x14ac:dyDescent="0.2">
      <c r="A3" t="s">
        <v>3</v>
      </c>
      <c r="B3">
        <v>10000</v>
      </c>
      <c r="C3" t="s">
        <v>4</v>
      </c>
      <c r="D3">
        <v>3239</v>
      </c>
      <c r="E3" t="s">
        <v>5</v>
      </c>
      <c r="F3">
        <v>1000000</v>
      </c>
      <c r="H3" t="s">
        <v>6</v>
      </c>
      <c r="I3">
        <v>0</v>
      </c>
      <c r="J3">
        <v>0</v>
      </c>
      <c r="K3">
        <v>4</v>
      </c>
      <c r="O3" t="s">
        <v>86</v>
      </c>
      <c r="P3" t="s">
        <v>94</v>
      </c>
      <c r="R3" s="47" t="s">
        <v>115</v>
      </c>
      <c r="S3" s="47" t="s">
        <v>116</v>
      </c>
      <c r="V3" t="s">
        <v>30</v>
      </c>
      <c r="W3" t="s">
        <v>31</v>
      </c>
      <c r="X3" t="s">
        <v>32</v>
      </c>
    </row>
    <row r="4" spans="1:24" x14ac:dyDescent="0.2">
      <c r="A4" t="s">
        <v>139</v>
      </c>
      <c r="O4" t="s">
        <v>88</v>
      </c>
      <c r="P4">
        <f>(ABS(C6-B6)+ABS(C7-B7)+ABS(C9-B9)+ABS(C14-B14)+ABS(C13-B13)+ABS(C10-B10))/6</f>
        <v>0.15778507376364323</v>
      </c>
      <c r="R4" s="47" t="s">
        <v>88</v>
      </c>
      <c r="S4" s="47">
        <f>(ABS(B26-C26)+ABS(B27-C27)+ABS(B28-C28))/3</f>
        <v>2.4706949756052476E-2</v>
      </c>
      <c r="U4" t="s">
        <v>89</v>
      </c>
      <c r="V4">
        <f>ABS(G26-F26)</f>
        <v>3.5166252843559564E-2</v>
      </c>
      <c r="W4">
        <f>ABS(G27-F27)</f>
        <v>3.7837034583817847E-2</v>
      </c>
      <c r="X4">
        <f>ABS(G28-F28)</f>
        <v>2.4878057552134944E-2</v>
      </c>
    </row>
    <row r="5" spans="1:24" x14ac:dyDescent="0.2">
      <c r="A5" t="s">
        <v>7</v>
      </c>
      <c r="B5" t="s">
        <v>8</v>
      </c>
      <c r="C5" t="s">
        <v>9</v>
      </c>
      <c r="D5" t="s">
        <v>10</v>
      </c>
      <c r="E5" t="s">
        <v>11</v>
      </c>
      <c r="F5" t="s">
        <v>12</v>
      </c>
      <c r="G5" t="s">
        <v>13</v>
      </c>
      <c r="H5" t="s">
        <v>14</v>
      </c>
      <c r="I5" t="s">
        <v>15</v>
      </c>
      <c r="J5" t="s">
        <v>16</v>
      </c>
      <c r="K5" t="s">
        <v>17</v>
      </c>
      <c r="O5" t="s">
        <v>16</v>
      </c>
      <c r="P5">
        <f>(J6+J7+J9+J14+J13+J10)/6</f>
        <v>0.40742981113326765</v>
      </c>
      <c r="R5" s="47" t="s">
        <v>16</v>
      </c>
      <c r="S5" s="47">
        <f>SUM(J26:J28)/3</f>
        <v>0.16486035557690906</v>
      </c>
      <c r="U5" t="s">
        <v>17</v>
      </c>
      <c r="V5">
        <f>K26</f>
        <v>0.8256</v>
      </c>
      <c r="W5">
        <f>K27</f>
        <v>0.82709999999999995</v>
      </c>
      <c r="X5">
        <f>K28</f>
        <v>0.87319999999999998</v>
      </c>
    </row>
    <row r="6" spans="1:24" x14ac:dyDescent="0.2">
      <c r="A6" t="s">
        <v>18</v>
      </c>
      <c r="B6">
        <v>2</v>
      </c>
      <c r="C6">
        <v>2.2291432766382226</v>
      </c>
      <c r="D6">
        <v>1.34639549991976</v>
      </c>
      <c r="E6">
        <v>3.1118910533566853</v>
      </c>
      <c r="F6">
        <v>0.45038979475207952</v>
      </c>
      <c r="G6">
        <v>0.58154295411130863</v>
      </c>
      <c r="H6">
        <v>1.2911992253985758</v>
      </c>
      <c r="I6">
        <v>1.4690022874176512</v>
      </c>
      <c r="J6">
        <v>0.62505907617201173</v>
      </c>
      <c r="K6">
        <v>0.88529999999999998</v>
      </c>
      <c r="O6" t="s">
        <v>17</v>
      </c>
      <c r="P6">
        <f>(K6+K7+K9+K10+K13+K14)/6*100</f>
        <v>87.851666666666659</v>
      </c>
      <c r="R6" s="47" t="s">
        <v>17</v>
      </c>
      <c r="S6" s="47">
        <f>SUM(K26:K28)/3*100</f>
        <v>84.196666666666658</v>
      </c>
    </row>
    <row r="7" spans="1:24" x14ac:dyDescent="0.2">
      <c r="A7" t="s">
        <v>19</v>
      </c>
      <c r="B7">
        <v>1</v>
      </c>
      <c r="C7">
        <v>1.1147607370383665</v>
      </c>
      <c r="D7">
        <v>0.65639241821794569</v>
      </c>
      <c r="E7">
        <v>1.5731290558587874</v>
      </c>
      <c r="F7">
        <v>0.23386568449010889</v>
      </c>
      <c r="G7">
        <v>0.29764445543129703</v>
      </c>
      <c r="H7">
        <v>1.2727153882376685</v>
      </c>
      <c r="I7">
        <v>1.4743880251632584</v>
      </c>
      <c r="J7">
        <v>0.31900195707014478</v>
      </c>
      <c r="K7">
        <v>0.91269999999999996</v>
      </c>
      <c r="O7" t="s">
        <v>89</v>
      </c>
      <c r="P7">
        <f>(ABS(G6-F6)+ABS(F7-G7)+ABS(F9-G9)+ABS(F14-G14)+ABS(F13-G13)+ABS(F10-G10))/6</f>
        <v>8.5236629316415069E-2</v>
      </c>
      <c r="R7" s="47" t="s">
        <v>89</v>
      </c>
      <c r="S7" s="47">
        <f>(ABS(G28-F28)+ABS(F26-G26)+ABS(G27-F27))/3</f>
        <v>3.2627114993170787E-2</v>
      </c>
    </row>
    <row r="8" spans="1:24" x14ac:dyDescent="0.2">
      <c r="A8" t="s">
        <v>20</v>
      </c>
      <c r="B8">
        <v>0.2</v>
      </c>
      <c r="C8">
        <v>0.22661141374955482</v>
      </c>
      <c r="D8">
        <v>-0.20859203538205662</v>
      </c>
      <c r="E8">
        <v>0.66181486288116631</v>
      </c>
      <c r="F8">
        <v>0.22204665624697231</v>
      </c>
      <c r="G8">
        <v>0.24062736503077639</v>
      </c>
      <c r="H8">
        <v>1.0836793000978029</v>
      </c>
      <c r="I8">
        <v>1.1540331234314316</v>
      </c>
      <c r="J8">
        <v>0.2420943951094377</v>
      </c>
      <c r="K8">
        <v>0.94499999999999995</v>
      </c>
      <c r="R8" s="47"/>
      <c r="S8" s="47"/>
    </row>
    <row r="9" spans="1:24" x14ac:dyDescent="0.2">
      <c r="A9" t="s">
        <v>21</v>
      </c>
      <c r="B9">
        <v>2</v>
      </c>
      <c r="C9">
        <v>2.2003114423389998</v>
      </c>
      <c r="D9">
        <v>1.515127270004446</v>
      </c>
      <c r="E9">
        <v>2.885495614673554</v>
      </c>
      <c r="F9">
        <v>0.34959018519687074</v>
      </c>
      <c r="G9">
        <v>0.45572743211879879</v>
      </c>
      <c r="H9">
        <v>1.3036047675713698</v>
      </c>
      <c r="I9">
        <v>1.3992091102819713</v>
      </c>
      <c r="J9">
        <v>0.49780735864139736</v>
      </c>
      <c r="K9">
        <v>0.87280000000000002</v>
      </c>
      <c r="O9" t="s">
        <v>90</v>
      </c>
      <c r="R9" s="47" t="s">
        <v>91</v>
      </c>
      <c r="S9" s="47"/>
    </row>
    <row r="10" spans="1:24" x14ac:dyDescent="0.2">
      <c r="A10" t="s">
        <v>22</v>
      </c>
      <c r="B10">
        <v>1</v>
      </c>
      <c r="C10">
        <v>1.098278350445604</v>
      </c>
      <c r="D10">
        <v>0.74413215480868056</v>
      </c>
      <c r="E10">
        <v>1.4524245460825276</v>
      </c>
      <c r="F10">
        <v>0.18069015473262956</v>
      </c>
      <c r="G10">
        <v>0.23075952603326327</v>
      </c>
      <c r="H10">
        <v>1.2771007162771113</v>
      </c>
      <c r="I10">
        <v>1.372256198847893</v>
      </c>
      <c r="J10">
        <v>0.25081585480468588</v>
      </c>
      <c r="K10">
        <v>0.87909999999999999</v>
      </c>
      <c r="O10" t="s">
        <v>88</v>
      </c>
      <c r="P10">
        <f>(ABS(D8-C8)+ABS(D12-C12)+ABS(D11-C11)+ABS(D16-C16)+ABS(D15-C15))/5</f>
        <v>1.1711163529424127</v>
      </c>
      <c r="R10" s="47" t="s">
        <v>88</v>
      </c>
      <c r="S10" s="47">
        <f>(ABS(B29-C29)+ABS(B30-C30))/2</f>
        <v>5.8015407535602359E-3</v>
      </c>
    </row>
    <row r="11" spans="1:24" x14ac:dyDescent="0.2">
      <c r="A11" t="s">
        <v>25</v>
      </c>
      <c r="B11">
        <v>-5.23</v>
      </c>
      <c r="C11">
        <v>-5.7370941769521702</v>
      </c>
      <c r="D11">
        <v>-7.4848189324680714</v>
      </c>
      <c r="E11">
        <v>-3.9893694214362689</v>
      </c>
      <c r="F11">
        <v>0.89171268926456382</v>
      </c>
      <c r="G11">
        <v>1.2071124706831069</v>
      </c>
      <c r="H11">
        <v>1.3537011250548288</v>
      </c>
      <c r="I11">
        <v>1.3861753276325355</v>
      </c>
      <c r="J11">
        <v>1.3092994390808668</v>
      </c>
      <c r="K11">
        <v>0.82220000000000004</v>
      </c>
      <c r="O11" t="s">
        <v>16</v>
      </c>
      <c r="P11">
        <f>(J8+J12+J11+J16+J15)/5</f>
        <v>0.83146405800202638</v>
      </c>
      <c r="R11" s="47" t="s">
        <v>16</v>
      </c>
      <c r="S11" s="47">
        <f>(J29+J30)/2</f>
        <v>9.7069275190083903E-2</v>
      </c>
    </row>
    <row r="12" spans="1:24" x14ac:dyDescent="0.2">
      <c r="A12" t="s">
        <v>26</v>
      </c>
      <c r="B12">
        <v>2.46</v>
      </c>
      <c r="C12">
        <v>2.7153807026246737</v>
      </c>
      <c r="D12">
        <v>1.7134877911017214</v>
      </c>
      <c r="E12">
        <v>3.7172736141476257</v>
      </c>
      <c r="F12">
        <v>0.51117924585643204</v>
      </c>
      <c r="G12">
        <v>0.62989618692738103</v>
      </c>
      <c r="H12">
        <v>1.2322413165895461</v>
      </c>
      <c r="I12">
        <v>1.3540253840491696</v>
      </c>
      <c r="J12">
        <v>0.67969736617021403</v>
      </c>
      <c r="K12">
        <v>0.90790000000000004</v>
      </c>
      <c r="O12" t="s">
        <v>17</v>
      </c>
      <c r="P12">
        <f>(K8+K12+K11+K16+K15)/5*100</f>
        <v>88.437999999999988</v>
      </c>
      <c r="R12" s="47" t="s">
        <v>17</v>
      </c>
      <c r="S12" s="47">
        <f>(K29+K30)/2*100</f>
        <v>92.74</v>
      </c>
    </row>
    <row r="13" spans="1:24" x14ac:dyDescent="0.2">
      <c r="A13" t="s">
        <v>22</v>
      </c>
      <c r="B13">
        <v>-2</v>
      </c>
      <c r="C13">
        <v>-2.2032459779273936</v>
      </c>
      <c r="D13">
        <v>-2.8844828935607869</v>
      </c>
      <c r="E13">
        <v>-1.5220090622940001</v>
      </c>
      <c r="F13">
        <v>0.34757624171000268</v>
      </c>
      <c r="G13">
        <v>0.45786705171421693</v>
      </c>
      <c r="H13">
        <v>1.3173140070265057</v>
      </c>
      <c r="I13">
        <v>1.4169372318816178</v>
      </c>
      <c r="J13">
        <v>0.5009502615920387</v>
      </c>
      <c r="K13">
        <v>0.85119999999999996</v>
      </c>
      <c r="O13" t="s">
        <v>89</v>
      </c>
      <c r="P13">
        <f>(ABS(G8-F8)+ABS(F12-G12)+ABS(F11-G11)+ABS(F16-G16)+ABS(F15-G15))/5</f>
        <v>0.17428817892092069</v>
      </c>
      <c r="R13" s="47" t="s">
        <v>89</v>
      </c>
      <c r="S13" s="47">
        <f>(ABS(G30-F30)+ABS(F29-G29))/2</f>
        <v>7.1514018929488762E-3</v>
      </c>
    </row>
    <row r="14" spans="1:24" x14ac:dyDescent="0.2">
      <c r="A14" t="s">
        <v>23</v>
      </c>
      <c r="B14">
        <v>1</v>
      </c>
      <c r="C14">
        <v>1.1009706581932728</v>
      </c>
      <c r="D14">
        <v>0.74867848765739553</v>
      </c>
      <c r="E14">
        <v>1.45326282872915</v>
      </c>
      <c r="F14">
        <v>0.1797442061765997</v>
      </c>
      <c r="G14">
        <v>0.22973462354789687</v>
      </c>
      <c r="H14">
        <v>1.2781197705042091</v>
      </c>
      <c r="I14">
        <v>1.3880791667145695</v>
      </c>
      <c r="J14">
        <v>0.25094435851932717</v>
      </c>
      <c r="K14">
        <v>0.87</v>
      </c>
      <c r="R14" s="47"/>
      <c r="S14" s="47"/>
    </row>
    <row r="15" spans="1:24" x14ac:dyDescent="0.2">
      <c r="A15" t="s">
        <v>27</v>
      </c>
      <c r="B15">
        <v>-6.17</v>
      </c>
      <c r="C15">
        <v>-6.8065857919711448</v>
      </c>
      <c r="D15">
        <v>-8.8693974379477805</v>
      </c>
      <c r="E15">
        <v>-4.7437741459945073</v>
      </c>
      <c r="F15">
        <v>1.0524742608781756</v>
      </c>
      <c r="G15">
        <v>1.4370086841625462</v>
      </c>
      <c r="H15">
        <v>1.3653623063081071</v>
      </c>
      <c r="I15">
        <v>1.4129751882455173</v>
      </c>
      <c r="J15">
        <v>1.5716982626757916</v>
      </c>
      <c r="K15">
        <v>0.80759999999999998</v>
      </c>
      <c r="O15" t="s">
        <v>158</v>
      </c>
      <c r="R15" s="47" t="s">
        <v>117</v>
      </c>
      <c r="S15" s="47"/>
    </row>
    <row r="16" spans="1:24" x14ac:dyDescent="0.2">
      <c r="A16" t="s">
        <v>28</v>
      </c>
      <c r="B16">
        <v>0.97</v>
      </c>
      <c r="C16">
        <v>1.0541766298494668</v>
      </c>
      <c r="D16">
        <v>0.44622762728450427</v>
      </c>
      <c r="E16">
        <v>1.6621256324144296</v>
      </c>
      <c r="F16">
        <v>0.31018376223256494</v>
      </c>
      <c r="G16">
        <v>0.3443928022795017</v>
      </c>
      <c r="H16">
        <v>1.1102863663807392</v>
      </c>
      <c r="I16">
        <v>1.1967226653790051</v>
      </c>
      <c r="J16">
        <v>0.35453082697382199</v>
      </c>
      <c r="K16">
        <v>0.93920000000000003</v>
      </c>
      <c r="O16" t="s">
        <v>88</v>
      </c>
      <c r="P16">
        <f>(ABS(D18-C18)+ABS(D17-C17))/2</f>
        <v>0.67054176004893384</v>
      </c>
      <c r="R16" s="47" t="s">
        <v>88</v>
      </c>
      <c r="S16" s="47">
        <f>(ABS(B26-C26)+ABS(B27-C27)+ABS(B28-C28)+ABS(B29-C29)+ABS(B30-C30))/5</f>
        <v>1.7144786155055582E-2</v>
      </c>
    </row>
    <row r="17" spans="1:19" x14ac:dyDescent="0.2">
      <c r="A17" t="s">
        <v>120</v>
      </c>
      <c r="B17">
        <v>0.3</v>
      </c>
      <c r="C17">
        <v>0.10464015854544134</v>
      </c>
      <c r="D17">
        <v>-0.61877816092161542</v>
      </c>
      <c r="E17">
        <v>0.82805847801249799</v>
      </c>
      <c r="F17">
        <v>0.36909776157791074</v>
      </c>
      <c r="G17">
        <v>0.78381229672926289</v>
      </c>
      <c r="H17">
        <v>2.1235899491192454</v>
      </c>
      <c r="I17">
        <v>11.297639769260154</v>
      </c>
      <c r="J17">
        <v>0.80779154746577564</v>
      </c>
      <c r="K17">
        <v>0.42270000000000002</v>
      </c>
      <c r="O17" t="s">
        <v>16</v>
      </c>
      <c r="P17">
        <f>(J18+J17)/2</f>
        <v>0.7527824134133847</v>
      </c>
      <c r="R17" s="47" t="s">
        <v>16</v>
      </c>
      <c r="S17" s="47">
        <f>SUM(J26:J30)/5</f>
        <v>0.137743923422179</v>
      </c>
    </row>
    <row r="18" spans="1:19" x14ac:dyDescent="0.2">
      <c r="A18" t="s">
        <v>121</v>
      </c>
      <c r="B18">
        <v>0.5</v>
      </c>
      <c r="C18">
        <v>0.4259998648208066</v>
      </c>
      <c r="D18">
        <v>-0.1916653358100045</v>
      </c>
      <c r="E18">
        <v>1.0436650654516177</v>
      </c>
      <c r="F18">
        <v>0.31514109723590616</v>
      </c>
      <c r="G18">
        <v>0.69383825880651506</v>
      </c>
      <c r="H18">
        <v>2.2016749478000528</v>
      </c>
      <c r="J18">
        <v>0.69777327936099376</v>
      </c>
      <c r="K18">
        <v>0.38030000000000003</v>
      </c>
      <c r="O18" t="s">
        <v>17</v>
      </c>
      <c r="P18">
        <f>(K17+K18)/2*100</f>
        <v>40.150000000000006</v>
      </c>
      <c r="R18" s="47" t="s">
        <v>17</v>
      </c>
      <c r="S18" s="47">
        <f>SUM(K26:K30)/5*100</f>
        <v>87.614000000000004</v>
      </c>
    </row>
    <row r="19" spans="1:19" x14ac:dyDescent="0.2">
      <c r="A19" t="s">
        <v>122</v>
      </c>
      <c r="L19" t="s">
        <v>123</v>
      </c>
      <c r="O19" t="s">
        <v>89</v>
      </c>
      <c r="P19">
        <f>(ABS(G17-F17)+ABS(G18-F18))/2</f>
        <v>0.39670584836098055</v>
      </c>
      <c r="R19" s="47" t="s">
        <v>89</v>
      </c>
      <c r="S19" s="47">
        <f>(ABS(G29-F29)+ABS(F28-G28)+ABS(G27-F27)+ABS(G26-F26)+ABS(G30-F30))/5</f>
        <v>2.2436829753082022E-2</v>
      </c>
    </row>
    <row r="20" spans="1:19" x14ac:dyDescent="0.2">
      <c r="A20" t="s">
        <v>120</v>
      </c>
      <c r="B20">
        <v>0.3</v>
      </c>
      <c r="C20">
        <v>-0.18270760416994647</v>
      </c>
      <c r="D20">
        <v>-1.1384723280001179</v>
      </c>
      <c r="E20">
        <v>0.77305711966022483</v>
      </c>
      <c r="F20">
        <v>0.48764402375202898</v>
      </c>
      <c r="G20">
        <v>0.68704543025305786</v>
      </c>
      <c r="H20">
        <v>1.40890772118316</v>
      </c>
      <c r="I20">
        <v>1.4040533387448071</v>
      </c>
      <c r="J20">
        <v>0.83966544192023229</v>
      </c>
      <c r="K20">
        <v>0.55846214823622675</v>
      </c>
      <c r="L20">
        <v>2431</v>
      </c>
    </row>
    <row r="21" spans="1:19" x14ac:dyDescent="0.2">
      <c r="A21" t="s">
        <v>121</v>
      </c>
      <c r="B21">
        <v>0.5</v>
      </c>
      <c r="C21">
        <v>4.335262040581743E-2</v>
      </c>
      <c r="D21">
        <v>-0.98643264239980299</v>
      </c>
      <c r="E21">
        <v>1.0731378832114378</v>
      </c>
      <c r="F21">
        <v>0.525410298826119</v>
      </c>
      <c r="G21">
        <v>0.66087409799512509</v>
      </c>
      <c r="H21">
        <v>1.2578247884970313</v>
      </c>
      <c r="I21">
        <v>1.2247662361068421</v>
      </c>
      <c r="J21">
        <v>0.80329409476922187</v>
      </c>
      <c r="K21">
        <v>0.63404468156052018</v>
      </c>
      <c r="L21">
        <v>4002</v>
      </c>
      <c r="O21" t="s">
        <v>91</v>
      </c>
    </row>
    <row r="22" spans="1:19" x14ac:dyDescent="0.2">
      <c r="O22" t="s">
        <v>88</v>
      </c>
      <c r="P22">
        <f>(ABS(C6-B6)+ABS(C7-B7)+ABS(B8-C8))/3</f>
        <v>0.12350514247538132</v>
      </c>
    </row>
    <row r="23" spans="1:19" x14ac:dyDescent="0.2">
      <c r="O23" t="s">
        <v>16</v>
      </c>
      <c r="P23">
        <f>(J6+J7+J8)/3</f>
        <v>0.39538514278386477</v>
      </c>
    </row>
    <row r="24" spans="1:19" x14ac:dyDescent="0.2">
      <c r="A24" t="s">
        <v>140</v>
      </c>
      <c r="O24" t="s">
        <v>17</v>
      </c>
      <c r="P24">
        <f>(K6+K7+K8)/3*100</f>
        <v>91.433333333333337</v>
      </c>
    </row>
    <row r="25" spans="1:19" x14ac:dyDescent="0.2">
      <c r="A25" t="s">
        <v>29</v>
      </c>
      <c r="B25" t="s">
        <v>8</v>
      </c>
      <c r="C25" t="s">
        <v>9</v>
      </c>
      <c r="D25" t="s">
        <v>10</v>
      </c>
      <c r="E25" t="s">
        <v>11</v>
      </c>
      <c r="F25" t="s">
        <v>12</v>
      </c>
      <c r="G25" t="s">
        <v>13</v>
      </c>
      <c r="H25" t="s">
        <v>14</v>
      </c>
      <c r="I25" t="s">
        <v>15</v>
      </c>
      <c r="J25" t="s">
        <v>16</v>
      </c>
      <c r="K25" t="s">
        <v>17</v>
      </c>
      <c r="O25" t="s">
        <v>89</v>
      </c>
      <c r="P25">
        <f>(ABS(G6-F6)+ABS(G7-F7)+ABS(F8-G8))/3</f>
        <v>7.1170879694740438E-2</v>
      </c>
    </row>
    <row r="26" spans="1:19" x14ac:dyDescent="0.2">
      <c r="A26" t="s">
        <v>30</v>
      </c>
      <c r="B26">
        <v>0.32474249169629493</v>
      </c>
      <c r="C26">
        <v>0.30194022009671379</v>
      </c>
      <c r="D26">
        <v>5.443709801867877E-2</v>
      </c>
      <c r="E26">
        <v>0.54944334217474877</v>
      </c>
      <c r="F26">
        <v>0.1262794235150789</v>
      </c>
      <c r="G26">
        <v>0.16144567635863846</v>
      </c>
      <c r="H26">
        <v>1.2784796751892076</v>
      </c>
      <c r="I26">
        <v>1.3255283720288999</v>
      </c>
      <c r="J26">
        <v>0.16304799908308995</v>
      </c>
      <c r="K26">
        <v>0.8256</v>
      </c>
    </row>
    <row r="27" spans="1:19" x14ac:dyDescent="0.2">
      <c r="A27" t="s">
        <v>31</v>
      </c>
      <c r="B27">
        <v>0.31215945862490385</v>
      </c>
      <c r="C27">
        <v>0.34921988325898257</v>
      </c>
      <c r="D27">
        <v>5.0181717176095188E-2</v>
      </c>
      <c r="E27">
        <v>0.64825804934186992</v>
      </c>
      <c r="F27">
        <v>0.15257329646955881</v>
      </c>
      <c r="G27">
        <v>0.19041033105337665</v>
      </c>
      <c r="H27">
        <v>1.2479925089077895</v>
      </c>
      <c r="I27">
        <v>1.3291743148253397</v>
      </c>
      <c r="J27">
        <v>0.19398342518347986</v>
      </c>
      <c r="K27">
        <v>0.82709999999999995</v>
      </c>
      <c r="O27" t="s">
        <v>92</v>
      </c>
    </row>
    <row r="28" spans="1:19" x14ac:dyDescent="0.2">
      <c r="A28" t="s">
        <v>32</v>
      </c>
      <c r="B28">
        <v>0.36309804967880122</v>
      </c>
      <c r="C28">
        <v>0.34883989664430365</v>
      </c>
      <c r="D28">
        <v>0.12945994877580735</v>
      </c>
      <c r="E28">
        <v>0.56821984451279994</v>
      </c>
      <c r="F28">
        <v>0.11193060158193589</v>
      </c>
      <c r="G28">
        <v>0.13680865913407084</v>
      </c>
      <c r="H28">
        <v>1.2222632345446978</v>
      </c>
      <c r="I28">
        <v>1.364707594587562</v>
      </c>
      <c r="J28">
        <v>0.13754964246415741</v>
      </c>
      <c r="K28">
        <v>0.87319999999999998</v>
      </c>
      <c r="O28" t="s">
        <v>88</v>
      </c>
      <c r="P28">
        <f>(ABS(C16-B16)+ABS(C9-B9)+ABS(C10-B10)+ABS(C11-B11)+ABS(C12-B12)+ABS(C13-B13)+ABS(C14-B14)+ABS(C15-B15))/8</f>
        <v>0.26075546628784063</v>
      </c>
    </row>
    <row r="29" spans="1:19" x14ac:dyDescent="0.2">
      <c r="A29" t="s">
        <v>33</v>
      </c>
      <c r="B29">
        <v>0.55908244465128287</v>
      </c>
      <c r="C29">
        <v>0.56488398540484308</v>
      </c>
      <c r="D29">
        <v>0.38898829587716555</v>
      </c>
      <c r="E29">
        <v>0.74077967493252073</v>
      </c>
      <c r="F29">
        <v>8.9744347812062059E-2</v>
      </c>
      <c r="G29">
        <v>9.6895749704582076E-2</v>
      </c>
      <c r="H29">
        <v>1.0796863765448061</v>
      </c>
      <c r="I29">
        <v>1.1333581549971519</v>
      </c>
      <c r="J29">
        <v>9.7069275190083903E-2</v>
      </c>
      <c r="K29">
        <v>0.9274</v>
      </c>
      <c r="O29" t="s">
        <v>16</v>
      </c>
      <c r="P29">
        <f>AVERAGE(J9:J16)</f>
        <v>0.67696796605726806</v>
      </c>
    </row>
    <row r="30" spans="1:19" x14ac:dyDescent="0.2">
      <c r="A30" t="s">
        <v>34</v>
      </c>
      <c r="B30">
        <v>0.44091755534871713</v>
      </c>
      <c r="C30">
        <v>0.43511601459515686</v>
      </c>
      <c r="D30">
        <v>0.25922032506916032</v>
      </c>
      <c r="E30">
        <v>0.61101170412115335</v>
      </c>
      <c r="F30">
        <v>8.9744347811204342E-2</v>
      </c>
      <c r="G30">
        <v>9.6895749704582076E-2</v>
      </c>
      <c r="H30">
        <v>1.079686376555125</v>
      </c>
      <c r="I30">
        <v>1.1333581558818235</v>
      </c>
      <c r="J30">
        <v>9.7069275190083903E-2</v>
      </c>
      <c r="K30">
        <v>0.9274</v>
      </c>
      <c r="O30" t="s">
        <v>17</v>
      </c>
      <c r="P30">
        <f>AVERAGE(K9:K16)*100</f>
        <v>86.874999999999986</v>
      </c>
    </row>
    <row r="31" spans="1:19" x14ac:dyDescent="0.2">
      <c r="O31" t="s">
        <v>89</v>
      </c>
      <c r="P31">
        <f>(ABS(G13-F13)+ABS(F10-G10)+ABS(F11-G11)+ABS(F14-G14)+ABS(F15-G15)+ABS(G12-F12)+ABS(G9-F9)+ABS(G16-F16))/8</f>
        <v>0.14616850392735911</v>
      </c>
    </row>
    <row r="33" spans="1:11" x14ac:dyDescent="0.2">
      <c r="A33" t="s">
        <v>141</v>
      </c>
    </row>
    <row r="34" spans="1:11" x14ac:dyDescent="0.2">
      <c r="A34" t="s">
        <v>7</v>
      </c>
      <c r="B34" t="s">
        <v>8</v>
      </c>
      <c r="C34" t="s">
        <v>9</v>
      </c>
      <c r="D34" t="s">
        <v>10</v>
      </c>
      <c r="E34" t="s">
        <v>11</v>
      </c>
      <c r="F34" t="s">
        <v>12</v>
      </c>
      <c r="G34" t="s">
        <v>13</v>
      </c>
      <c r="H34" t="s">
        <v>14</v>
      </c>
      <c r="I34" t="s">
        <v>15</v>
      </c>
      <c r="J34" t="s">
        <v>16</v>
      </c>
      <c r="K34" t="s">
        <v>17</v>
      </c>
    </row>
    <row r="35" spans="1:11" x14ac:dyDescent="0.2">
      <c r="A35" t="s">
        <v>35</v>
      </c>
      <c r="B35">
        <v>-0.37582233695101236</v>
      </c>
      <c r="C35">
        <v>-0.4141432858823329</v>
      </c>
      <c r="D35">
        <v>-1.6142859225209532</v>
      </c>
      <c r="E35">
        <v>0.78599935075628724</v>
      </c>
      <c r="F35">
        <v>0.61232892344205936</v>
      </c>
      <c r="G35">
        <v>0.33944192448893401</v>
      </c>
      <c r="H35">
        <v>0.55434573069134663</v>
      </c>
      <c r="I35">
        <v>2.2878107339193359</v>
      </c>
      <c r="J35">
        <v>0.34159817802170445</v>
      </c>
      <c r="K35">
        <v>0.5655</v>
      </c>
    </row>
    <row r="36" spans="1:11" x14ac:dyDescent="0.2">
      <c r="A36" t="s">
        <v>36</v>
      </c>
      <c r="B36">
        <v>-0.18300192800513218</v>
      </c>
      <c r="C36">
        <v>-0.26531957011897322</v>
      </c>
      <c r="D36">
        <v>-1.8672758130668279</v>
      </c>
      <c r="E36">
        <v>1.3366366728288817</v>
      </c>
      <c r="F36">
        <v>0.81733963255645603</v>
      </c>
      <c r="G36">
        <v>0.39799089747958161</v>
      </c>
      <c r="H36">
        <v>0.48693453936003916</v>
      </c>
      <c r="I36">
        <v>2.2676875899374633</v>
      </c>
      <c r="J36">
        <v>0.40641474958444274</v>
      </c>
      <c r="K36">
        <v>0.56930000000000003</v>
      </c>
    </row>
    <row r="37" spans="1:11" x14ac:dyDescent="0.2">
      <c r="A37" t="s">
        <v>37</v>
      </c>
      <c r="B37">
        <v>0.55882426495614457</v>
      </c>
      <c r="C37">
        <v>0.67946285600130618</v>
      </c>
      <c r="D37">
        <v>-1.6864773672674287E-2</v>
      </c>
      <c r="E37">
        <v>1.3757904856752867</v>
      </c>
      <c r="F37">
        <v>0.35527572708811189</v>
      </c>
      <c r="G37">
        <v>0.28099412850272598</v>
      </c>
      <c r="H37">
        <v>0.79091845312876286</v>
      </c>
      <c r="I37">
        <v>1.7802883756801318</v>
      </c>
      <c r="J37">
        <v>0.30579628824164656</v>
      </c>
      <c r="K37">
        <v>0.79979999999999996</v>
      </c>
    </row>
    <row r="38" spans="1:11" x14ac:dyDescent="0.2">
      <c r="A38" t="s">
        <v>38</v>
      </c>
      <c r="B38">
        <v>-0.44951578704074258</v>
      </c>
      <c r="C38">
        <v>-0.52939879034208615</v>
      </c>
      <c r="D38">
        <v>-1.672159072364914</v>
      </c>
      <c r="E38">
        <v>0.61336149168074172</v>
      </c>
      <c r="F38">
        <v>0.5830516739270597</v>
      </c>
      <c r="G38">
        <v>0.29631161102352027</v>
      </c>
      <c r="H38">
        <v>0.50820814736326292</v>
      </c>
      <c r="I38">
        <v>2.1652552106699474</v>
      </c>
      <c r="J38">
        <v>0.30689064020233081</v>
      </c>
      <c r="K38">
        <v>0.62870000000000004</v>
      </c>
    </row>
    <row r="39" spans="1:11" x14ac:dyDescent="0.2">
      <c r="A39" t="s">
        <v>39</v>
      </c>
      <c r="B39">
        <v>0.44951578704074108</v>
      </c>
      <c r="C39">
        <v>0.52939878702248955</v>
      </c>
      <c r="D39">
        <v>-0.61537175135254196</v>
      </c>
      <c r="E39">
        <v>1.6741693253975209</v>
      </c>
      <c r="F39">
        <v>0.58407733376982218</v>
      </c>
      <c r="G39">
        <v>0.29631161269669454</v>
      </c>
      <c r="H39">
        <v>0.5073157192801927</v>
      </c>
      <c r="I39">
        <v>2.1530055203752703</v>
      </c>
      <c r="J39">
        <v>0.30689064095374408</v>
      </c>
      <c r="K39">
        <v>0.6321</v>
      </c>
    </row>
    <row r="40" spans="1:11" x14ac:dyDescent="0.2">
      <c r="A40" t="s">
        <v>40</v>
      </c>
      <c r="B40">
        <v>1.5095171407683474E-15</v>
      </c>
      <c r="C40">
        <v>3.319596706488208E-9</v>
      </c>
      <c r="D40">
        <v>-9.3066790864555779E-7</v>
      </c>
      <c r="E40">
        <v>9.3730710205853415E-7</v>
      </c>
      <c r="F40">
        <v>4.7653299383010118E-7</v>
      </c>
      <c r="G40">
        <v>1.6966974204761516E-7</v>
      </c>
      <c r="H40">
        <v>0.35605035589226736</v>
      </c>
      <c r="I40">
        <v>977588550.44234157</v>
      </c>
      <c r="J40">
        <v>1.6970221294601917E-7</v>
      </c>
      <c r="K40">
        <v>0.41</v>
      </c>
    </row>
    <row r="41" spans="1:11" x14ac:dyDescent="0.2">
      <c r="A41" t="s">
        <v>41</v>
      </c>
      <c r="B41">
        <v>-0.41266906199551784</v>
      </c>
      <c r="C41">
        <v>-0.47190290291088033</v>
      </c>
      <c r="D41">
        <v>-1.435886564777193</v>
      </c>
      <c r="E41">
        <v>0.49208075895543218</v>
      </c>
      <c r="F41">
        <v>0.49183743653969814</v>
      </c>
      <c r="G41">
        <v>0.21420386671659439</v>
      </c>
      <c r="H41">
        <v>0.43551761375387932</v>
      </c>
      <c r="I41">
        <v>2.4784395141928601</v>
      </c>
      <c r="J41">
        <v>0.22224298509947846</v>
      </c>
      <c r="K41">
        <v>0.77569999999999995</v>
      </c>
    </row>
    <row r="42" spans="1:11" x14ac:dyDescent="0.2">
      <c r="A42" t="s">
        <v>42</v>
      </c>
      <c r="B42">
        <v>0.61669007654464636</v>
      </c>
      <c r="C42">
        <v>0.66118076987480834</v>
      </c>
      <c r="D42">
        <v>-0.88043101639481969</v>
      </c>
      <c r="E42">
        <v>2.2027925561444364</v>
      </c>
      <c r="F42">
        <v>0.78655107870841778</v>
      </c>
      <c r="G42">
        <v>0.36011724405959228</v>
      </c>
      <c r="H42">
        <v>0.45784343039861403</v>
      </c>
      <c r="I42">
        <v>1.8745906767705114</v>
      </c>
      <c r="J42">
        <v>0.36285513812274239</v>
      </c>
      <c r="K42">
        <v>0.75070000000000003</v>
      </c>
    </row>
    <row r="43" spans="1:11" x14ac:dyDescent="0.2">
      <c r="A43" t="s">
        <v>43</v>
      </c>
      <c r="B43">
        <v>-0.20402101454912852</v>
      </c>
      <c r="C43">
        <v>-0.18927786696392795</v>
      </c>
      <c r="D43">
        <v>-0.93109030668370552</v>
      </c>
      <c r="E43">
        <v>0.55253457275584972</v>
      </c>
      <c r="F43">
        <v>0.3784826892591393</v>
      </c>
      <c r="G43">
        <v>0.28881714222670457</v>
      </c>
      <c r="H43">
        <v>0.76309207903814436</v>
      </c>
      <c r="I43">
        <v>1.7114576769946672</v>
      </c>
      <c r="J43">
        <v>0.28919319156010487</v>
      </c>
      <c r="K43">
        <v>0.82230000000000003</v>
      </c>
    </row>
    <row r="44" spans="1:11" x14ac:dyDescent="0.2">
      <c r="A44" t="s">
        <v>44</v>
      </c>
      <c r="B44">
        <v>-1.7981139433816224E-13</v>
      </c>
      <c r="C44">
        <v>-2.3303072463118729E-9</v>
      </c>
      <c r="D44">
        <v>-9.4551534769073679E-6</v>
      </c>
      <c r="E44">
        <v>9.4504928624147439E-6</v>
      </c>
      <c r="F44">
        <v>4.8229575870902334E-6</v>
      </c>
      <c r="G44">
        <v>4.7070759290450818E-8</v>
      </c>
      <c r="H44">
        <v>9.7597290543144401E-3</v>
      </c>
      <c r="I44">
        <v>1436763.5016817891</v>
      </c>
      <c r="J44">
        <v>4.7128397745335228E-8</v>
      </c>
      <c r="K44">
        <v>0.46079999999999999</v>
      </c>
    </row>
    <row r="45" spans="1:11" x14ac:dyDescent="0.2">
      <c r="A45" t="s">
        <v>45</v>
      </c>
      <c r="B45">
        <v>-0.24171657351342099</v>
      </c>
      <c r="C45">
        <v>-0.26386532446718985</v>
      </c>
      <c r="D45">
        <v>-0.55755135059199123</v>
      </c>
      <c r="E45">
        <v>2.9820701657611578E-2</v>
      </c>
      <c r="F45">
        <v>0.14984256263959922</v>
      </c>
      <c r="G45">
        <v>0.1376452960527558</v>
      </c>
      <c r="H45">
        <v>0.91859945283917599</v>
      </c>
      <c r="I45">
        <v>1.9084671537748503</v>
      </c>
      <c r="J45">
        <v>0.13941590545652552</v>
      </c>
      <c r="K45">
        <v>0.6845</v>
      </c>
    </row>
    <row r="46" spans="1:11" x14ac:dyDescent="0.2">
      <c r="A46" t="s">
        <v>46</v>
      </c>
      <c r="B46">
        <v>0.24171657351360079</v>
      </c>
      <c r="C46">
        <v>0.26386532679749708</v>
      </c>
      <c r="D46">
        <v>-2.9235322721000299E-2</v>
      </c>
      <c r="E46">
        <v>0.55696597631599454</v>
      </c>
      <c r="F46">
        <v>0.14954389561769399</v>
      </c>
      <c r="G46">
        <v>0.13764529487377811</v>
      </c>
      <c r="H46">
        <v>0.92043405921205623</v>
      </c>
      <c r="I46">
        <v>1.9096821583777235</v>
      </c>
      <c r="J46">
        <v>0.13941590466270423</v>
      </c>
      <c r="K46">
        <v>0.68430000000000002</v>
      </c>
    </row>
    <row r="47" spans="1:11" x14ac:dyDescent="0.2">
      <c r="A47" t="s">
        <v>47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J47">
        <v>0</v>
      </c>
      <c r="K47">
        <v>0</v>
      </c>
    </row>
    <row r="48" spans="1:11" x14ac:dyDescent="0.2">
      <c r="A48" t="s">
        <v>48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J48">
        <v>0</v>
      </c>
      <c r="K48">
        <v>0</v>
      </c>
    </row>
    <row r="49" spans="1:11" x14ac:dyDescent="0.2">
      <c r="A49" t="s">
        <v>49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J49">
        <v>0</v>
      </c>
      <c r="K49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F5C94-B7F4-3C47-A55D-4405FF693F2B}">
  <dimension ref="A1:X49"/>
  <sheetViews>
    <sheetView topLeftCell="D1" workbookViewId="0">
      <selection activeCell="P7" sqref="P7"/>
    </sheetView>
  </sheetViews>
  <sheetFormatPr baseColWidth="10" defaultColWidth="8.83203125" defaultRowHeight="16" x14ac:dyDescent="0.2"/>
  <sheetData>
    <row r="1" spans="1:24" x14ac:dyDescent="0.2">
      <c r="A1" t="s">
        <v>142</v>
      </c>
    </row>
    <row r="2" spans="1:24" x14ac:dyDescent="0.2">
      <c r="I2" t="s">
        <v>0</v>
      </c>
      <c r="J2" t="s">
        <v>1</v>
      </c>
      <c r="K2" t="s">
        <v>2</v>
      </c>
    </row>
    <row r="3" spans="1:24" x14ac:dyDescent="0.2">
      <c r="A3" t="s">
        <v>3</v>
      </c>
      <c r="B3">
        <v>10000</v>
      </c>
      <c r="C3" t="s">
        <v>4</v>
      </c>
      <c r="D3">
        <v>1686</v>
      </c>
      <c r="E3" t="s">
        <v>5</v>
      </c>
      <c r="F3">
        <v>1000000</v>
      </c>
      <c r="H3" t="s">
        <v>6</v>
      </c>
      <c r="I3">
        <v>0</v>
      </c>
      <c r="J3">
        <v>0</v>
      </c>
      <c r="K3">
        <v>4</v>
      </c>
      <c r="O3" t="s">
        <v>86</v>
      </c>
      <c r="P3" t="s">
        <v>94</v>
      </c>
      <c r="R3" s="47" t="s">
        <v>115</v>
      </c>
      <c r="S3" s="47" t="s">
        <v>116</v>
      </c>
      <c r="V3" t="s">
        <v>30</v>
      </c>
      <c r="W3" t="s">
        <v>31</v>
      </c>
      <c r="X3" t="s">
        <v>32</v>
      </c>
    </row>
    <row r="4" spans="1:24" x14ac:dyDescent="0.2">
      <c r="A4" t="s">
        <v>143</v>
      </c>
      <c r="O4" t="s">
        <v>88</v>
      </c>
      <c r="P4">
        <f>(ABS(C6-B6)+ABS(C7-B7)+ABS(C9-B9)+ABS(C14-B14)+ABS(C13-B13)+ABS(C10-B10))/6</f>
        <v>6.8501272917912262E-2</v>
      </c>
      <c r="R4" s="47" t="s">
        <v>88</v>
      </c>
      <c r="S4" s="47">
        <f>(ABS(B26-C26)+ABS(B27-C27)+ABS(B28-C28))/3</f>
        <v>6.5787906086693564E-3</v>
      </c>
      <c r="U4" t="s">
        <v>89</v>
      </c>
      <c r="V4">
        <f>ABS(G26-F26)</f>
        <v>3.2559736881421358E-2</v>
      </c>
      <c r="W4">
        <f>ABS(G27-F27)</f>
        <v>3.6715148861433372E-2</v>
      </c>
      <c r="X4">
        <f>ABS(G28-F28)</f>
        <v>2.076436941625466E-2</v>
      </c>
    </row>
    <row r="5" spans="1:24" x14ac:dyDescent="0.2">
      <c r="A5" t="s">
        <v>7</v>
      </c>
      <c r="B5" t="s">
        <v>8</v>
      </c>
      <c r="C5" t="s">
        <v>9</v>
      </c>
      <c r="D5" t="s">
        <v>10</v>
      </c>
      <c r="E5" t="s">
        <v>11</v>
      </c>
      <c r="F5" t="s">
        <v>12</v>
      </c>
      <c r="G5" t="s">
        <v>13</v>
      </c>
      <c r="H5" t="s">
        <v>14</v>
      </c>
      <c r="I5" t="s">
        <v>15</v>
      </c>
      <c r="J5" t="s">
        <v>16</v>
      </c>
      <c r="K5" t="s">
        <v>17</v>
      </c>
      <c r="O5" t="s">
        <v>16</v>
      </c>
      <c r="P5">
        <f>(J6+J7+J9+J14+J13+J10)/6</f>
        <v>0.21790682758263161</v>
      </c>
      <c r="R5" s="47" t="s">
        <v>16</v>
      </c>
      <c r="S5" s="47">
        <f>SUM(J26:J28)/3</f>
        <v>0.12424387733726246</v>
      </c>
      <c r="U5" t="s">
        <v>17</v>
      </c>
      <c r="V5">
        <f>K26</f>
        <v>0.81540000000000001</v>
      </c>
      <c r="W5">
        <f>K27</f>
        <v>0.82499999999999996</v>
      </c>
      <c r="X5">
        <f>K28</f>
        <v>0.85560000000000003</v>
      </c>
    </row>
    <row r="6" spans="1:24" x14ac:dyDescent="0.2">
      <c r="A6" t="s">
        <v>18</v>
      </c>
      <c r="B6">
        <v>2</v>
      </c>
      <c r="C6">
        <v>2.0940357284522211</v>
      </c>
      <c r="D6">
        <v>1.5360058104163059</v>
      </c>
      <c r="E6">
        <v>2.6520656464881367</v>
      </c>
      <c r="F6">
        <v>0.28471437354848572</v>
      </c>
      <c r="G6">
        <v>0.30946018854714774</v>
      </c>
      <c r="H6">
        <v>1.0869145266192468</v>
      </c>
      <c r="I6">
        <v>1.1524239682964961</v>
      </c>
      <c r="J6">
        <v>0.32343210496358604</v>
      </c>
      <c r="K6">
        <v>0.92479999999999996</v>
      </c>
      <c r="O6" t="s">
        <v>17</v>
      </c>
      <c r="P6">
        <f>(K6+K7+K9+K10+K13+K14)/6*100</f>
        <v>90.908333333333331</v>
      </c>
      <c r="R6" s="47" t="s">
        <v>17</v>
      </c>
      <c r="S6" s="47">
        <f>SUM(K26:K28)/3*100</f>
        <v>83.2</v>
      </c>
    </row>
    <row r="7" spans="1:24" x14ac:dyDescent="0.2">
      <c r="A7" t="s">
        <v>19</v>
      </c>
      <c r="B7">
        <v>1</v>
      </c>
      <c r="C7">
        <v>1.0467696912483777</v>
      </c>
      <c r="D7">
        <v>0.76023761388103972</v>
      </c>
      <c r="E7">
        <v>1.3333017686157156</v>
      </c>
      <c r="F7">
        <v>0.14619252171339195</v>
      </c>
      <c r="G7">
        <v>0.15680339724133641</v>
      </c>
      <c r="H7">
        <v>1.0725815206112042</v>
      </c>
      <c r="I7">
        <v>1.1443256812505445</v>
      </c>
      <c r="J7">
        <v>0.16362979375985573</v>
      </c>
      <c r="K7">
        <v>0.93700000000000006</v>
      </c>
      <c r="O7" t="s">
        <v>89</v>
      </c>
      <c r="P7">
        <f>(ABS(G6-F6)+ABS(F7-G7)+ABS(F9-G9)+ABS(F14-G14)+ABS(F13-G13)+ABS(F10-G10))/6</f>
        <v>1.78924074540192E-2</v>
      </c>
      <c r="R7" s="47" t="s">
        <v>89</v>
      </c>
      <c r="S7" s="47">
        <f>(ABS(G28-F28)+ABS(F26-G26)+ABS(G27-F27))/3</f>
        <v>3.0013085053036462E-2</v>
      </c>
    </row>
    <row r="8" spans="1:24" x14ac:dyDescent="0.2">
      <c r="A8" t="s">
        <v>20</v>
      </c>
      <c r="B8">
        <v>0.2</v>
      </c>
      <c r="C8">
        <v>0.21187968007450736</v>
      </c>
      <c r="D8">
        <v>-7.4327333306236851E-2</v>
      </c>
      <c r="E8">
        <v>0.49808669345525158</v>
      </c>
      <c r="F8">
        <v>0.14602666969307021</v>
      </c>
      <c r="G8">
        <v>0.15100556058592807</v>
      </c>
      <c r="H8">
        <v>1.0340957641732353</v>
      </c>
      <c r="I8">
        <v>1.0621129283454069</v>
      </c>
      <c r="J8">
        <v>0.15147212986732259</v>
      </c>
      <c r="K8">
        <v>0.94910000000000005</v>
      </c>
      <c r="R8" s="47"/>
      <c r="S8" s="47"/>
    </row>
    <row r="9" spans="1:24" x14ac:dyDescent="0.2">
      <c r="A9" t="s">
        <v>21</v>
      </c>
      <c r="B9">
        <v>2</v>
      </c>
      <c r="C9">
        <v>2.0895516123744158</v>
      </c>
      <c r="D9">
        <v>1.6336643005846112</v>
      </c>
      <c r="E9">
        <v>2.5454389241642201</v>
      </c>
      <c r="F9">
        <v>0.23259984131636374</v>
      </c>
      <c r="G9">
        <v>0.25743320139019388</v>
      </c>
      <c r="H9">
        <v>1.1067643035923389</v>
      </c>
      <c r="I9">
        <v>1.1403232571032487</v>
      </c>
      <c r="J9">
        <v>0.27256438589232779</v>
      </c>
      <c r="K9">
        <v>0.90580000000000005</v>
      </c>
      <c r="O9" t="s">
        <v>90</v>
      </c>
      <c r="R9" s="47" t="s">
        <v>91</v>
      </c>
      <c r="S9" s="47"/>
    </row>
    <row r="10" spans="1:24" x14ac:dyDescent="0.2">
      <c r="A10" t="s">
        <v>22</v>
      </c>
      <c r="B10">
        <v>1</v>
      </c>
      <c r="C10">
        <v>1.0451943048451937</v>
      </c>
      <c r="D10">
        <v>0.8095264505965315</v>
      </c>
      <c r="E10">
        <v>1.2808621590938563</v>
      </c>
      <c r="F10">
        <v>0.12024091060222557</v>
      </c>
      <c r="G10">
        <v>0.13216630815947766</v>
      </c>
      <c r="H10">
        <v>1.0991792019664841</v>
      </c>
      <c r="I10">
        <v>1.132969302188344</v>
      </c>
      <c r="J10">
        <v>0.13967984179167128</v>
      </c>
      <c r="K10">
        <v>0.90659999999999996</v>
      </c>
      <c r="O10" t="s">
        <v>88</v>
      </c>
      <c r="P10">
        <f>(ABS(D8-C8)+ABS(D12-C12)+ABS(D11-C11)+ABS(D16-C16)+ABS(D15-C15))/5</f>
        <v>0.78818067394497682</v>
      </c>
      <c r="R10" s="47" t="s">
        <v>88</v>
      </c>
      <c r="S10" s="47">
        <f>(ABS(B29-C29)+ABS(B30-C30))/2</f>
        <v>3.0481305631472055E-3</v>
      </c>
    </row>
    <row r="11" spans="1:24" x14ac:dyDescent="0.2">
      <c r="A11" t="s">
        <v>25</v>
      </c>
      <c r="B11">
        <v>-5.23</v>
      </c>
      <c r="C11">
        <v>-5.4554176781397965</v>
      </c>
      <c r="D11">
        <v>-6.6467663433979727</v>
      </c>
      <c r="E11">
        <v>-4.2640690128816203</v>
      </c>
      <c r="F11">
        <v>0.60784212090394685</v>
      </c>
      <c r="G11">
        <v>0.68741307915325545</v>
      </c>
      <c r="H11">
        <v>1.1309072792306254</v>
      </c>
      <c r="I11">
        <v>1.1362881940401162</v>
      </c>
      <c r="J11">
        <v>0.7234292439547193</v>
      </c>
      <c r="K11">
        <v>0.87219999999999998</v>
      </c>
      <c r="O11" t="s">
        <v>16</v>
      </c>
      <c r="P11">
        <f>(J8+J12+J11+J16+J15)/5</f>
        <v>0.46641248955912185</v>
      </c>
      <c r="R11" s="47" t="s">
        <v>16</v>
      </c>
      <c r="S11" s="47">
        <f>(J29+J30)/2</f>
        <v>6.3271257991162427E-2</v>
      </c>
    </row>
    <row r="12" spans="1:24" x14ac:dyDescent="0.2">
      <c r="A12" t="s">
        <v>26</v>
      </c>
      <c r="B12">
        <v>2.46</v>
      </c>
      <c r="C12">
        <v>2.5747306274815189</v>
      </c>
      <c r="D12">
        <v>1.9087209619763343</v>
      </c>
      <c r="E12">
        <v>3.240740292986704</v>
      </c>
      <c r="F12">
        <v>0.33980709378263291</v>
      </c>
      <c r="G12">
        <v>0.36873500838427486</v>
      </c>
      <c r="H12">
        <v>1.0851304023103958</v>
      </c>
      <c r="I12">
        <v>1.1342555582055287</v>
      </c>
      <c r="J12">
        <v>0.38617175361547917</v>
      </c>
      <c r="K12">
        <v>0.93089999999999995</v>
      </c>
      <c r="O12" t="s">
        <v>17</v>
      </c>
      <c r="P12">
        <f>(K8+K12+K11+K16+K15)/5*100</f>
        <v>90.999999999999986</v>
      </c>
      <c r="R12" s="47" t="s">
        <v>17</v>
      </c>
      <c r="S12" s="47">
        <f>(K29+K30)/2*100</f>
        <v>93.89</v>
      </c>
    </row>
    <row r="13" spans="1:24" x14ac:dyDescent="0.2">
      <c r="A13" t="s">
        <v>22</v>
      </c>
      <c r="B13">
        <v>-2</v>
      </c>
      <c r="C13">
        <v>-2.0907151322106752</v>
      </c>
      <c r="D13">
        <v>-2.5433254694083307</v>
      </c>
      <c r="E13">
        <v>-1.6381047950130199</v>
      </c>
      <c r="F13">
        <v>0.23092788478144907</v>
      </c>
      <c r="G13">
        <v>0.25491749238201045</v>
      </c>
      <c r="H13">
        <v>1.1038835462562921</v>
      </c>
      <c r="I13">
        <v>1.1309332513826795</v>
      </c>
      <c r="J13">
        <v>0.2705774623547435</v>
      </c>
      <c r="K13">
        <v>0.88560000000000005</v>
      </c>
      <c r="O13" t="s">
        <v>89</v>
      </c>
      <c r="P13">
        <f>(ABS(G8-F8)+ABS(F12-G12)+ABS(F11-G11)+ABS(F16-G16)+ABS(F15-G15))/5</f>
        <v>4.3042688914054744E-2</v>
      </c>
      <c r="R13" s="47" t="s">
        <v>89</v>
      </c>
      <c r="S13" s="47">
        <f>(ABS(G30-F30)+ABS(F29-G29))/2</f>
        <v>2.7030676279097797E-3</v>
      </c>
    </row>
    <row r="14" spans="1:24" x14ac:dyDescent="0.2">
      <c r="A14" t="s">
        <v>23</v>
      </c>
      <c r="B14">
        <v>1</v>
      </c>
      <c r="C14">
        <v>1.0447411683765901</v>
      </c>
      <c r="D14">
        <v>0.81184156884117187</v>
      </c>
      <c r="E14">
        <v>1.2776407679120085</v>
      </c>
      <c r="F14">
        <v>0.11882850979533334</v>
      </c>
      <c r="G14">
        <v>0.13007789876119846</v>
      </c>
      <c r="H14">
        <v>1.0946691074830504</v>
      </c>
      <c r="I14">
        <v>1.1276955679577725</v>
      </c>
      <c r="J14">
        <v>0.13755737673360521</v>
      </c>
      <c r="K14">
        <v>0.89470000000000005</v>
      </c>
      <c r="R14" s="47"/>
      <c r="S14" s="47"/>
    </row>
    <row r="15" spans="1:24" x14ac:dyDescent="0.2">
      <c r="A15" t="s">
        <v>27</v>
      </c>
      <c r="B15">
        <v>-6.17</v>
      </c>
      <c r="C15">
        <v>-6.4545272099149962</v>
      </c>
      <c r="D15">
        <v>-7.8463185281021328</v>
      </c>
      <c r="E15">
        <v>-5.0627358917278578</v>
      </c>
      <c r="F15">
        <v>0.71011065976998067</v>
      </c>
      <c r="G15">
        <v>0.80487490177196963</v>
      </c>
      <c r="H15">
        <v>1.1334499640276983</v>
      </c>
      <c r="I15">
        <v>1.1307430197246491</v>
      </c>
      <c r="J15">
        <v>0.85368573883159693</v>
      </c>
      <c r="K15">
        <v>0.8548</v>
      </c>
      <c r="O15" t="s">
        <v>158</v>
      </c>
      <c r="R15" s="47" t="s">
        <v>117</v>
      </c>
      <c r="S15" s="47"/>
    </row>
    <row r="16" spans="1:24" x14ac:dyDescent="0.2">
      <c r="A16" t="s">
        <v>28</v>
      </c>
      <c r="B16">
        <v>0.97</v>
      </c>
      <c r="C16">
        <v>1.0083832262705485</v>
      </c>
      <c r="D16">
        <v>0.60283651887690604</v>
      </c>
      <c r="E16">
        <v>1.4139299336641911</v>
      </c>
      <c r="F16">
        <v>0.20691538752372152</v>
      </c>
      <c r="G16">
        <v>0.21388682634819786</v>
      </c>
      <c r="H16">
        <v>1.0336922203220731</v>
      </c>
      <c r="I16">
        <v>1.0737020819628087</v>
      </c>
      <c r="J16">
        <v>0.2173035815264909</v>
      </c>
      <c r="K16">
        <v>0.94299999999999995</v>
      </c>
      <c r="O16" t="s">
        <v>88</v>
      </c>
      <c r="P16">
        <f>(ABS(D18-C18)+ABS(D17-C17))/2</f>
        <v>0.65121923473579968</v>
      </c>
      <c r="R16" s="47" t="s">
        <v>88</v>
      </c>
      <c r="S16" s="47">
        <f>(ABS(B26-C26)+ABS(B27-C27)+ABS(B28-C28)+ABS(B29-C29)+ABS(B30-C30))/5</f>
        <v>5.1665265904604959E-3</v>
      </c>
    </row>
    <row r="17" spans="1:19" x14ac:dyDescent="0.2">
      <c r="A17" t="s">
        <v>120</v>
      </c>
      <c r="B17">
        <v>0.3</v>
      </c>
      <c r="C17">
        <v>0.22341424645765859</v>
      </c>
      <c r="D17">
        <v>-0.4778391132980484</v>
      </c>
      <c r="E17">
        <v>0.92466760621336563</v>
      </c>
      <c r="F17">
        <v>0.35778890086098736</v>
      </c>
      <c r="G17">
        <v>0.61695667413018718</v>
      </c>
      <c r="H17">
        <v>1.7243594551019763</v>
      </c>
      <c r="I17">
        <v>1.5255565390409547</v>
      </c>
      <c r="J17">
        <v>0.62169197791143338</v>
      </c>
      <c r="K17">
        <v>0.61629999999999996</v>
      </c>
      <c r="O17" t="s">
        <v>16</v>
      </c>
      <c r="P17">
        <f>(J18+J17)/2</f>
        <v>0.57806308984661781</v>
      </c>
      <c r="R17" s="47" t="s">
        <v>16</v>
      </c>
      <c r="S17" s="47">
        <f>SUM(J26:J30)/5</f>
        <v>9.9854829598822442E-2</v>
      </c>
    </row>
    <row r="18" spans="1:19" x14ac:dyDescent="0.2">
      <c r="A18" t="s">
        <v>121</v>
      </c>
      <c r="B18">
        <v>0.5</v>
      </c>
      <c r="C18">
        <v>0.4667126609784728</v>
      </c>
      <c r="D18">
        <v>-0.1344724487374194</v>
      </c>
      <c r="E18">
        <v>1.0678977706943651</v>
      </c>
      <c r="F18">
        <v>0.30673273307977283</v>
      </c>
      <c r="G18">
        <v>0.53339654019783267</v>
      </c>
      <c r="H18">
        <v>1.7389619126795663</v>
      </c>
      <c r="I18">
        <v>1.5776714748559018</v>
      </c>
      <c r="J18">
        <v>0.53443420178180223</v>
      </c>
      <c r="K18">
        <v>0.56120000000000003</v>
      </c>
      <c r="O18" t="s">
        <v>17</v>
      </c>
      <c r="P18">
        <f>(K17+K18)/2*100</f>
        <v>58.875</v>
      </c>
      <c r="R18" s="47" t="s">
        <v>17</v>
      </c>
      <c r="S18" s="47">
        <f>SUM(K26:K30)/5*100</f>
        <v>87.475999999999999</v>
      </c>
    </row>
    <row r="19" spans="1:19" x14ac:dyDescent="0.2">
      <c r="A19" t="s">
        <v>122</v>
      </c>
      <c r="L19" t="s">
        <v>123</v>
      </c>
      <c r="O19" t="s">
        <v>89</v>
      </c>
      <c r="P19">
        <f>(ABS(G17-F17)+ABS(G18-F18))/2</f>
        <v>0.24291579019362983</v>
      </c>
      <c r="R19" s="47" t="s">
        <v>89</v>
      </c>
      <c r="S19" s="47">
        <f>(ABS(G29-F29)+ABS(F28-G28)+ABS(G27-F27)+ABS(G26-F26)+ABS(G30-F30))/5</f>
        <v>1.9089078082985791E-2</v>
      </c>
    </row>
    <row r="20" spans="1:19" x14ac:dyDescent="0.2">
      <c r="A20" t="s">
        <v>120</v>
      </c>
      <c r="B20">
        <v>0.3</v>
      </c>
      <c r="C20">
        <v>7.8032196620636859E-2</v>
      </c>
      <c r="D20">
        <v>-0.75461249556139476</v>
      </c>
      <c r="E20">
        <v>0.91067688880266839</v>
      </c>
      <c r="F20">
        <v>0.4248265267881588</v>
      </c>
      <c r="G20">
        <v>0.56392551601671437</v>
      </c>
      <c r="H20">
        <v>1.3274253853218487</v>
      </c>
      <c r="I20">
        <v>1.2490920308253968</v>
      </c>
      <c r="J20">
        <v>0.60603769961263732</v>
      </c>
      <c r="K20">
        <v>0.73177392543338871</v>
      </c>
      <c r="L20">
        <v>1578</v>
      </c>
    </row>
    <row r="21" spans="1:19" x14ac:dyDescent="0.2">
      <c r="A21" t="s">
        <v>121</v>
      </c>
      <c r="B21">
        <v>0.5</v>
      </c>
      <c r="C21">
        <v>0.27617807036013814</v>
      </c>
      <c r="D21">
        <v>-0.5399841747062375</v>
      </c>
      <c r="E21">
        <v>1.0923403154265137</v>
      </c>
      <c r="F21">
        <v>0.41641696046670218</v>
      </c>
      <c r="G21">
        <v>0.49842068793949418</v>
      </c>
      <c r="H21">
        <v>1.1969269632554971</v>
      </c>
      <c r="I21">
        <v>1.1568352081695816</v>
      </c>
      <c r="J21">
        <v>0.54636932413321848</v>
      </c>
      <c r="K21">
        <v>0.76187890306815098</v>
      </c>
      <c r="L21">
        <v>2634</v>
      </c>
      <c r="O21" t="s">
        <v>91</v>
      </c>
    </row>
    <row r="22" spans="1:19" x14ac:dyDescent="0.2">
      <c r="O22" t="s">
        <v>88</v>
      </c>
      <c r="P22">
        <f>(ABS(C6-B6)+ABS(C7-B7)+ABS(B8-C8))/3</f>
        <v>5.0895033258368715E-2</v>
      </c>
    </row>
    <row r="23" spans="1:19" x14ac:dyDescent="0.2">
      <c r="O23" t="s">
        <v>16</v>
      </c>
      <c r="P23">
        <f>(J6+J7+J8)/3</f>
        <v>0.21284467619692146</v>
      </c>
    </row>
    <row r="24" spans="1:19" x14ac:dyDescent="0.2">
      <c r="A24" t="s">
        <v>144</v>
      </c>
      <c r="O24" t="s">
        <v>17</v>
      </c>
      <c r="P24">
        <f>(K6+K7+K8)/3*100</f>
        <v>93.696666666666673</v>
      </c>
    </row>
    <row r="25" spans="1:19" x14ac:dyDescent="0.2">
      <c r="A25" t="s">
        <v>29</v>
      </c>
      <c r="B25" t="s">
        <v>8</v>
      </c>
      <c r="C25" t="s">
        <v>9</v>
      </c>
      <c r="D25" t="s">
        <v>10</v>
      </c>
      <c r="E25" t="s">
        <v>11</v>
      </c>
      <c r="F25" t="s">
        <v>12</v>
      </c>
      <c r="G25" t="s">
        <v>13</v>
      </c>
      <c r="H25" t="s">
        <v>14</v>
      </c>
      <c r="I25" t="s">
        <v>15</v>
      </c>
      <c r="J25" t="s">
        <v>16</v>
      </c>
      <c r="K25" t="s">
        <v>17</v>
      </c>
      <c r="O25" t="s">
        <v>89</v>
      </c>
      <c r="P25">
        <f>(ABS(G6-F6)+ABS(G7-F7)+ABS(F8-G8))/3</f>
        <v>1.3445193806488112E-2</v>
      </c>
    </row>
    <row r="26" spans="1:19" x14ac:dyDescent="0.2">
      <c r="A26" t="s">
        <v>30</v>
      </c>
      <c r="B26">
        <v>0.32474249169629493</v>
      </c>
      <c r="C26">
        <v>0.32027768596610762</v>
      </c>
      <c r="D26">
        <v>0.14133647649989939</v>
      </c>
      <c r="E26">
        <v>0.49921889543231585</v>
      </c>
      <c r="F26">
        <v>9.1298213068032735E-2</v>
      </c>
      <c r="G26">
        <v>0.12385794994945409</v>
      </c>
      <c r="H26">
        <v>1.356630604118821</v>
      </c>
      <c r="I26">
        <v>1.4168608396967597</v>
      </c>
      <c r="J26">
        <v>0.12393839702001068</v>
      </c>
      <c r="K26">
        <v>0.81540000000000001</v>
      </c>
    </row>
    <row r="27" spans="1:19" x14ac:dyDescent="0.2">
      <c r="A27" t="s">
        <v>31</v>
      </c>
      <c r="B27">
        <v>0.31215945862490385</v>
      </c>
      <c r="C27">
        <v>0.32202764453790789</v>
      </c>
      <c r="D27">
        <v>0.10523787385567884</v>
      </c>
      <c r="E27">
        <v>0.53881741522013693</v>
      </c>
      <c r="F27">
        <v>0.1106090583256831</v>
      </c>
      <c r="G27">
        <v>0.14732420718711647</v>
      </c>
      <c r="H27">
        <v>1.3319361851298595</v>
      </c>
      <c r="I27">
        <v>1.3824298218870668</v>
      </c>
      <c r="J27">
        <v>0.14765433659911933</v>
      </c>
      <c r="K27">
        <v>0.82499999999999996</v>
      </c>
      <c r="O27" t="s">
        <v>92</v>
      </c>
    </row>
    <row r="28" spans="1:19" x14ac:dyDescent="0.2">
      <c r="A28" t="s">
        <v>32</v>
      </c>
      <c r="B28">
        <v>0.36309804967880122</v>
      </c>
      <c r="C28">
        <v>0.3576946694959845</v>
      </c>
      <c r="D28">
        <v>0.2004465882678951</v>
      </c>
      <c r="E28">
        <v>0.51494275072407392</v>
      </c>
      <c r="F28">
        <v>8.0230087118152299E-2</v>
      </c>
      <c r="G28">
        <v>0.10099445653440696</v>
      </c>
      <c r="H28">
        <v>1.2588102563777057</v>
      </c>
      <c r="I28">
        <v>1.3446862452392998</v>
      </c>
      <c r="J28">
        <v>0.10113889839265738</v>
      </c>
      <c r="K28">
        <v>0.85560000000000003</v>
      </c>
      <c r="O28" t="s">
        <v>88</v>
      </c>
      <c r="P28">
        <f>(ABS(C16-B16)+ABS(C9-B9)+ABS(C10-B10)+ABS(C11-B11)+ABS(C12-B12)+ABS(C13-B13)+ABS(C14-B14)+ABS(C15-B15))/8</f>
        <v>0.11665761995171683</v>
      </c>
    </row>
    <row r="29" spans="1:19" x14ac:dyDescent="0.2">
      <c r="A29" t="s">
        <v>33</v>
      </c>
      <c r="B29">
        <v>0.55908244465128287</v>
      </c>
      <c r="C29">
        <v>0.56213057521443011</v>
      </c>
      <c r="D29">
        <v>0.44356309304141606</v>
      </c>
      <c r="E29">
        <v>0.68069805738744404</v>
      </c>
      <c r="F29">
        <v>6.0494724958345771E-2</v>
      </c>
      <c r="G29">
        <v>6.3197792586879506E-2</v>
      </c>
      <c r="H29">
        <v>1.0446826996964604</v>
      </c>
      <c r="I29">
        <v>1.0675600398167433</v>
      </c>
      <c r="J29">
        <v>6.3271257991162427E-2</v>
      </c>
      <c r="K29">
        <v>0.93889999999999996</v>
      </c>
      <c r="O29" t="s">
        <v>16</v>
      </c>
      <c r="P29">
        <f>AVERAGE(J9:J16)</f>
        <v>0.37512117308757925</v>
      </c>
    </row>
    <row r="30" spans="1:19" x14ac:dyDescent="0.2">
      <c r="A30" t="s">
        <v>34</v>
      </c>
      <c r="B30">
        <v>0.44091755534871713</v>
      </c>
      <c r="C30">
        <v>0.43786942478556995</v>
      </c>
      <c r="D30">
        <v>0.31930194261011013</v>
      </c>
      <c r="E30">
        <v>0.55643690696102988</v>
      </c>
      <c r="F30">
        <v>6.0494724959593682E-2</v>
      </c>
      <c r="G30">
        <v>6.3197792586879506E-2</v>
      </c>
      <c r="H30">
        <v>1.0446826996749103</v>
      </c>
      <c r="I30">
        <v>1.0675600399198544</v>
      </c>
      <c r="J30">
        <v>6.3271257991162427E-2</v>
      </c>
      <c r="K30">
        <v>0.93889999999999996</v>
      </c>
      <c r="O30" t="s">
        <v>17</v>
      </c>
      <c r="P30">
        <f>AVERAGE(K9:K16)*100</f>
        <v>89.92</v>
      </c>
    </row>
    <row r="31" spans="1:19" x14ac:dyDescent="0.2">
      <c r="O31" t="s">
        <v>89</v>
      </c>
      <c r="P31">
        <f>(ABS(G13-F13)+ABS(F10-G10)+ABS(F11-G11)+ABS(F14-G14)+ABS(F15-G15)+ABS(G12-F12)+ABS(G9-F9)+ABS(G16-F16))/8</f>
        <v>3.5279038484365574E-2</v>
      </c>
    </row>
    <row r="33" spans="1:11" x14ac:dyDescent="0.2">
      <c r="A33" t="s">
        <v>145</v>
      </c>
    </row>
    <row r="34" spans="1:11" x14ac:dyDescent="0.2">
      <c r="A34" t="s">
        <v>7</v>
      </c>
      <c r="B34" t="s">
        <v>8</v>
      </c>
      <c r="C34" t="s">
        <v>9</v>
      </c>
      <c r="D34" t="s">
        <v>10</v>
      </c>
      <c r="E34" t="s">
        <v>11</v>
      </c>
      <c r="F34" t="s">
        <v>12</v>
      </c>
      <c r="G34" t="s">
        <v>13</v>
      </c>
      <c r="H34" t="s">
        <v>14</v>
      </c>
      <c r="I34" t="s">
        <v>15</v>
      </c>
      <c r="J34" t="s">
        <v>16</v>
      </c>
      <c r="K34" t="s">
        <v>17</v>
      </c>
    </row>
    <row r="35" spans="1:11" x14ac:dyDescent="0.2">
      <c r="A35" t="s">
        <v>35</v>
      </c>
      <c r="B35">
        <v>-0.37582233695101236</v>
      </c>
      <c r="C35">
        <v>-0.37312895063759588</v>
      </c>
      <c r="D35">
        <v>-0.79332684393376673</v>
      </c>
      <c r="E35">
        <v>4.706894265857503E-2</v>
      </c>
      <c r="F35">
        <v>0.21439061973109627</v>
      </c>
      <c r="G35">
        <v>0.22806896099266916</v>
      </c>
      <c r="H35">
        <v>1.0638010248710006</v>
      </c>
      <c r="I35">
        <v>2.136240178948166</v>
      </c>
      <c r="J35">
        <v>0.22808486424598398</v>
      </c>
      <c r="K35">
        <v>0.74719999999999998</v>
      </c>
    </row>
    <row r="36" spans="1:11" x14ac:dyDescent="0.2">
      <c r="A36" t="s">
        <v>36</v>
      </c>
      <c r="B36">
        <v>-0.18300192800513218</v>
      </c>
      <c r="C36">
        <v>-0.27009152376872614</v>
      </c>
      <c r="D36">
        <v>-0.78234811411008498</v>
      </c>
      <c r="E36">
        <v>0.24216506657263268</v>
      </c>
      <c r="F36">
        <v>0.26136020579050101</v>
      </c>
      <c r="G36">
        <v>0.27254327149358371</v>
      </c>
      <c r="H36">
        <v>1.0427879434409641</v>
      </c>
      <c r="I36">
        <v>2.1405775312432573</v>
      </c>
      <c r="J36">
        <v>0.28611961227202076</v>
      </c>
      <c r="K36">
        <v>0.64300000000000002</v>
      </c>
    </row>
    <row r="37" spans="1:11" x14ac:dyDescent="0.2">
      <c r="A37" t="s">
        <v>37</v>
      </c>
      <c r="B37">
        <v>0.55882426495614457</v>
      </c>
      <c r="C37">
        <v>0.64322047440632202</v>
      </c>
      <c r="D37">
        <v>0.36515233530815755</v>
      </c>
      <c r="E37">
        <v>0.92128861350448643</v>
      </c>
      <c r="F37">
        <v>0.14187410650988005</v>
      </c>
      <c r="G37">
        <v>0.17611811827618948</v>
      </c>
      <c r="H37">
        <v>1.2413690038916627</v>
      </c>
      <c r="I37">
        <v>1.5883861442971192</v>
      </c>
      <c r="J37">
        <v>0.19529544734761248</v>
      </c>
      <c r="K37">
        <v>0.747</v>
      </c>
    </row>
    <row r="38" spans="1:11" x14ac:dyDescent="0.2">
      <c r="A38" t="s">
        <v>38</v>
      </c>
      <c r="B38">
        <v>-0.44951578704074258</v>
      </c>
      <c r="C38">
        <v>-0.51624062709036045</v>
      </c>
      <c r="D38">
        <v>-0.90632629961143274</v>
      </c>
      <c r="E38">
        <v>-0.12615495456928805</v>
      </c>
      <c r="F38">
        <v>0.19902695947375484</v>
      </c>
      <c r="G38">
        <v>0.19951727129752403</v>
      </c>
      <c r="H38">
        <v>1.0024635447633106</v>
      </c>
      <c r="I38">
        <v>2.2180098587759605</v>
      </c>
      <c r="J38">
        <v>0.2103790527254481</v>
      </c>
      <c r="K38">
        <v>0.75600000000000001</v>
      </c>
    </row>
    <row r="39" spans="1:11" x14ac:dyDescent="0.2">
      <c r="A39" t="s">
        <v>39</v>
      </c>
      <c r="B39">
        <v>0.44951578704074108</v>
      </c>
      <c r="C39">
        <v>0.51624062705193918</v>
      </c>
      <c r="D39">
        <v>0.12554917700711932</v>
      </c>
      <c r="E39">
        <v>0.90693207709675894</v>
      </c>
      <c r="F39">
        <v>0.19933603531827335</v>
      </c>
      <c r="G39">
        <v>0.19951727131956021</v>
      </c>
      <c r="H39">
        <v>1.0009091983845142</v>
      </c>
      <c r="I39">
        <v>2.2166071527440341</v>
      </c>
      <c r="J39">
        <v>0.21037905273416121</v>
      </c>
      <c r="K39">
        <v>0.75660000000000005</v>
      </c>
    </row>
    <row r="40" spans="1:11" x14ac:dyDescent="0.2">
      <c r="A40" t="s">
        <v>40</v>
      </c>
      <c r="B40">
        <v>1.5095171407683474E-15</v>
      </c>
      <c r="C40">
        <v>3.8421203349983094E-11</v>
      </c>
      <c r="D40">
        <v>-1.0689935879186468E-6</v>
      </c>
      <c r="E40">
        <v>1.069070430325347E-6</v>
      </c>
      <c r="F40">
        <v>5.4543451693724244E-7</v>
      </c>
      <c r="G40">
        <v>6.5119301164914024E-10</v>
      </c>
      <c r="H40">
        <v>1.1938976933578743E-3</v>
      </c>
      <c r="I40">
        <v>877948.04124274361</v>
      </c>
      <c r="J40">
        <v>6.5232538759033902E-10</v>
      </c>
      <c r="K40">
        <v>0.49540000000000001</v>
      </c>
    </row>
    <row r="41" spans="1:11" x14ac:dyDescent="0.2">
      <c r="A41" t="s">
        <v>41</v>
      </c>
      <c r="B41">
        <v>-0.41266906199551784</v>
      </c>
      <c r="C41">
        <v>-0.44534424634404873</v>
      </c>
      <c r="D41">
        <v>-0.71807287538470099</v>
      </c>
      <c r="E41">
        <v>-0.17261561730339667</v>
      </c>
      <c r="F41">
        <v>0.13914981662515272</v>
      </c>
      <c r="G41">
        <v>0.12807620722162161</v>
      </c>
      <c r="H41">
        <v>0.92041951852971793</v>
      </c>
      <c r="I41">
        <v>2.376130517119448</v>
      </c>
      <c r="J41">
        <v>0.13217860087202563</v>
      </c>
      <c r="K41">
        <v>0.88660000000000005</v>
      </c>
    </row>
    <row r="42" spans="1:11" x14ac:dyDescent="0.2">
      <c r="A42" t="s">
        <v>42</v>
      </c>
      <c r="B42">
        <v>0.61669007654464636</v>
      </c>
      <c r="C42">
        <v>0.65820819415625487</v>
      </c>
      <c r="D42">
        <v>0.19633343521537253</v>
      </c>
      <c r="E42">
        <v>1.1200829530971372</v>
      </c>
      <c r="F42">
        <v>0.23565471742546884</v>
      </c>
      <c r="G42">
        <v>0.2164614052112053</v>
      </c>
      <c r="H42">
        <v>0.9185532442382196</v>
      </c>
      <c r="I42">
        <v>1.7596514022956558</v>
      </c>
      <c r="J42">
        <v>0.2204071097674051</v>
      </c>
      <c r="K42">
        <v>0.83520000000000005</v>
      </c>
    </row>
    <row r="43" spans="1:11" x14ac:dyDescent="0.2">
      <c r="A43" t="s">
        <v>43</v>
      </c>
      <c r="B43">
        <v>-0.20402101454912852</v>
      </c>
      <c r="C43">
        <v>-0.21286394781220608</v>
      </c>
      <c r="D43">
        <v>-0.50212577660088598</v>
      </c>
      <c r="E43">
        <v>7.6397880976473806E-2</v>
      </c>
      <c r="F43">
        <v>0.14758527762261978</v>
      </c>
      <c r="G43">
        <v>0.17811369440620226</v>
      </c>
      <c r="H43">
        <v>1.206852724576259</v>
      </c>
      <c r="I43">
        <v>1.6121601931728178</v>
      </c>
      <c r="J43">
        <v>0.17833307490121189</v>
      </c>
      <c r="K43">
        <v>0.88119999999999998</v>
      </c>
    </row>
    <row r="44" spans="1:11" x14ac:dyDescent="0.2">
      <c r="A44" t="s">
        <v>44</v>
      </c>
      <c r="B44">
        <v>-1.7981139433816224E-13</v>
      </c>
      <c r="C44">
        <v>-1.5179162689662477E-10</v>
      </c>
      <c r="D44">
        <v>-6.8866604075712802E-6</v>
      </c>
      <c r="E44">
        <v>6.8863568243174865E-6</v>
      </c>
      <c r="F44">
        <v>3.5135893670823983E-6</v>
      </c>
      <c r="G44">
        <v>1.6371470248530433E-9</v>
      </c>
      <c r="H44">
        <v>4.6594717077382653E-4</v>
      </c>
      <c r="I44">
        <v>5495.9544288299621</v>
      </c>
      <c r="J44">
        <v>1.6441522203205694E-9</v>
      </c>
      <c r="K44">
        <v>0.57789999999999997</v>
      </c>
    </row>
    <row r="45" spans="1:11" x14ac:dyDescent="0.2">
      <c r="A45" t="s">
        <v>45</v>
      </c>
      <c r="B45">
        <v>-0.24171657351342099</v>
      </c>
      <c r="C45">
        <v>-0.26693073077167284</v>
      </c>
      <c r="D45">
        <v>-0.39592185402035235</v>
      </c>
      <c r="E45">
        <v>-0.13793960752299331</v>
      </c>
      <c r="F45">
        <v>6.5813006905302895E-2</v>
      </c>
      <c r="G45">
        <v>9.499811622147708E-2</v>
      </c>
      <c r="H45">
        <v>1.4434550355398301</v>
      </c>
      <c r="I45">
        <v>1.8706288648182883</v>
      </c>
      <c r="J45">
        <v>9.8287312568169832E-2</v>
      </c>
      <c r="K45">
        <v>0.70230000000000004</v>
      </c>
    </row>
    <row r="46" spans="1:11" x14ac:dyDescent="0.2">
      <c r="A46" t="s">
        <v>46</v>
      </c>
      <c r="B46">
        <v>0.24171657351360079</v>
      </c>
      <c r="C46">
        <v>0.26693073092346442</v>
      </c>
      <c r="D46">
        <v>0.13795282466824116</v>
      </c>
      <c r="E46">
        <v>0.39590863717868774</v>
      </c>
      <c r="F46">
        <v>6.5806263417381439E-2</v>
      </c>
      <c r="G46">
        <v>9.4998116144718911E-2</v>
      </c>
      <c r="H46">
        <v>1.443602952232462</v>
      </c>
      <c r="I46">
        <v>1.8709178270844549</v>
      </c>
      <c r="J46">
        <v>9.8287312532874177E-2</v>
      </c>
      <c r="K46">
        <v>0.70230000000000004</v>
      </c>
    </row>
    <row r="47" spans="1:11" x14ac:dyDescent="0.2">
      <c r="A47" t="s">
        <v>47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J47">
        <v>0</v>
      </c>
      <c r="K47">
        <v>0</v>
      </c>
    </row>
    <row r="48" spans="1:11" x14ac:dyDescent="0.2">
      <c r="A48" t="s">
        <v>48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J48">
        <v>0</v>
      </c>
      <c r="K48">
        <v>0</v>
      </c>
    </row>
    <row r="49" spans="1:11" x14ac:dyDescent="0.2">
      <c r="A49" t="s">
        <v>49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J49">
        <v>0</v>
      </c>
      <c r="K49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CC0621-DA92-0F46-9F0F-63C0D5F36F6A}">
  <dimension ref="A1:X49"/>
  <sheetViews>
    <sheetView topLeftCell="A5" workbookViewId="0">
      <selection activeCell="Q16" sqref="Q16"/>
    </sheetView>
  </sheetViews>
  <sheetFormatPr baseColWidth="10" defaultColWidth="8.83203125" defaultRowHeight="16" x14ac:dyDescent="0.2"/>
  <sheetData>
    <row r="1" spans="1:24" x14ac:dyDescent="0.2">
      <c r="A1" t="s">
        <v>167</v>
      </c>
    </row>
    <row r="2" spans="1:24" x14ac:dyDescent="0.2">
      <c r="I2" t="s">
        <v>0</v>
      </c>
      <c r="J2" t="s">
        <v>1</v>
      </c>
      <c r="K2" t="s">
        <v>2</v>
      </c>
    </row>
    <row r="3" spans="1:24" x14ac:dyDescent="0.2">
      <c r="A3" t="s">
        <v>3</v>
      </c>
      <c r="B3">
        <v>10000</v>
      </c>
      <c r="C3" t="s">
        <v>4</v>
      </c>
      <c r="D3">
        <v>654</v>
      </c>
      <c r="E3" t="s">
        <v>5</v>
      </c>
      <c r="F3">
        <v>1000000</v>
      </c>
      <c r="H3" t="s">
        <v>6</v>
      </c>
      <c r="I3">
        <v>0</v>
      </c>
      <c r="J3">
        <v>0</v>
      </c>
      <c r="K3">
        <v>3</v>
      </c>
      <c r="O3" t="s">
        <v>86</v>
      </c>
      <c r="P3" t="s">
        <v>94</v>
      </c>
      <c r="R3" t="s">
        <v>115</v>
      </c>
      <c r="S3" t="s">
        <v>116</v>
      </c>
      <c r="V3" t="s">
        <v>30</v>
      </c>
      <c r="W3" t="s">
        <v>31</v>
      </c>
      <c r="X3" t="s">
        <v>32</v>
      </c>
    </row>
    <row r="4" spans="1:24" x14ac:dyDescent="0.2">
      <c r="A4" t="s">
        <v>168</v>
      </c>
      <c r="O4" t="s">
        <v>88</v>
      </c>
      <c r="P4">
        <f>(ABS(C6-B6)+ABS(C7-B7)+ABS(C9-B9)+ABS(C14-B14)+ABS(C13-B13)+ABS(C10-B10))/6</f>
        <v>3.2214307315133639E-2</v>
      </c>
      <c r="R4" t="s">
        <v>88</v>
      </c>
      <c r="S4">
        <f>(ABS(B26-C26)+ABS(B27-C27)+ABS(B28-C28))/3</f>
        <v>3.4934897731009698E-3</v>
      </c>
      <c r="U4" t="s">
        <v>89</v>
      </c>
      <c r="V4">
        <f>ABS(G26-F26)</f>
        <v>2.0136117078208948E-2</v>
      </c>
      <c r="W4">
        <f>ABS(G27-F27)</f>
        <v>2.2657508545510394E-2</v>
      </c>
      <c r="X4">
        <f>ABS(G28-F28)</f>
        <v>1.0176494396445225E-2</v>
      </c>
    </row>
    <row r="5" spans="1:24" x14ac:dyDescent="0.2">
      <c r="A5" t="s">
        <v>7</v>
      </c>
      <c r="B5" t="s">
        <v>8</v>
      </c>
      <c r="C5" t="s">
        <v>9</v>
      </c>
      <c r="D5" t="s">
        <v>10</v>
      </c>
      <c r="E5" t="s">
        <v>11</v>
      </c>
      <c r="F5" t="s">
        <v>12</v>
      </c>
      <c r="G5" t="s">
        <v>13</v>
      </c>
      <c r="H5" t="s">
        <v>14</v>
      </c>
      <c r="I5" t="s">
        <v>15</v>
      </c>
      <c r="J5" t="s">
        <v>16</v>
      </c>
      <c r="K5" t="s">
        <v>17</v>
      </c>
      <c r="O5" t="s">
        <v>16</v>
      </c>
      <c r="P5">
        <f>(J6+J7+J9+J14+J13+J10)/6</f>
        <v>0.13654227046476042</v>
      </c>
      <c r="R5" t="s">
        <v>16</v>
      </c>
      <c r="S5">
        <f>SUM(J26:J28)/3</f>
        <v>8.4700967997170862E-2</v>
      </c>
      <c r="U5" t="s">
        <v>17</v>
      </c>
      <c r="V5">
        <f>K26</f>
        <v>0.84360000000000002</v>
      </c>
      <c r="W5">
        <f>K27</f>
        <v>0.85419999999999996</v>
      </c>
      <c r="X5">
        <f>K28</f>
        <v>0.86109999999999998</v>
      </c>
    </row>
    <row r="6" spans="1:24" x14ac:dyDescent="0.2">
      <c r="A6" t="s">
        <v>18</v>
      </c>
      <c r="B6">
        <v>2</v>
      </c>
      <c r="C6">
        <v>2.0469739472045894</v>
      </c>
      <c r="D6">
        <v>1.6693367428566468</v>
      </c>
      <c r="E6">
        <v>2.4246111515525324</v>
      </c>
      <c r="F6">
        <v>0.19267558349372596</v>
      </c>
      <c r="G6">
        <v>0.1977176310257136</v>
      </c>
      <c r="H6">
        <v>1.0261685857676504</v>
      </c>
      <c r="I6">
        <v>1.0630719506813073</v>
      </c>
      <c r="J6">
        <v>0.20322109470820146</v>
      </c>
      <c r="K6">
        <v>0.94689999999999996</v>
      </c>
      <c r="O6" t="s">
        <v>17</v>
      </c>
      <c r="P6">
        <f>(K6+K7+K9+K10+K13+K14)/6*100</f>
        <v>93.746666666666641</v>
      </c>
      <c r="R6" t="s">
        <v>17</v>
      </c>
      <c r="S6">
        <f>SUM(K26:K28)/3*100</f>
        <v>85.296666666666667</v>
      </c>
    </row>
    <row r="7" spans="1:24" x14ac:dyDescent="0.2">
      <c r="A7" t="s">
        <v>19</v>
      </c>
      <c r="B7">
        <v>1</v>
      </c>
      <c r="C7">
        <v>1.02341040607439</v>
      </c>
      <c r="D7">
        <v>0.83053352440046235</v>
      </c>
      <c r="E7">
        <v>1.2162872877483175</v>
      </c>
      <c r="F7">
        <v>9.8408380559702066E-2</v>
      </c>
      <c r="G7">
        <v>0.10086181410205133</v>
      </c>
      <c r="H7">
        <v>1.0249311443638769</v>
      </c>
      <c r="I7">
        <v>1.0637552121711267</v>
      </c>
      <c r="J7">
        <v>0.1035429990705533</v>
      </c>
      <c r="K7">
        <v>0.94779999999999998</v>
      </c>
      <c r="O7" t="s">
        <v>89</v>
      </c>
      <c r="P7">
        <f>(ABS(G6-F6)+ABS(F7-G7)+ABS(F9-G9)+ABS(F14-G14)+ABS(F13-G13)+ABS(F10-G10))/6</f>
        <v>3.2963162332460458E-3</v>
      </c>
      <c r="R7" t="s">
        <v>89</v>
      </c>
      <c r="S7">
        <f>(ABS(G28-F28)+ABS(F26-G26)+ABS(G27-F27))/3</f>
        <v>1.765670667338819E-2</v>
      </c>
    </row>
    <row r="8" spans="1:24" x14ac:dyDescent="0.2">
      <c r="A8" t="s">
        <v>20</v>
      </c>
      <c r="B8">
        <v>0.2</v>
      </c>
      <c r="C8">
        <v>0.20418564505675244</v>
      </c>
      <c r="D8">
        <v>6.9664012300701883E-3</v>
      </c>
      <c r="E8">
        <v>0.40140488888343467</v>
      </c>
      <c r="F8">
        <v>0.10062391216487777</v>
      </c>
      <c r="G8">
        <v>0.10216137491848108</v>
      </c>
      <c r="H8">
        <v>1.0152792981362531</v>
      </c>
      <c r="I8">
        <v>1.0294263971660935</v>
      </c>
      <c r="J8">
        <v>0.10224708382039836</v>
      </c>
      <c r="K8">
        <v>0.94679999999999997</v>
      </c>
    </row>
    <row r="9" spans="1:24" x14ac:dyDescent="0.2">
      <c r="A9" t="s">
        <v>21</v>
      </c>
      <c r="B9">
        <v>2</v>
      </c>
      <c r="C9">
        <v>2.042749215923731</v>
      </c>
      <c r="D9">
        <v>1.7276649235733827</v>
      </c>
      <c r="E9">
        <v>2.3578335082740791</v>
      </c>
      <c r="F9">
        <v>0.16076024602272948</v>
      </c>
      <c r="G9">
        <v>0.16621189516378565</v>
      </c>
      <c r="H9">
        <v>1.0339116745335497</v>
      </c>
      <c r="I9">
        <v>1.0522401301571649</v>
      </c>
      <c r="J9">
        <v>0.1716213551864425</v>
      </c>
      <c r="K9">
        <v>0.93320000000000003</v>
      </c>
      <c r="O9" t="s">
        <v>90</v>
      </c>
      <c r="R9" t="s">
        <v>91</v>
      </c>
    </row>
    <row r="10" spans="1:24" x14ac:dyDescent="0.2">
      <c r="A10" t="s">
        <v>22</v>
      </c>
      <c r="B10">
        <v>1</v>
      </c>
      <c r="C10">
        <v>1.0208579538598632</v>
      </c>
      <c r="D10">
        <v>0.85812845057247256</v>
      </c>
      <c r="E10">
        <v>1.1835874571472542</v>
      </c>
      <c r="F10">
        <v>8.3026782415891551E-2</v>
      </c>
      <c r="G10">
        <v>8.5164954434623061E-2</v>
      </c>
      <c r="H10">
        <v>1.0257527987537942</v>
      </c>
      <c r="I10">
        <v>1.0443395493439047</v>
      </c>
      <c r="J10">
        <v>8.7681946277849088E-2</v>
      </c>
      <c r="K10">
        <v>0.93759999999999999</v>
      </c>
      <c r="O10" t="s">
        <v>88</v>
      </c>
      <c r="P10">
        <f>(ABS(D8-C8)+ABS(D12-C12)+ABS(D11-C11)+ABS(D16-C16)+ABS(D15-C15))/5</f>
        <v>0.54977600216135869</v>
      </c>
      <c r="R10" t="s">
        <v>88</v>
      </c>
      <c r="S10">
        <f>(ABS(B29-C29)+ABS(B30-C30))/2</f>
        <v>8.6072328976502521E-4</v>
      </c>
    </row>
    <row r="11" spans="1:24" x14ac:dyDescent="0.2">
      <c r="A11" t="s">
        <v>25</v>
      </c>
      <c r="B11">
        <v>-5.23</v>
      </c>
      <c r="C11">
        <v>-5.341303082119996</v>
      </c>
      <c r="D11">
        <v>-6.1806922603257899</v>
      </c>
      <c r="E11">
        <v>-4.5019139039142004</v>
      </c>
      <c r="F11">
        <v>0.42826765431752312</v>
      </c>
      <c r="G11">
        <v>0.44421231221061686</v>
      </c>
      <c r="H11">
        <v>1.037230591038921</v>
      </c>
      <c r="I11">
        <v>1.0452457236976997</v>
      </c>
      <c r="J11">
        <v>0.45794426998152621</v>
      </c>
      <c r="K11">
        <v>0.9234</v>
      </c>
      <c r="O11" t="s">
        <v>16</v>
      </c>
      <c r="P11">
        <f>(J8+J12+J11+J16+J15)/5</f>
        <v>0.29599407433449193</v>
      </c>
      <c r="R11" t="s">
        <v>16</v>
      </c>
      <c r="S11">
        <f>(J29+J30)/2</f>
        <v>4.3092334456273772E-2</v>
      </c>
    </row>
    <row r="12" spans="1:24" x14ac:dyDescent="0.2">
      <c r="A12" t="s">
        <v>26</v>
      </c>
      <c r="B12">
        <v>2.46</v>
      </c>
      <c r="C12">
        <v>2.5132776593684585</v>
      </c>
      <c r="D12">
        <v>2.055535768374126</v>
      </c>
      <c r="E12">
        <v>2.971019550362791</v>
      </c>
      <c r="F12">
        <v>0.23354607258344659</v>
      </c>
      <c r="G12">
        <v>0.23665433558018253</v>
      </c>
      <c r="H12">
        <v>1.0133089927925265</v>
      </c>
      <c r="I12">
        <v>1.0335292971852714</v>
      </c>
      <c r="J12">
        <v>0.24257737639087273</v>
      </c>
      <c r="K12">
        <v>0.94589999999999996</v>
      </c>
      <c r="O12" t="s">
        <v>17</v>
      </c>
      <c r="P12">
        <f>(K8+K12+K11+K16+K15)/5*100</f>
        <v>93.531999999999996</v>
      </c>
      <c r="R12" t="s">
        <v>17</v>
      </c>
      <c r="S12">
        <f>(K29+K30)/2*100</f>
        <v>94.05</v>
      </c>
    </row>
    <row r="13" spans="1:24" x14ac:dyDescent="0.2">
      <c r="A13" t="s">
        <v>22</v>
      </c>
      <c r="B13">
        <v>-2</v>
      </c>
      <c r="C13">
        <v>-2.0396717276020389</v>
      </c>
      <c r="D13">
        <v>-2.3525086586199575</v>
      </c>
      <c r="E13">
        <v>-1.7268347965841204</v>
      </c>
      <c r="F13">
        <v>0.15961361202835178</v>
      </c>
      <c r="G13">
        <v>0.16304671813953336</v>
      </c>
      <c r="H13">
        <v>1.0215088554638545</v>
      </c>
      <c r="I13">
        <v>1.0318070191341906</v>
      </c>
      <c r="J13">
        <v>0.16780368967040868</v>
      </c>
      <c r="K13">
        <v>0.92700000000000005</v>
      </c>
      <c r="O13" t="s">
        <v>89</v>
      </c>
      <c r="P13">
        <f>(ABS(G8-F8)+ABS(F12-G12)+ABS(F11-G11)+ABS(F16-G16)+ABS(F15-G15))/5</f>
        <v>8.4231285959661117E-3</v>
      </c>
      <c r="R13" t="s">
        <v>89</v>
      </c>
      <c r="S13">
        <f>(ABS(G30-F30)+ABS(F29-G29))/2</f>
        <v>9.6673493370250108E-4</v>
      </c>
    </row>
    <row r="14" spans="1:24" x14ac:dyDescent="0.2">
      <c r="A14" t="s">
        <v>23</v>
      </c>
      <c r="B14">
        <v>1</v>
      </c>
      <c r="C14">
        <v>1.0196225932261893</v>
      </c>
      <c r="D14">
        <v>0.8592237809640294</v>
      </c>
      <c r="E14">
        <v>1.1800214054883489</v>
      </c>
      <c r="F14">
        <v>8.1837632490885104E-2</v>
      </c>
      <c r="G14">
        <v>8.3097121545055205E-2</v>
      </c>
      <c r="H14">
        <v>1.0153900964120679</v>
      </c>
      <c r="I14">
        <v>1.0293818431424671</v>
      </c>
      <c r="J14">
        <v>8.5382537875107495E-2</v>
      </c>
      <c r="K14">
        <v>0.93230000000000002</v>
      </c>
    </row>
    <row r="15" spans="1:24" x14ac:dyDescent="0.2">
      <c r="A15" t="s">
        <v>27</v>
      </c>
      <c r="B15">
        <v>-6.17</v>
      </c>
      <c r="C15">
        <v>-6.2936615962829467</v>
      </c>
      <c r="D15">
        <v>-7.2697817531151099</v>
      </c>
      <c r="E15">
        <v>-5.3175414394507836</v>
      </c>
      <c r="F15">
        <v>0.49802963959117341</v>
      </c>
      <c r="G15">
        <v>0.518874040148389</v>
      </c>
      <c r="H15">
        <v>1.0418537349992392</v>
      </c>
      <c r="I15">
        <v>1.0417328780507835</v>
      </c>
      <c r="J15">
        <v>0.53340646784151258</v>
      </c>
      <c r="K15">
        <v>0.91090000000000004</v>
      </c>
      <c r="O15" t="s">
        <v>158</v>
      </c>
      <c r="R15" t="s">
        <v>117</v>
      </c>
    </row>
    <row r="16" spans="1:24" x14ac:dyDescent="0.2">
      <c r="A16" t="s">
        <v>28</v>
      </c>
      <c r="B16">
        <v>0.97</v>
      </c>
      <c r="C16">
        <v>0.98747686513625954</v>
      </c>
      <c r="D16">
        <v>0.70906732418843776</v>
      </c>
      <c r="E16">
        <v>1.2658864060840815</v>
      </c>
      <c r="F16">
        <v>0.1420482943277942</v>
      </c>
      <c r="G16">
        <v>0.14272915310697618</v>
      </c>
      <c r="H16">
        <v>1.0047931499804623</v>
      </c>
      <c r="I16">
        <v>1.0207464917392701</v>
      </c>
      <c r="J16">
        <v>0.14379517363814981</v>
      </c>
      <c r="K16">
        <v>0.9496</v>
      </c>
      <c r="O16" t="s">
        <v>88</v>
      </c>
      <c r="P16">
        <f>(ABS(D18-C18)+ABS(D17-C17))/2</f>
        <v>0.54145953665003499</v>
      </c>
      <c r="R16" t="s">
        <v>88</v>
      </c>
      <c r="S16">
        <f>(ABS(B26-C26)+ABS(B27-C27)+ABS(B28-C28)+ABS(B29-C29)+ABS(B30-C30))/5</f>
        <v>2.4403831797665922E-3</v>
      </c>
    </row>
    <row r="17" spans="1:19" x14ac:dyDescent="0.2">
      <c r="A17" t="s">
        <v>120</v>
      </c>
      <c r="B17">
        <v>0.3</v>
      </c>
      <c r="C17">
        <v>0.29156692958955266</v>
      </c>
      <c r="D17">
        <v>-0.30259220938125142</v>
      </c>
      <c r="E17">
        <v>0.88572606856035674</v>
      </c>
      <c r="F17">
        <v>0.30314798825766986</v>
      </c>
      <c r="G17">
        <v>0.43748088993024403</v>
      </c>
      <c r="H17">
        <v>1.4431264823647578</v>
      </c>
      <c r="I17">
        <v>1.32966685422843</v>
      </c>
      <c r="J17">
        <v>0.43756216213322857</v>
      </c>
      <c r="K17">
        <v>0.75949999999999995</v>
      </c>
      <c r="O17" t="s">
        <v>16</v>
      </c>
      <c r="P17">
        <f>(J18+J17)/2</f>
        <v>0.40269760896551138</v>
      </c>
      <c r="R17" t="s">
        <v>16</v>
      </c>
      <c r="S17">
        <f>SUM(J26:J30)/5</f>
        <v>6.8057514580812023E-2</v>
      </c>
    </row>
    <row r="18" spans="1:19" x14ac:dyDescent="0.2">
      <c r="A18" t="s">
        <v>121</v>
      </c>
      <c r="B18">
        <v>0.5</v>
      </c>
      <c r="C18">
        <v>0.50294718161932461</v>
      </c>
      <c r="D18">
        <v>1.4187247290058625E-2</v>
      </c>
      <c r="E18">
        <v>0.99170711594859062</v>
      </c>
      <c r="F18">
        <v>0.24937189570040172</v>
      </c>
      <c r="G18">
        <v>0.36782124878539285</v>
      </c>
      <c r="H18">
        <v>1.4749907873632142</v>
      </c>
      <c r="I18">
        <v>1.312471970572203</v>
      </c>
      <c r="J18">
        <v>0.36783305579779418</v>
      </c>
      <c r="K18">
        <v>0.69689999999999996</v>
      </c>
      <c r="O18" t="s">
        <v>17</v>
      </c>
      <c r="P18">
        <f>(K17+K18)/2*100</f>
        <v>72.819999999999993</v>
      </c>
      <c r="R18" t="s">
        <v>17</v>
      </c>
      <c r="S18">
        <f>SUM(K26:K30)/5*100</f>
        <v>88.798000000000002</v>
      </c>
    </row>
    <row r="19" spans="1:19" x14ac:dyDescent="0.2">
      <c r="A19" t="s">
        <v>122</v>
      </c>
      <c r="L19" t="s">
        <v>123</v>
      </c>
      <c r="O19" t="s">
        <v>89</v>
      </c>
      <c r="P19">
        <f>(ABS(G17-F17)+ABS(G18-F18))/2</f>
        <v>0.12639112737878266</v>
      </c>
      <c r="R19" t="s">
        <v>89</v>
      </c>
      <c r="S19">
        <f>(ABS(G29-F29)+ABS(F28-G28)+ABS(G27-F27)+ABS(G26-F26)+ABS(G30-F30))/5</f>
        <v>1.0980717977513915E-2</v>
      </c>
    </row>
    <row r="20" spans="1:19" x14ac:dyDescent="0.2">
      <c r="A20" t="s">
        <v>120</v>
      </c>
      <c r="B20">
        <v>0.3</v>
      </c>
      <c r="C20">
        <v>0.24269727111198944</v>
      </c>
      <c r="D20">
        <v>-0.39249530850186998</v>
      </c>
      <c r="E20">
        <v>0.8778898507258488</v>
      </c>
      <c r="F20">
        <v>0.32408380185767571</v>
      </c>
      <c r="G20">
        <v>0.40943522029026186</v>
      </c>
      <c r="H20">
        <v>1.2633621857783222</v>
      </c>
      <c r="I20">
        <v>1.2150290745216465</v>
      </c>
      <c r="J20">
        <v>0.41342569145149666</v>
      </c>
      <c r="K20">
        <v>0.8119521060508873</v>
      </c>
      <c r="L20">
        <v>646</v>
      </c>
    </row>
    <row r="21" spans="1:19" x14ac:dyDescent="0.2">
      <c r="A21" t="s">
        <v>121</v>
      </c>
      <c r="B21">
        <v>0.5</v>
      </c>
      <c r="C21">
        <v>0.42811807134898799</v>
      </c>
      <c r="D21">
        <v>-0.13432143881127206</v>
      </c>
      <c r="E21">
        <v>0.99055758150924811</v>
      </c>
      <c r="F21">
        <v>0.28696420678987539</v>
      </c>
      <c r="G21">
        <v>0.3360707289046429</v>
      </c>
      <c r="H21">
        <v>1.1711242062698255</v>
      </c>
      <c r="I21">
        <v>1.1153831252923729</v>
      </c>
      <c r="J21">
        <v>0.34367214971988519</v>
      </c>
      <c r="K21">
        <v>0.80195627157652472</v>
      </c>
      <c r="L21">
        <v>1310</v>
      </c>
      <c r="O21" t="s">
        <v>91</v>
      </c>
    </row>
    <row r="22" spans="1:19" x14ac:dyDescent="0.2">
      <c r="O22" t="s">
        <v>88</v>
      </c>
      <c r="P22">
        <f>(ABS(C6-B6)+ABS(C7-B7)+ABS(B8-C8))/3</f>
        <v>2.4856666111910609E-2</v>
      </c>
    </row>
    <row r="23" spans="1:19" x14ac:dyDescent="0.2">
      <c r="O23" t="s">
        <v>16</v>
      </c>
      <c r="P23">
        <f>(J6+J7+J8)/3</f>
        <v>0.1363370591997177</v>
      </c>
    </row>
    <row r="24" spans="1:19" x14ac:dyDescent="0.2">
      <c r="A24" t="s">
        <v>169</v>
      </c>
      <c r="O24" t="s">
        <v>17</v>
      </c>
      <c r="P24">
        <f>(K6+K7+K8)/3*100</f>
        <v>94.716666666666654</v>
      </c>
    </row>
    <row r="25" spans="1:19" x14ac:dyDescent="0.2">
      <c r="A25" t="s">
        <v>29</v>
      </c>
      <c r="B25" t="s">
        <v>8</v>
      </c>
      <c r="C25" t="s">
        <v>9</v>
      </c>
      <c r="D25" t="s">
        <v>10</v>
      </c>
      <c r="E25" t="s">
        <v>11</v>
      </c>
      <c r="F25" t="s">
        <v>12</v>
      </c>
      <c r="G25" t="s">
        <v>13</v>
      </c>
      <c r="H25" t="s">
        <v>14</v>
      </c>
      <c r="I25" t="s">
        <v>15</v>
      </c>
      <c r="J25" t="s">
        <v>16</v>
      </c>
      <c r="K25" t="s">
        <v>17</v>
      </c>
      <c r="O25" t="s">
        <v>89</v>
      </c>
      <c r="P25">
        <f>(ABS(G6-F6)+ABS(G7-F7)+ABS(F8-G8))/3</f>
        <v>3.0109812759800728E-3</v>
      </c>
    </row>
    <row r="26" spans="1:19" x14ac:dyDescent="0.2">
      <c r="A26" t="s">
        <v>30</v>
      </c>
      <c r="B26">
        <v>0.32474249169629493</v>
      </c>
      <c r="C26">
        <v>0.32801827043940163</v>
      </c>
      <c r="D26">
        <v>0.20055831630482437</v>
      </c>
      <c r="E26">
        <v>0.4554782245739788</v>
      </c>
      <c r="F26">
        <v>6.5031783818460503E-2</v>
      </c>
      <c r="G26">
        <v>8.5167900896669452E-2</v>
      </c>
      <c r="H26">
        <v>1.3096350106959995</v>
      </c>
      <c r="I26">
        <v>1.3534447997872199</v>
      </c>
      <c r="J26">
        <v>8.5230875095347339E-2</v>
      </c>
      <c r="K26">
        <v>0.84360000000000002</v>
      </c>
    </row>
    <row r="27" spans="1:19" x14ac:dyDescent="0.2">
      <c r="A27" t="s">
        <v>31</v>
      </c>
      <c r="B27">
        <v>0.31215945862490385</v>
      </c>
      <c r="C27">
        <v>0.3069192239652524</v>
      </c>
      <c r="D27">
        <v>0.15263118431128433</v>
      </c>
      <c r="E27">
        <v>0.46120726361922054</v>
      </c>
      <c r="F27">
        <v>7.8719834073979172E-2</v>
      </c>
      <c r="G27">
        <v>0.10137734261948957</v>
      </c>
      <c r="H27">
        <v>1.2878246481594127</v>
      </c>
      <c r="I27">
        <v>1.3203564243531647</v>
      </c>
      <c r="J27">
        <v>0.10151268716706101</v>
      </c>
      <c r="K27">
        <v>0.85419999999999996</v>
      </c>
      <c r="O27" t="s">
        <v>92</v>
      </c>
    </row>
    <row r="28" spans="1:19" x14ac:dyDescent="0.2">
      <c r="A28" t="s">
        <v>32</v>
      </c>
      <c r="B28">
        <v>0.36309804967880122</v>
      </c>
      <c r="C28">
        <v>0.36506250559534598</v>
      </c>
      <c r="D28">
        <v>0.25304234042500146</v>
      </c>
      <c r="E28">
        <v>0.47708267076569044</v>
      </c>
      <c r="F28">
        <v>5.7154195716832203E-2</v>
      </c>
      <c r="G28">
        <v>6.7330690113277428E-2</v>
      </c>
      <c r="H28">
        <v>1.1780533216994986</v>
      </c>
      <c r="I28">
        <v>1.1962412905006565</v>
      </c>
      <c r="J28">
        <v>6.7359341729104238E-2</v>
      </c>
      <c r="K28">
        <v>0.86109999999999998</v>
      </c>
      <c r="O28" t="s">
        <v>88</v>
      </c>
      <c r="P28">
        <f>(ABS(C16-B16)+ABS(C9-B9)+ABS(C10-B10)+ABS(C11-B11)+ABS(C12-B12)+ABS(C13-B13)+ABS(C14-B14)+ABS(C15-B15))/8</f>
        <v>5.3577586689935369E-2</v>
      </c>
    </row>
    <row r="29" spans="1:19" x14ac:dyDescent="0.2">
      <c r="A29" t="s">
        <v>33</v>
      </c>
      <c r="B29">
        <v>0.55908244465128287</v>
      </c>
      <c r="C29">
        <v>0.55994316794104793</v>
      </c>
      <c r="D29">
        <v>0.47739535960714641</v>
      </c>
      <c r="E29">
        <v>0.64249097627494933</v>
      </c>
      <c r="F29">
        <v>4.2117002651593634E-2</v>
      </c>
      <c r="G29">
        <v>4.3083737585193509E-2</v>
      </c>
      <c r="H29">
        <v>1.0229535549240538</v>
      </c>
      <c r="I29">
        <v>1.0345451708160465</v>
      </c>
      <c r="J29">
        <v>4.3092334456273772E-2</v>
      </c>
      <c r="K29">
        <v>0.9405</v>
      </c>
      <c r="O29" t="s">
        <v>16</v>
      </c>
      <c r="P29">
        <f>AVERAGE(J9:J16)</f>
        <v>0.23627660210773363</v>
      </c>
    </row>
    <row r="30" spans="1:19" x14ac:dyDescent="0.2">
      <c r="A30" t="s">
        <v>34</v>
      </c>
      <c r="B30">
        <v>0.44091755534871713</v>
      </c>
      <c r="C30">
        <v>0.44005683205895213</v>
      </c>
      <c r="D30">
        <v>0.35750902372545296</v>
      </c>
      <c r="E30">
        <v>0.52260464039245125</v>
      </c>
      <c r="F30">
        <v>4.2117002651388381E-2</v>
      </c>
      <c r="G30">
        <v>4.3083737585193509E-2</v>
      </c>
      <c r="H30">
        <v>1.0229535549290392</v>
      </c>
      <c r="I30">
        <v>1.0345451706710611</v>
      </c>
      <c r="J30">
        <v>4.3092334456273772E-2</v>
      </c>
      <c r="K30">
        <v>0.9405</v>
      </c>
      <c r="O30" t="s">
        <v>17</v>
      </c>
      <c r="P30">
        <f>AVERAGE(K9:K16)*100</f>
        <v>93.248749999999987</v>
      </c>
    </row>
    <row r="31" spans="1:19" x14ac:dyDescent="0.2">
      <c r="O31" t="s">
        <v>89</v>
      </c>
      <c r="P31">
        <f>(ABS(G13-F13)+ABS(F10-G10)+ABS(F11-G11)+ABS(F14-G14)+ABS(F15-G15)+ABS(G12-F12)+ABS(G9-F9)+ABS(G16-F16))/8</f>
        <v>6.6075745689208269E-3</v>
      </c>
    </row>
    <row r="33" spans="1:11" x14ac:dyDescent="0.2">
      <c r="A33" t="s">
        <v>170</v>
      </c>
    </row>
    <row r="34" spans="1:11" x14ac:dyDescent="0.2">
      <c r="A34" t="s">
        <v>7</v>
      </c>
      <c r="B34" t="s">
        <v>8</v>
      </c>
      <c r="C34" t="s">
        <v>9</v>
      </c>
      <c r="D34" t="s">
        <v>10</v>
      </c>
      <c r="E34" t="s">
        <v>11</v>
      </c>
      <c r="F34" t="s">
        <v>12</v>
      </c>
      <c r="G34" t="s">
        <v>13</v>
      </c>
      <c r="H34" t="s">
        <v>14</v>
      </c>
      <c r="I34" t="s">
        <v>15</v>
      </c>
      <c r="J34" t="s">
        <v>16</v>
      </c>
      <c r="K34" t="s">
        <v>17</v>
      </c>
    </row>
    <row r="35" spans="1:11" x14ac:dyDescent="0.2">
      <c r="A35" t="s">
        <v>35</v>
      </c>
      <c r="B35">
        <v>-0.37582233695101236</v>
      </c>
      <c r="C35">
        <v>-0.36464056846112247</v>
      </c>
      <c r="D35">
        <v>-0.55039663184096144</v>
      </c>
      <c r="E35">
        <v>-0.17888450508128342</v>
      </c>
      <c r="F35">
        <v>9.4775243241742815E-2</v>
      </c>
      <c r="G35">
        <v>0.13808427051933886</v>
      </c>
      <c r="H35">
        <v>1.4569656146081091</v>
      </c>
      <c r="I35">
        <v>1.8489602519082837</v>
      </c>
      <c r="J35">
        <v>0.13853626857765244</v>
      </c>
      <c r="K35">
        <v>0.88019999999999998</v>
      </c>
    </row>
    <row r="36" spans="1:11" x14ac:dyDescent="0.2">
      <c r="A36" t="s">
        <v>36</v>
      </c>
      <c r="B36">
        <v>-0.18300192800513218</v>
      </c>
      <c r="C36">
        <v>-0.24462959687419406</v>
      </c>
      <c r="D36">
        <v>-0.47010997228845236</v>
      </c>
      <c r="E36">
        <v>-1.9149221459935747E-2</v>
      </c>
      <c r="F36">
        <v>0.1150431218087775</v>
      </c>
      <c r="G36">
        <v>0.16991243939356837</v>
      </c>
      <c r="H36">
        <v>1.4769456593501835</v>
      </c>
      <c r="I36">
        <v>1.8632250536385124</v>
      </c>
      <c r="J36">
        <v>0.18074348295556267</v>
      </c>
      <c r="K36">
        <v>0.75119999999999998</v>
      </c>
    </row>
    <row r="37" spans="1:11" x14ac:dyDescent="0.2">
      <c r="A37" t="s">
        <v>37</v>
      </c>
      <c r="B37">
        <v>0.55882426495614457</v>
      </c>
      <c r="C37">
        <v>0.60927016533531653</v>
      </c>
      <c r="D37">
        <v>0.44745077271450862</v>
      </c>
      <c r="E37">
        <v>0.77108955795612455</v>
      </c>
      <c r="F37">
        <v>8.2562431706510286E-2</v>
      </c>
      <c r="G37">
        <v>0.11858252732646808</v>
      </c>
      <c r="H37">
        <v>1.4362770678557606</v>
      </c>
      <c r="I37">
        <v>1.519165069017028</v>
      </c>
      <c r="J37">
        <v>0.12886661573967828</v>
      </c>
      <c r="K37">
        <v>0.80500000000000005</v>
      </c>
    </row>
    <row r="38" spans="1:11" x14ac:dyDescent="0.2">
      <c r="A38" t="s">
        <v>38</v>
      </c>
      <c r="B38">
        <v>-0.44951578704074258</v>
      </c>
      <c r="C38">
        <v>-0.48539883027246633</v>
      </c>
      <c r="D38">
        <v>-0.64688304982278433</v>
      </c>
      <c r="E38">
        <v>-0.32391461072214822</v>
      </c>
      <c r="F38">
        <v>8.2391421895547587E-2</v>
      </c>
      <c r="G38">
        <v>0.1194995100252626</v>
      </c>
      <c r="H38">
        <v>1.450387762172124</v>
      </c>
      <c r="I38">
        <v>2.0291235538819707</v>
      </c>
      <c r="J38">
        <v>0.12477069242353186</v>
      </c>
      <c r="K38">
        <v>0.88519999999999999</v>
      </c>
    </row>
    <row r="39" spans="1:11" x14ac:dyDescent="0.2">
      <c r="A39" t="s">
        <v>39</v>
      </c>
      <c r="B39">
        <v>0.44951578704074108</v>
      </c>
      <c r="C39">
        <v>0.48539883026834357</v>
      </c>
      <c r="D39">
        <v>0.32391461054891718</v>
      </c>
      <c r="E39">
        <v>0.64688304998776991</v>
      </c>
      <c r="F39">
        <v>8.2391421981828916E-2</v>
      </c>
      <c r="G39">
        <v>0.11949951002869703</v>
      </c>
      <c r="H39">
        <v>1.450387760694944</v>
      </c>
      <c r="I39">
        <v>2.0291235507969461</v>
      </c>
      <c r="J39">
        <v>0.12477069242563599</v>
      </c>
      <c r="K39">
        <v>0.88519999999999999</v>
      </c>
    </row>
    <row r="40" spans="1:11" x14ac:dyDescent="0.2">
      <c r="A40" t="s">
        <v>40</v>
      </c>
      <c r="B40">
        <v>1.5095171407683474E-15</v>
      </c>
      <c r="C40">
        <v>4.1227587767435422E-12</v>
      </c>
      <c r="D40">
        <v>-1.4094854297145663E-6</v>
      </c>
      <c r="E40">
        <v>1.4094936752321197E-6</v>
      </c>
      <c r="F40">
        <v>7.1914053706660793E-7</v>
      </c>
      <c r="G40">
        <v>5.8364761417258084E-11</v>
      </c>
      <c r="H40">
        <v>8.1159048070533461E-5</v>
      </c>
      <c r="I40">
        <v>6835.3845948193484</v>
      </c>
      <c r="J40">
        <v>5.8510085205486144E-11</v>
      </c>
      <c r="K40">
        <v>0.58440000000000003</v>
      </c>
    </row>
    <row r="41" spans="1:11" x14ac:dyDescent="0.2">
      <c r="A41" t="s">
        <v>41</v>
      </c>
      <c r="B41">
        <v>-0.41266906199551784</v>
      </c>
      <c r="C41">
        <v>-0.42522431283733736</v>
      </c>
      <c r="D41">
        <v>-0.51787772356132789</v>
      </c>
      <c r="E41">
        <v>-0.33257090211334667</v>
      </c>
      <c r="F41">
        <v>4.7273016981347088E-2</v>
      </c>
      <c r="G41">
        <v>6.5992269319521402E-2</v>
      </c>
      <c r="H41">
        <v>1.3959817573217408</v>
      </c>
      <c r="I41">
        <v>1.9016138941991363</v>
      </c>
      <c r="J41">
        <v>6.7175992241583257E-2</v>
      </c>
      <c r="K41">
        <v>0.94220000000000004</v>
      </c>
    </row>
    <row r="42" spans="1:11" x14ac:dyDescent="0.2">
      <c r="A42" t="s">
        <v>42</v>
      </c>
      <c r="B42">
        <v>0.61669007654464636</v>
      </c>
      <c r="C42">
        <v>0.64176283555604252</v>
      </c>
      <c r="D42">
        <v>0.45765968032661125</v>
      </c>
      <c r="E42">
        <v>0.82586599078547385</v>
      </c>
      <c r="F42">
        <v>9.3931907260344352E-2</v>
      </c>
      <c r="G42">
        <v>0.11849132446867255</v>
      </c>
      <c r="H42">
        <v>1.2614597949156789</v>
      </c>
      <c r="I42">
        <v>1.4946635684560514</v>
      </c>
      <c r="J42">
        <v>0.12111497520448818</v>
      </c>
      <c r="K42">
        <v>0.88490000000000002</v>
      </c>
    </row>
    <row r="43" spans="1:11" x14ac:dyDescent="0.2">
      <c r="A43" t="s">
        <v>43</v>
      </c>
      <c r="B43">
        <v>-0.20402101454912852</v>
      </c>
      <c r="C43">
        <v>-0.21653852271870527</v>
      </c>
      <c r="D43">
        <v>-0.37132544059362871</v>
      </c>
      <c r="E43">
        <v>-6.1751604843781879E-2</v>
      </c>
      <c r="F43">
        <v>7.8974368455677207E-2</v>
      </c>
      <c r="G43">
        <v>0.10097606723199859</v>
      </c>
      <c r="H43">
        <v>1.2785929056041696</v>
      </c>
      <c r="I43">
        <v>1.3806594442760238</v>
      </c>
      <c r="J43">
        <v>0.10174897623276864</v>
      </c>
      <c r="K43">
        <v>0.8952</v>
      </c>
    </row>
    <row r="44" spans="1:11" x14ac:dyDescent="0.2">
      <c r="A44" t="s">
        <v>44</v>
      </c>
      <c r="B44">
        <v>-1.7981139433816224E-13</v>
      </c>
      <c r="C44">
        <v>-1.6042602020019008E-11</v>
      </c>
      <c r="D44">
        <v>-5.293339292705811E-6</v>
      </c>
      <c r="E44">
        <v>5.2933072075017715E-6</v>
      </c>
      <c r="F44">
        <v>2.7007247540551004E-6</v>
      </c>
      <c r="G44">
        <v>1.4247028354068424E-10</v>
      </c>
      <c r="H44">
        <v>5.2752611433937171E-5</v>
      </c>
      <c r="I44">
        <v>232.97184177009055</v>
      </c>
      <c r="J44">
        <v>1.4335065335950558E-10</v>
      </c>
      <c r="K44">
        <v>0.68279999999999996</v>
      </c>
    </row>
    <row r="45" spans="1:11" x14ac:dyDescent="0.2">
      <c r="A45" t="s">
        <v>45</v>
      </c>
      <c r="B45">
        <v>-0.24171657351342099</v>
      </c>
      <c r="C45">
        <v>-0.26049935998556439</v>
      </c>
      <c r="D45">
        <v>-0.33689918949884318</v>
      </c>
      <c r="E45">
        <v>-0.18409953047228558</v>
      </c>
      <c r="F45">
        <v>3.8980221124424189E-2</v>
      </c>
      <c r="G45">
        <v>6.3318262134386669E-2</v>
      </c>
      <c r="H45">
        <v>1.6243689827278269</v>
      </c>
      <c r="I45">
        <v>1.7348270581130525</v>
      </c>
      <c r="J45">
        <v>6.6045403983752249E-2</v>
      </c>
      <c r="K45">
        <v>0.78320000000000001</v>
      </c>
    </row>
    <row r="46" spans="1:11" x14ac:dyDescent="0.2">
      <c r="A46" t="s">
        <v>46</v>
      </c>
      <c r="B46">
        <v>0.24171657351360079</v>
      </c>
      <c r="C46">
        <v>0.26049936000160701</v>
      </c>
      <c r="D46">
        <v>0.18409953056563391</v>
      </c>
      <c r="E46">
        <v>0.33689918943758007</v>
      </c>
      <c r="F46">
        <v>3.8980221084981767E-2</v>
      </c>
      <c r="G46">
        <v>6.3318262127133262E-2</v>
      </c>
      <c r="H46">
        <v>1.6243689841853775</v>
      </c>
      <c r="I46">
        <v>1.7348270579838736</v>
      </c>
      <c r="J46">
        <v>6.6045403981309578E-2</v>
      </c>
      <c r="K46">
        <v>0.78320000000000001</v>
      </c>
    </row>
    <row r="47" spans="1:11" x14ac:dyDescent="0.2">
      <c r="A47" t="s">
        <v>47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J47">
        <v>0</v>
      </c>
      <c r="K47">
        <v>0</v>
      </c>
    </row>
    <row r="48" spans="1:11" x14ac:dyDescent="0.2">
      <c r="A48" t="s">
        <v>48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J48">
        <v>0</v>
      </c>
      <c r="K48">
        <v>0</v>
      </c>
    </row>
    <row r="49" spans="1:11" x14ac:dyDescent="0.2">
      <c r="A49" t="s">
        <v>49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J49">
        <v>0</v>
      </c>
      <c r="K49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2C95E6-F08C-E045-B74D-567EF71DE473}">
  <dimension ref="A1:X48"/>
  <sheetViews>
    <sheetView topLeftCell="A3" workbookViewId="0">
      <selection activeCell="P3" sqref="P3:P31"/>
    </sheetView>
  </sheetViews>
  <sheetFormatPr baseColWidth="10" defaultColWidth="8.83203125" defaultRowHeight="16" x14ac:dyDescent="0.2"/>
  <sheetData>
    <row r="1" spans="1:24" x14ac:dyDescent="0.2">
      <c r="A1" t="s">
        <v>146</v>
      </c>
    </row>
    <row r="2" spans="1:24" x14ac:dyDescent="0.2">
      <c r="I2" t="s">
        <v>0</v>
      </c>
      <c r="J2" t="s">
        <v>1</v>
      </c>
      <c r="K2" t="s">
        <v>2</v>
      </c>
    </row>
    <row r="3" spans="1:24" x14ac:dyDescent="0.2">
      <c r="A3" t="s">
        <v>3</v>
      </c>
      <c r="B3">
        <v>10000</v>
      </c>
      <c r="C3" t="s">
        <v>4</v>
      </c>
      <c r="D3">
        <v>6007</v>
      </c>
      <c r="E3" t="s">
        <v>5</v>
      </c>
      <c r="F3">
        <v>1000000</v>
      </c>
      <c r="H3" t="s">
        <v>6</v>
      </c>
      <c r="I3">
        <v>0</v>
      </c>
      <c r="J3">
        <v>0</v>
      </c>
      <c r="K3">
        <v>3</v>
      </c>
      <c r="O3" t="s">
        <v>86</v>
      </c>
      <c r="P3" t="s">
        <v>93</v>
      </c>
      <c r="R3" t="s">
        <v>115</v>
      </c>
      <c r="S3" t="s">
        <v>116</v>
      </c>
      <c r="V3" t="s">
        <v>30</v>
      </c>
      <c r="W3" t="s">
        <v>31</v>
      </c>
      <c r="X3" t="s">
        <v>32</v>
      </c>
    </row>
    <row r="4" spans="1:24" x14ac:dyDescent="0.2">
      <c r="A4" t="s">
        <v>147</v>
      </c>
      <c r="O4" t="s">
        <v>88</v>
      </c>
      <c r="P4">
        <f>(ABS(C6-B6)+ABS(C8-B8)+ABS(C9-B9)+ABS(C12-B12)+ABS(C13-B13))/5</f>
        <v>0.47297266599149373</v>
      </c>
      <c r="R4" t="s">
        <v>88</v>
      </c>
      <c r="S4">
        <f>(ABS(B25-C25)+ABS(B26-C26)+ABS(B27-C27))/3</f>
        <v>3.5951917215996998E-2</v>
      </c>
      <c r="U4" t="s">
        <v>89</v>
      </c>
      <c r="V4">
        <f>ABS(G25-F25)</f>
        <v>2.2064706914572851E-2</v>
      </c>
      <c r="W4">
        <f>ABS(G26-F26)</f>
        <v>4.66138920910808E-3</v>
      </c>
      <c r="X4">
        <f>ABS(G27-F27)</f>
        <v>1.3189212994205418E-2</v>
      </c>
    </row>
    <row r="5" spans="1:24" x14ac:dyDescent="0.2">
      <c r="A5" t="s">
        <v>7</v>
      </c>
      <c r="B5" t="s">
        <v>8</v>
      </c>
      <c r="C5" t="s">
        <v>9</v>
      </c>
      <c r="D5" t="s">
        <v>10</v>
      </c>
      <c r="E5" t="s">
        <v>11</v>
      </c>
      <c r="F5" t="s">
        <v>12</v>
      </c>
      <c r="G5" t="s">
        <v>13</v>
      </c>
      <c r="H5" t="s">
        <v>14</v>
      </c>
      <c r="I5" t="s">
        <v>15</v>
      </c>
      <c r="J5" t="s">
        <v>16</v>
      </c>
      <c r="K5" t="s">
        <v>17</v>
      </c>
      <c r="O5" t="s">
        <v>16</v>
      </c>
      <c r="P5">
        <f>(J6+J8+J9+J12+J13)/5</f>
        <v>1.2869652737295667</v>
      </c>
      <c r="R5" t="s">
        <v>16</v>
      </c>
      <c r="S5">
        <f>SUM(J25:J27)/3</f>
        <v>0.19999035766765871</v>
      </c>
      <c r="U5" t="s">
        <v>17</v>
      </c>
      <c r="V5">
        <f>K25</f>
        <v>0.7621</v>
      </c>
      <c r="W5">
        <f>K26</f>
        <v>0.83089999999999997</v>
      </c>
      <c r="X5">
        <f>K27</f>
        <v>0.8327</v>
      </c>
    </row>
    <row r="6" spans="1:24" x14ac:dyDescent="0.2">
      <c r="A6" t="s">
        <v>18</v>
      </c>
      <c r="B6">
        <v>2</v>
      </c>
      <c r="C6">
        <v>2.5305008100016138</v>
      </c>
      <c r="D6">
        <v>0.76437390908663461</v>
      </c>
      <c r="E6">
        <v>4.2966277109165922</v>
      </c>
      <c r="F6">
        <v>0.90110171148345741</v>
      </c>
      <c r="G6">
        <v>1.666731395853277</v>
      </c>
      <c r="H6">
        <v>1.8496595607496804</v>
      </c>
      <c r="I6">
        <v>2.803662390807085</v>
      </c>
      <c r="J6">
        <v>1.7491211093961967</v>
      </c>
      <c r="K6">
        <v>0.93799999999999994</v>
      </c>
      <c r="O6" t="s">
        <v>17</v>
      </c>
      <c r="P6">
        <f>(K6+K8+K9+K12+K13)/5*100</f>
        <v>87.16</v>
      </c>
      <c r="R6" t="s">
        <v>17</v>
      </c>
      <c r="S6">
        <f>SUM(K25:K27)/3*100</f>
        <v>80.856666666666669</v>
      </c>
    </row>
    <row r="7" spans="1:24" x14ac:dyDescent="0.2">
      <c r="A7" t="s">
        <v>20</v>
      </c>
      <c r="B7">
        <v>0.2</v>
      </c>
      <c r="C7">
        <v>0.24580733406042377</v>
      </c>
      <c r="D7">
        <v>-0.45990309191812739</v>
      </c>
      <c r="E7">
        <v>0.95151776003897504</v>
      </c>
      <c r="F7">
        <v>0.3600629560262868</v>
      </c>
      <c r="G7">
        <v>0.49841657187851957</v>
      </c>
      <c r="H7">
        <v>1.3842484030546371</v>
      </c>
      <c r="I7">
        <v>1.642621248788408</v>
      </c>
      <c r="J7">
        <v>0.50051712356008238</v>
      </c>
      <c r="K7">
        <v>0.93310000000000004</v>
      </c>
      <c r="O7" t="s">
        <v>89</v>
      </c>
      <c r="P7">
        <f>(ABS(G6-F6)+ABS(F8-G8)+ABS(F9-G9)+ABS(F13-G13)+ABS(F12-G12))/5</f>
        <v>0.59676942280783229</v>
      </c>
      <c r="R7" t="s">
        <v>89</v>
      </c>
      <c r="S7">
        <f>(ABS(G25-F25)+ABS(F26-G26)+ABS(G27-F27))/3</f>
        <v>1.3305103039295449E-2</v>
      </c>
    </row>
    <row r="8" spans="1:24" x14ac:dyDescent="0.2">
      <c r="A8" t="s">
        <v>21</v>
      </c>
      <c r="B8">
        <v>2</v>
      </c>
      <c r="C8">
        <v>2.5999399256581457</v>
      </c>
      <c r="D8">
        <v>1.2504052332275175</v>
      </c>
      <c r="E8">
        <v>3.9494746180887743</v>
      </c>
      <c r="F8">
        <v>0.6885507606647806</v>
      </c>
      <c r="G8">
        <v>1.4372570617684799</v>
      </c>
      <c r="H8">
        <v>2.0873654403937336</v>
      </c>
      <c r="I8">
        <v>2.9267666728434301</v>
      </c>
      <c r="J8">
        <v>1.5574452722333665</v>
      </c>
      <c r="K8">
        <v>0.86140000000000005</v>
      </c>
    </row>
    <row r="9" spans="1:24" x14ac:dyDescent="0.2">
      <c r="A9" t="s">
        <v>22</v>
      </c>
      <c r="B9">
        <v>1</v>
      </c>
      <c r="C9">
        <v>1.3020051828375883</v>
      </c>
      <c r="D9">
        <v>0.60146560919053804</v>
      </c>
      <c r="E9">
        <v>2.0025447564846384</v>
      </c>
      <c r="F9">
        <v>0.35742471758298477</v>
      </c>
      <c r="G9">
        <v>0.74125264672336588</v>
      </c>
      <c r="H9">
        <v>2.0738706929278505</v>
      </c>
      <c r="I9">
        <v>2.9291408040211926</v>
      </c>
      <c r="J9">
        <v>0.80041402832231789</v>
      </c>
      <c r="K9">
        <v>0.86890000000000001</v>
      </c>
      <c r="O9" t="s">
        <v>90</v>
      </c>
      <c r="R9" t="s">
        <v>91</v>
      </c>
    </row>
    <row r="10" spans="1:24" x14ac:dyDescent="0.2">
      <c r="A10" t="s">
        <v>25</v>
      </c>
      <c r="B10">
        <v>-3.83</v>
      </c>
      <c r="C10">
        <v>-4.9584022411166808</v>
      </c>
      <c r="D10">
        <v>-7.5477458991396897</v>
      </c>
      <c r="E10">
        <v>-2.3690585830936719</v>
      </c>
      <c r="F10">
        <v>1.3211179789258485</v>
      </c>
      <c r="G10">
        <v>2.7974275751909849</v>
      </c>
      <c r="H10">
        <v>2.1174699154919292</v>
      </c>
      <c r="I10">
        <v>2.8561120739668859</v>
      </c>
      <c r="J10">
        <v>3.0164370797674636</v>
      </c>
      <c r="K10">
        <v>0.83179999999999998</v>
      </c>
      <c r="O10" t="s">
        <v>88</v>
      </c>
      <c r="P10">
        <f>(ABS(D7-C7)+ABS(D10-C10)+ABS(D11-C11)+ABS(D14-C14)+ABS(D15-C15))/5</f>
        <v>2.3024014900579677</v>
      </c>
      <c r="R10" t="s">
        <v>88</v>
      </c>
      <c r="S10">
        <f>(ABS(B28-C28)+ABS(B29-C29))/2</f>
        <v>6.5813989368476433E-3</v>
      </c>
    </row>
    <row r="11" spans="1:24" x14ac:dyDescent="0.2">
      <c r="A11" t="s">
        <v>26</v>
      </c>
      <c r="B11">
        <v>3.81</v>
      </c>
      <c r="C11">
        <v>4.9693028780310629</v>
      </c>
      <c r="D11">
        <v>2.179932163263107</v>
      </c>
      <c r="E11">
        <v>7.7586735927990187</v>
      </c>
      <c r="F11">
        <v>1.4231744750261517</v>
      </c>
      <c r="G11">
        <v>2.8215848110947568</v>
      </c>
      <c r="H11">
        <v>1.9825993654382457</v>
      </c>
      <c r="I11">
        <v>2.8579927293626559</v>
      </c>
      <c r="J11">
        <v>3.0504629171999027</v>
      </c>
      <c r="K11">
        <v>0.85550000000000004</v>
      </c>
      <c r="O11" t="s">
        <v>16</v>
      </c>
      <c r="P11">
        <f>(J7+J10+J11+J14+J15)/5</f>
        <v>2.5521393283959384</v>
      </c>
      <c r="R11" t="s">
        <v>16</v>
      </c>
      <c r="S11">
        <f>(J28+J29)/2</f>
        <v>0.14066489829850337</v>
      </c>
    </row>
    <row r="12" spans="1:24" x14ac:dyDescent="0.2">
      <c r="A12" t="s">
        <v>21</v>
      </c>
      <c r="B12">
        <v>1</v>
      </c>
      <c r="C12">
        <v>1.3110554151743867</v>
      </c>
      <c r="D12">
        <v>0.61565104418835104</v>
      </c>
      <c r="E12">
        <v>2.0064597861604221</v>
      </c>
      <c r="F12">
        <v>0.35480466808129979</v>
      </c>
      <c r="G12">
        <v>0.71303158475867034</v>
      </c>
      <c r="H12">
        <v>2.0096454441103537</v>
      </c>
      <c r="I12">
        <v>2.8080697157755869</v>
      </c>
      <c r="J12">
        <v>0.77792641822525288</v>
      </c>
      <c r="K12">
        <v>0.85270000000000001</v>
      </c>
      <c r="O12" t="s">
        <v>17</v>
      </c>
      <c r="P12">
        <f>(K7+K10+K11+K14+K15)/5*100</f>
        <v>85.32</v>
      </c>
      <c r="R12" t="s">
        <v>17</v>
      </c>
      <c r="S12">
        <f>(K28+K29)/2*100</f>
        <v>89.94</v>
      </c>
    </row>
    <row r="13" spans="1:24" x14ac:dyDescent="0.2">
      <c r="A13" t="s">
        <v>22</v>
      </c>
      <c r="B13">
        <v>-2</v>
      </c>
      <c r="C13">
        <v>-2.6213619962857342</v>
      </c>
      <c r="D13">
        <v>-3.9785570016444161</v>
      </c>
      <c r="E13">
        <v>-1.2641669909270528</v>
      </c>
      <c r="F13">
        <v>0.6924591554049272</v>
      </c>
      <c r="G13">
        <v>1.4199154381528183</v>
      </c>
      <c r="H13">
        <v>2.0505403489430343</v>
      </c>
      <c r="I13">
        <v>2.8773464569513161</v>
      </c>
      <c r="J13">
        <v>1.5499195404706989</v>
      </c>
      <c r="K13">
        <v>0.83699999999999997</v>
      </c>
      <c r="O13" t="s">
        <v>89</v>
      </c>
      <c r="P13">
        <f>(ABS(G7-F7)+ABS(F10-G10)+ABS(F11-G11)+ABS(F14-G14)+ABS(F15-G15))/5</f>
        <v>1.1908195162001129</v>
      </c>
      <c r="R13" t="s">
        <v>89</v>
      </c>
      <c r="S13">
        <f>(ABS(G28-F28)+ABS(F29-G29))/2</f>
        <v>1.8803567483470812E-2</v>
      </c>
    </row>
    <row r="14" spans="1:24" x14ac:dyDescent="0.2">
      <c r="A14" t="s">
        <v>27</v>
      </c>
      <c r="B14">
        <v>-3.83</v>
      </c>
      <c r="C14">
        <v>-5.0349180033304339</v>
      </c>
      <c r="D14">
        <v>-7.697770473605428</v>
      </c>
      <c r="E14">
        <v>-2.3720655330554399</v>
      </c>
      <c r="F14">
        <v>1.3586231641393596</v>
      </c>
      <c r="G14">
        <v>2.8478575839963955</v>
      </c>
      <c r="H14">
        <v>2.0961350131258905</v>
      </c>
      <c r="I14">
        <v>2.8522596308199701</v>
      </c>
      <c r="J14">
        <v>3.0922678107621251</v>
      </c>
      <c r="K14">
        <v>0.82479999999999998</v>
      </c>
    </row>
    <row r="15" spans="1:24" x14ac:dyDescent="0.2">
      <c r="A15" t="s">
        <v>28</v>
      </c>
      <c r="B15">
        <v>3.93</v>
      </c>
      <c r="C15">
        <v>5.1228892547057887</v>
      </c>
      <c r="D15">
        <v>2.3581590734604601</v>
      </c>
      <c r="E15">
        <v>7.8876194359511178</v>
      </c>
      <c r="F15">
        <v>1.4106025432371048</v>
      </c>
      <c r="G15">
        <v>2.8623921561946597</v>
      </c>
      <c r="H15">
        <v>2.0291982103094273</v>
      </c>
      <c r="I15">
        <v>2.8481065528169385</v>
      </c>
      <c r="J15">
        <v>3.1010117106901176</v>
      </c>
      <c r="K15">
        <v>0.82079999999999997</v>
      </c>
      <c r="O15" t="s">
        <v>158</v>
      </c>
      <c r="R15" t="s">
        <v>117</v>
      </c>
    </row>
    <row r="16" spans="1:24" x14ac:dyDescent="0.2">
      <c r="A16" t="s">
        <v>120</v>
      </c>
      <c r="B16">
        <v>0.3</v>
      </c>
      <c r="C16">
        <v>7.6740645726015768E-3</v>
      </c>
      <c r="D16">
        <v>-0.86231523555141598</v>
      </c>
      <c r="E16">
        <v>0.8776633646966191</v>
      </c>
      <c r="F16">
        <v>0.44388024830373535</v>
      </c>
      <c r="G16">
        <v>0.87973999128696634</v>
      </c>
      <c r="H16">
        <v>1.9819309253990141</v>
      </c>
      <c r="J16">
        <v>0.92703662537846643</v>
      </c>
      <c r="K16">
        <v>0.32769999999999999</v>
      </c>
      <c r="O16" t="s">
        <v>88</v>
      </c>
      <c r="P16">
        <f>(ABS(D16-C16)+ABS(D17-C17))/2</f>
        <v>0.88267449982011348</v>
      </c>
      <c r="R16" t="s">
        <v>88</v>
      </c>
      <c r="S16">
        <f>(ABS(B25-C25)+ABS(B26-C26)+ABS(B27-C27)+ABS(B28-C28)+ABS(B29-C29))/5</f>
        <v>2.4203709904337255E-2</v>
      </c>
    </row>
    <row r="17" spans="1:19" x14ac:dyDescent="0.2">
      <c r="A17" t="s">
        <v>121</v>
      </c>
      <c r="B17">
        <v>0.5</v>
      </c>
      <c r="C17">
        <v>0.38786015198437673</v>
      </c>
      <c r="D17">
        <v>-0.5074995475318328</v>
      </c>
      <c r="E17">
        <v>1.2832198515005864</v>
      </c>
      <c r="F17">
        <v>0.45682456748118477</v>
      </c>
      <c r="G17">
        <v>0.80349660241794407</v>
      </c>
      <c r="H17">
        <v>1.7588734486155622</v>
      </c>
      <c r="J17">
        <v>0.81128425080864652</v>
      </c>
      <c r="K17">
        <v>0.3211</v>
      </c>
      <c r="O17" t="s">
        <v>16</v>
      </c>
      <c r="P17">
        <f>(J16+J17)/2</f>
        <v>0.86916043809355648</v>
      </c>
      <c r="R17" t="s">
        <v>16</v>
      </c>
      <c r="S17">
        <f>SUM(J25:J29)/5</f>
        <v>0.17626017391999657</v>
      </c>
    </row>
    <row r="18" spans="1:19" x14ac:dyDescent="0.2">
      <c r="A18" t="s">
        <v>122</v>
      </c>
      <c r="L18" t="s">
        <v>123</v>
      </c>
      <c r="O18" t="s">
        <v>17</v>
      </c>
      <c r="P18">
        <f>(K17+K16)/2*100</f>
        <v>32.440000000000005</v>
      </c>
      <c r="R18" t="s">
        <v>17</v>
      </c>
      <c r="S18">
        <f>SUM(K25:K29)/5*100</f>
        <v>84.49</v>
      </c>
    </row>
    <row r="19" spans="1:19" x14ac:dyDescent="0.2">
      <c r="A19" t="s">
        <v>120</v>
      </c>
      <c r="B19">
        <v>0.3</v>
      </c>
      <c r="C19">
        <v>-0.27887366375285033</v>
      </c>
      <c r="D19">
        <v>-1.4002829188753272</v>
      </c>
      <c r="E19">
        <v>0.84253559136962652</v>
      </c>
      <c r="F19">
        <v>0.57215809268334017</v>
      </c>
      <c r="G19">
        <v>0.79458872898979727</v>
      </c>
      <c r="H19">
        <v>1.3887573017857513</v>
      </c>
      <c r="I19">
        <v>4.5002340590399159</v>
      </c>
      <c r="J19">
        <v>0.9830900095231716</v>
      </c>
      <c r="K19">
        <v>0.42240268110337714</v>
      </c>
      <c r="L19">
        <v>2242</v>
      </c>
      <c r="O19" t="s">
        <v>89</v>
      </c>
      <c r="P19">
        <f>(ABS(G16-F16)+ABS(G17-F17))/2</f>
        <v>0.39126588895999515</v>
      </c>
      <c r="R19" t="s">
        <v>89</v>
      </c>
      <c r="S19">
        <f>(ABS(G29-F29)+ABS(F28-G28)+ABS(G27-F27)+ABS(G26-F26)+ABS(G25-F25))/5</f>
        <v>1.5504488816965594E-2</v>
      </c>
    </row>
    <row r="20" spans="1:19" x14ac:dyDescent="0.2">
      <c r="A20" t="s">
        <v>121</v>
      </c>
      <c r="B20">
        <v>0.5</v>
      </c>
      <c r="C20">
        <v>3.9481981210122016E-2</v>
      </c>
      <c r="D20">
        <v>-1.36610624409005</v>
      </c>
      <c r="E20">
        <v>1.4450702065102938</v>
      </c>
      <c r="F20">
        <v>0.71715002744299017</v>
      </c>
      <c r="G20">
        <v>0.82411449782379453</v>
      </c>
      <c r="H20">
        <v>1.149152152670464</v>
      </c>
      <c r="I20">
        <v>2.2013143545346159</v>
      </c>
      <c r="J20">
        <v>0.94405590467594636</v>
      </c>
      <c r="K20">
        <v>0.50408163265306127</v>
      </c>
      <c r="L20">
        <v>3630</v>
      </c>
    </row>
    <row r="21" spans="1:19" x14ac:dyDescent="0.2">
      <c r="O21" t="s">
        <v>91</v>
      </c>
    </row>
    <row r="22" spans="1:19" x14ac:dyDescent="0.2">
      <c r="O22" t="s">
        <v>88</v>
      </c>
      <c r="P22">
        <f>(ABS(C6-B6)+ABS(C7-B7))/2</f>
        <v>0.28815407203101873</v>
      </c>
    </row>
    <row r="23" spans="1:19" x14ac:dyDescent="0.2">
      <c r="A23" t="s">
        <v>148</v>
      </c>
      <c r="O23" t="s">
        <v>16</v>
      </c>
      <c r="P23">
        <f>(J6+J7)/2</f>
        <v>1.1248191164781396</v>
      </c>
    </row>
    <row r="24" spans="1:19" x14ac:dyDescent="0.2">
      <c r="A24" t="s">
        <v>29</v>
      </c>
      <c r="B24" t="s">
        <v>8</v>
      </c>
      <c r="C24" t="s">
        <v>9</v>
      </c>
      <c r="D24" t="s">
        <v>10</v>
      </c>
      <c r="E24" t="s">
        <v>11</v>
      </c>
      <c r="F24" t="s">
        <v>12</v>
      </c>
      <c r="G24" t="s">
        <v>13</v>
      </c>
      <c r="H24" t="s">
        <v>14</v>
      </c>
      <c r="I24" t="s">
        <v>15</v>
      </c>
      <c r="J24" t="s">
        <v>16</v>
      </c>
      <c r="K24" t="s">
        <v>17</v>
      </c>
      <c r="O24" t="s">
        <v>17</v>
      </c>
      <c r="P24">
        <f>(K6+K7)/2*100</f>
        <v>93.554999999999993</v>
      </c>
    </row>
    <row r="25" spans="1:19" x14ac:dyDescent="0.2">
      <c r="A25" t="s">
        <v>30</v>
      </c>
      <c r="B25">
        <v>0.30130943632957113</v>
      </c>
      <c r="C25">
        <v>0.25798628103467919</v>
      </c>
      <c r="D25">
        <v>-5.5024478017419713E-2</v>
      </c>
      <c r="E25">
        <v>0.5709970400867781</v>
      </c>
      <c r="F25">
        <v>0.15970230143058134</v>
      </c>
      <c r="G25">
        <v>0.18176700834515419</v>
      </c>
      <c r="H25">
        <v>1.1381614836913534</v>
      </c>
      <c r="I25">
        <v>1.3211553288542657</v>
      </c>
      <c r="J25">
        <v>0.18685861261245806</v>
      </c>
      <c r="K25">
        <v>0.7621</v>
      </c>
      <c r="O25" t="s">
        <v>89</v>
      </c>
      <c r="P25">
        <f>(ABS(G6-F6)+ABS(G7-F7))/2</f>
        <v>0.45199165011102616</v>
      </c>
    </row>
    <row r="26" spans="1:19" x14ac:dyDescent="0.2">
      <c r="A26" t="s">
        <v>31</v>
      </c>
      <c r="B26">
        <v>0.34077903681391508</v>
      </c>
      <c r="C26">
        <v>0.39470691263791058</v>
      </c>
      <c r="D26">
        <v>-5.7214202305297432E-2</v>
      </c>
      <c r="E26">
        <v>0.84662802758111866</v>
      </c>
      <c r="F26">
        <v>0.23057623431241808</v>
      </c>
      <c r="G26">
        <v>0.22591484510331</v>
      </c>
      <c r="H26">
        <v>0.9797837395384289</v>
      </c>
      <c r="I26">
        <v>1.2218889663813595</v>
      </c>
      <c r="J26">
        <v>0.23226220749175022</v>
      </c>
      <c r="K26">
        <v>0.83089999999999997</v>
      </c>
    </row>
    <row r="27" spans="1:19" x14ac:dyDescent="0.2">
      <c r="A27" t="s">
        <v>32</v>
      </c>
      <c r="B27">
        <v>0.35791152685651378</v>
      </c>
      <c r="C27">
        <v>0.34730680632741023</v>
      </c>
      <c r="D27">
        <v>1.9307124202317887E-2</v>
      </c>
      <c r="E27">
        <v>0.67530648845250263</v>
      </c>
      <c r="F27">
        <v>0.16734985168723104</v>
      </c>
      <c r="G27">
        <v>0.18053906468143646</v>
      </c>
      <c r="H27">
        <v>1.0788122180045634</v>
      </c>
      <c r="I27">
        <v>1.2790482236928076</v>
      </c>
      <c r="J27">
        <v>0.18085025289876783</v>
      </c>
      <c r="K27">
        <v>0.8327</v>
      </c>
      <c r="O27" t="s">
        <v>92</v>
      </c>
    </row>
    <row r="28" spans="1:19" x14ac:dyDescent="0.2">
      <c r="A28" t="s">
        <v>33</v>
      </c>
      <c r="B28">
        <v>0.4690477873369463</v>
      </c>
      <c r="C28">
        <v>0.46246638840009863</v>
      </c>
      <c r="D28">
        <v>0.22392449920216814</v>
      </c>
      <c r="E28">
        <v>0.70100827759802919</v>
      </c>
      <c r="F28">
        <v>0.12170728190901393</v>
      </c>
      <c r="G28">
        <v>0.14051084940801675</v>
      </c>
      <c r="H28">
        <v>1.1544982946300617</v>
      </c>
      <c r="I28">
        <v>1.2373758199762386</v>
      </c>
      <c r="J28">
        <v>0.14066489829850337</v>
      </c>
      <c r="K28">
        <v>0.89939999999999998</v>
      </c>
      <c r="O28" t="s">
        <v>88</v>
      </c>
      <c r="P28">
        <f>(ABS(C8-B8)+ABS(C9-B9)+ABS(C10-B10)+ABS(C11-B11)+ABS(C12-B12)+ABS(C13-B13)+ABS(C14-B14)+ABS(C15-B15))/8</f>
        <v>0.81498436214247749</v>
      </c>
    </row>
    <row r="29" spans="1:19" x14ac:dyDescent="0.2">
      <c r="A29" t="s">
        <v>34</v>
      </c>
      <c r="B29">
        <v>0.5309522126630537</v>
      </c>
      <c r="C29">
        <v>0.53753361159990132</v>
      </c>
      <c r="D29">
        <v>0.29899172234108645</v>
      </c>
      <c r="E29">
        <v>0.77607550085871624</v>
      </c>
      <c r="F29">
        <v>0.12170728194007795</v>
      </c>
      <c r="G29">
        <v>0.14051084940801675</v>
      </c>
      <c r="H29">
        <v>1.1544982943353927</v>
      </c>
      <c r="I29">
        <v>1.2373758193002093</v>
      </c>
      <c r="J29">
        <v>0.14066489829850337</v>
      </c>
      <c r="K29">
        <v>0.89939999999999998</v>
      </c>
      <c r="O29" t="s">
        <v>16</v>
      </c>
      <c r="P29">
        <f>AVERAGE(J8:J15)</f>
        <v>2.1182355972089058</v>
      </c>
    </row>
    <row r="30" spans="1:19" x14ac:dyDescent="0.2">
      <c r="O30" t="s">
        <v>17</v>
      </c>
      <c r="P30">
        <f>AVERAGE(K8:K15)*100</f>
        <v>84.41125000000001</v>
      </c>
    </row>
    <row r="31" spans="1:19" x14ac:dyDescent="0.2">
      <c r="O31" t="s">
        <v>89</v>
      </c>
      <c r="P31">
        <f>(ABS(G13-F13)+ABS(F10-G10)+ABS(F11-G11)+ABS(F14-G14)+ABS(F15-G15)+ABS(G12-F12)+ABS(G9-F9)+ABS(G8-F8))/8</f>
        <v>1.0042451743522092</v>
      </c>
    </row>
    <row r="32" spans="1:19" x14ac:dyDescent="0.2">
      <c r="A32" t="s">
        <v>149</v>
      </c>
    </row>
    <row r="33" spans="1:11" x14ac:dyDescent="0.2">
      <c r="A33" t="s">
        <v>7</v>
      </c>
      <c r="B33" t="s">
        <v>8</v>
      </c>
      <c r="C33" t="s">
        <v>9</v>
      </c>
      <c r="D33" t="s">
        <v>10</v>
      </c>
      <c r="E33" t="s">
        <v>11</v>
      </c>
      <c r="F33" t="s">
        <v>12</v>
      </c>
      <c r="G33" t="s">
        <v>13</v>
      </c>
      <c r="H33" t="s">
        <v>14</v>
      </c>
      <c r="I33" t="s">
        <v>15</v>
      </c>
      <c r="J33" t="s">
        <v>16</v>
      </c>
      <c r="K33" t="s">
        <v>17</v>
      </c>
    </row>
    <row r="34" spans="1:11" x14ac:dyDescent="0.2">
      <c r="A34" t="s">
        <v>35</v>
      </c>
      <c r="B34">
        <v>-0.43877286022520923</v>
      </c>
      <c r="C34">
        <v>-0.51799040632819648</v>
      </c>
      <c r="D34">
        <v>-3.256127047902309</v>
      </c>
      <c r="E34">
        <v>2.2201462352459163</v>
      </c>
      <c r="F34">
        <v>1.3970341614295905</v>
      </c>
      <c r="G34">
        <v>0.46330434235677398</v>
      </c>
      <c r="H34">
        <v>0.33163422566751899</v>
      </c>
      <c r="I34">
        <v>2.317865363283043</v>
      </c>
      <c r="J34">
        <v>0.47002801326859417</v>
      </c>
      <c r="K34">
        <v>0.66410000000000002</v>
      </c>
    </row>
    <row r="35" spans="1:11" x14ac:dyDescent="0.2">
      <c r="A35" t="s">
        <v>36</v>
      </c>
      <c r="B35">
        <v>3.9021748659733124E-2</v>
      </c>
      <c r="C35">
        <v>5.8149325547454889E-2</v>
      </c>
      <c r="D35">
        <v>-4.6526921740228673</v>
      </c>
      <c r="E35">
        <v>4.7689908251177764</v>
      </c>
      <c r="F35">
        <v>2.403534726519895</v>
      </c>
      <c r="G35">
        <v>0.58210830468085251</v>
      </c>
      <c r="H35">
        <v>0.24218843117099192</v>
      </c>
      <c r="I35">
        <v>2.4150264145134064</v>
      </c>
      <c r="J35">
        <v>0.58242247773932276</v>
      </c>
      <c r="K35">
        <v>0.52410000000000001</v>
      </c>
    </row>
    <row r="36" spans="1:11" x14ac:dyDescent="0.2">
      <c r="A36" t="s">
        <v>37</v>
      </c>
      <c r="B36">
        <v>0.3997511115654761</v>
      </c>
      <c r="C36">
        <v>0.45984108078074154</v>
      </c>
      <c r="D36">
        <v>-1.920111611095987</v>
      </c>
      <c r="E36">
        <v>2.8397937726574702</v>
      </c>
      <c r="F36">
        <v>1.2142838902395618</v>
      </c>
      <c r="G36">
        <v>0.46423865236879486</v>
      </c>
      <c r="H36">
        <v>0.38231475859999003</v>
      </c>
      <c r="I36">
        <v>2.4863481561370699</v>
      </c>
      <c r="J36">
        <v>0.46811145120952374</v>
      </c>
      <c r="K36">
        <v>0.56889999999999996</v>
      </c>
    </row>
    <row r="37" spans="1:11" x14ac:dyDescent="0.2">
      <c r="A37" t="s">
        <v>38</v>
      </c>
      <c r="B37">
        <v>-0.36123013182651964</v>
      </c>
      <c r="C37">
        <v>-0.44236239924306314</v>
      </c>
      <c r="D37">
        <v>-2.9592325027750079</v>
      </c>
      <c r="E37">
        <v>2.074507704288882</v>
      </c>
      <c r="F37">
        <v>1.2841409961533456</v>
      </c>
      <c r="G37">
        <v>0.42072050141671785</v>
      </c>
      <c r="H37">
        <v>0.32762796505756719</v>
      </c>
      <c r="I37">
        <v>2.440510852574918</v>
      </c>
      <c r="J37">
        <v>0.42847191871636581</v>
      </c>
      <c r="K37">
        <v>0.52170000000000005</v>
      </c>
    </row>
    <row r="38" spans="1:11" x14ac:dyDescent="0.2">
      <c r="A38" t="s">
        <v>39</v>
      </c>
      <c r="B38">
        <v>0.17213829394345448</v>
      </c>
      <c r="C38">
        <v>0.22308437875635767</v>
      </c>
      <c r="D38">
        <v>-3.2667288124129121</v>
      </c>
      <c r="E38">
        <v>3.712897569925627</v>
      </c>
      <c r="F38">
        <v>1.780549652287732</v>
      </c>
      <c r="G38">
        <v>0.43372296884474837</v>
      </c>
      <c r="H38">
        <v>0.24358937044382961</v>
      </c>
      <c r="I38">
        <v>1.8241075925602404</v>
      </c>
      <c r="J38">
        <v>0.43670483997920856</v>
      </c>
      <c r="K38">
        <v>0.65400000000000003</v>
      </c>
    </row>
    <row r="39" spans="1:11" x14ac:dyDescent="0.2">
      <c r="A39" t="s">
        <v>40</v>
      </c>
      <c r="B39">
        <v>0.18909183788306519</v>
      </c>
      <c r="C39">
        <v>0.21927802048670544</v>
      </c>
      <c r="D39">
        <v>-0.893177259176132</v>
      </c>
      <c r="E39">
        <v>1.3317333001495431</v>
      </c>
      <c r="F39">
        <v>0.56758965391085914</v>
      </c>
      <c r="G39">
        <v>0.21953062453049543</v>
      </c>
      <c r="H39">
        <v>0.38677700169103696</v>
      </c>
      <c r="I39">
        <v>2.4774343828764098</v>
      </c>
      <c r="J39">
        <v>0.22159625612119369</v>
      </c>
      <c r="K39">
        <v>0.53110000000000002</v>
      </c>
    </row>
    <row r="40" spans="1:11" x14ac:dyDescent="0.2">
      <c r="A40" t="s">
        <v>41</v>
      </c>
      <c r="B40">
        <v>-0.18061506591320053</v>
      </c>
      <c r="C40">
        <v>-0.22120067745896554</v>
      </c>
      <c r="D40">
        <v>-1.4826119069362165</v>
      </c>
      <c r="E40">
        <v>1.0402105520182854</v>
      </c>
      <c r="F40">
        <v>0.64358898399516629</v>
      </c>
      <c r="G40">
        <v>0.21129291177355775</v>
      </c>
      <c r="H40">
        <v>0.32830411493672285</v>
      </c>
      <c r="I40">
        <v>2.4255809643732427</v>
      </c>
      <c r="J40">
        <v>0.21515549360937128</v>
      </c>
      <c r="K40">
        <v>0.5272</v>
      </c>
    </row>
    <row r="41" spans="1:11" x14ac:dyDescent="0.2">
      <c r="A41" t="s">
        <v>42</v>
      </c>
      <c r="B41">
        <v>0.55879874167932975</v>
      </c>
      <c r="C41">
        <v>0.65905085178473988</v>
      </c>
      <c r="D41">
        <v>-2.7022269515583091</v>
      </c>
      <c r="E41">
        <v>4.0203286551277886</v>
      </c>
      <c r="F41">
        <v>1.7149691677277645</v>
      </c>
      <c r="G41">
        <v>0.52210894481010639</v>
      </c>
      <c r="H41">
        <v>0.30444217577501448</v>
      </c>
      <c r="I41">
        <v>2.1242417299898535</v>
      </c>
      <c r="J41">
        <v>0.53164672088832632</v>
      </c>
      <c r="K41">
        <v>0.59830000000000005</v>
      </c>
    </row>
    <row r="42" spans="1:11" x14ac:dyDescent="0.2">
      <c r="A42" t="s">
        <v>43</v>
      </c>
      <c r="B42">
        <v>-0.37818367576612921</v>
      </c>
      <c r="C42">
        <v>-0.43785017432577433</v>
      </c>
      <c r="D42">
        <v>-2.6617494312380559</v>
      </c>
      <c r="E42">
        <v>1.786049082586507</v>
      </c>
      <c r="F42">
        <v>1.1346633277213845</v>
      </c>
      <c r="G42">
        <v>0.43729337680897074</v>
      </c>
      <c r="H42">
        <v>0.38539482692821087</v>
      </c>
      <c r="I42">
        <v>2.5197587545725852</v>
      </c>
      <c r="J42">
        <v>0.44134520327217847</v>
      </c>
      <c r="K42">
        <v>0.5252</v>
      </c>
    </row>
    <row r="43" spans="1:11" x14ac:dyDescent="0.2">
      <c r="A43" t="s">
        <v>44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J43">
        <v>0</v>
      </c>
      <c r="K43">
        <v>0</v>
      </c>
    </row>
    <row r="44" spans="1:11" x14ac:dyDescent="0.2">
      <c r="A44" t="s">
        <v>45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J44">
        <v>0</v>
      </c>
      <c r="K44">
        <v>0</v>
      </c>
    </row>
    <row r="45" spans="1:11" x14ac:dyDescent="0.2">
      <c r="A45" t="s">
        <v>46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J45">
        <v>0</v>
      </c>
      <c r="K45">
        <v>0</v>
      </c>
    </row>
    <row r="46" spans="1:11" x14ac:dyDescent="0.2">
      <c r="A46" t="s">
        <v>47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J46">
        <v>0</v>
      </c>
      <c r="K46">
        <v>0</v>
      </c>
    </row>
    <row r="47" spans="1:11" x14ac:dyDescent="0.2">
      <c r="A47" t="s">
        <v>48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J47">
        <v>0</v>
      </c>
      <c r="K47">
        <v>0</v>
      </c>
    </row>
    <row r="48" spans="1:11" x14ac:dyDescent="0.2">
      <c r="A48" t="s">
        <v>49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J48">
        <v>0</v>
      </c>
      <c r="K48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B4133-834D-014C-99E3-3D188B2AF5BB}">
  <dimension ref="A1:X48"/>
  <sheetViews>
    <sheetView workbookViewId="0">
      <selection activeCell="P3" sqref="P3:P31"/>
    </sheetView>
  </sheetViews>
  <sheetFormatPr baseColWidth="10" defaultColWidth="8.83203125" defaultRowHeight="16" x14ac:dyDescent="0.2"/>
  <sheetData>
    <row r="1" spans="1:24" x14ac:dyDescent="0.2">
      <c r="A1" t="s">
        <v>150</v>
      </c>
    </row>
    <row r="2" spans="1:24" x14ac:dyDescent="0.2">
      <c r="I2" t="s">
        <v>0</v>
      </c>
      <c r="J2" t="s">
        <v>1</v>
      </c>
      <c r="K2" t="s">
        <v>2</v>
      </c>
    </row>
    <row r="3" spans="1:24" x14ac:dyDescent="0.2">
      <c r="A3" t="s">
        <v>3</v>
      </c>
      <c r="B3">
        <v>10000</v>
      </c>
      <c r="C3" t="s">
        <v>4</v>
      </c>
      <c r="D3">
        <v>2985</v>
      </c>
      <c r="E3" t="s">
        <v>5</v>
      </c>
      <c r="F3">
        <v>1000000</v>
      </c>
      <c r="H3" t="s">
        <v>6</v>
      </c>
      <c r="I3">
        <v>0</v>
      </c>
      <c r="J3">
        <v>0</v>
      </c>
      <c r="K3">
        <v>3</v>
      </c>
      <c r="O3" t="s">
        <v>86</v>
      </c>
      <c r="P3" t="s">
        <v>93</v>
      </c>
      <c r="R3" t="s">
        <v>115</v>
      </c>
      <c r="S3" t="s">
        <v>116</v>
      </c>
      <c r="V3" t="s">
        <v>30</v>
      </c>
      <c r="W3" t="s">
        <v>31</v>
      </c>
      <c r="X3" t="s">
        <v>32</v>
      </c>
    </row>
    <row r="4" spans="1:24" x14ac:dyDescent="0.2">
      <c r="A4" t="s">
        <v>151</v>
      </c>
      <c r="O4" t="s">
        <v>88</v>
      </c>
      <c r="P4">
        <f>(ABS(C6-B6)+ABS(C8-B8)+ABS(C9-B9)+ABS(C12-B12)+ABS(C13-B13))/5</f>
        <v>0.16251972041628085</v>
      </c>
      <c r="R4" t="s">
        <v>88</v>
      </c>
      <c r="S4">
        <f>(ABS(B25-C25)+ABS(B26-C26)+ABS(B27-C27))/3</f>
        <v>1.3736708556876975E-2</v>
      </c>
      <c r="U4" t="s">
        <v>89</v>
      </c>
      <c r="V4">
        <f>ABS(G25-F25)</f>
        <v>4.3440783860798388E-2</v>
      </c>
      <c r="W4">
        <f>ABS(G26-F26)</f>
        <v>4.4879574189322036E-2</v>
      </c>
      <c r="X4">
        <f>ABS(G27-F27)</f>
        <v>2.7985382352586519E-2</v>
      </c>
    </row>
    <row r="5" spans="1:24" x14ac:dyDescent="0.2">
      <c r="A5" t="s">
        <v>7</v>
      </c>
      <c r="B5" t="s">
        <v>8</v>
      </c>
      <c r="C5" t="s">
        <v>9</v>
      </c>
      <c r="D5" t="s">
        <v>10</v>
      </c>
      <c r="E5" t="s">
        <v>11</v>
      </c>
      <c r="F5" t="s">
        <v>12</v>
      </c>
      <c r="G5" t="s">
        <v>13</v>
      </c>
      <c r="H5" t="s">
        <v>14</v>
      </c>
      <c r="I5" t="s">
        <v>15</v>
      </c>
      <c r="J5" t="s">
        <v>16</v>
      </c>
      <c r="K5" t="s">
        <v>17</v>
      </c>
      <c r="O5" t="s">
        <v>16</v>
      </c>
      <c r="P5">
        <f>(J6+J8+J9+J12+J13)/5</f>
        <v>0.44072103659124151</v>
      </c>
      <c r="R5" t="s">
        <v>16</v>
      </c>
      <c r="S5">
        <f>SUM(J25:J27)/3</f>
        <v>0.16692725707414394</v>
      </c>
      <c r="U5" t="s">
        <v>17</v>
      </c>
      <c r="V5">
        <f>K25</f>
        <v>0.76139999999999997</v>
      </c>
      <c r="W5">
        <f>K26</f>
        <v>0.79730000000000001</v>
      </c>
      <c r="X5">
        <f>K27</f>
        <v>0.82350000000000001</v>
      </c>
    </row>
    <row r="6" spans="1:24" x14ac:dyDescent="0.2">
      <c r="A6" t="s">
        <v>18</v>
      </c>
      <c r="B6">
        <v>2</v>
      </c>
      <c r="C6">
        <v>2.1657963815534362</v>
      </c>
      <c r="D6">
        <v>1.3052441458703288</v>
      </c>
      <c r="E6">
        <v>3.0263486172365437</v>
      </c>
      <c r="F6">
        <v>0.43906533103211798</v>
      </c>
      <c r="G6">
        <v>0.57284373614747075</v>
      </c>
      <c r="H6">
        <v>1.3046890648388878</v>
      </c>
      <c r="I6">
        <v>1.4861807811278014</v>
      </c>
      <c r="J6">
        <v>0.59635424554504979</v>
      </c>
      <c r="K6">
        <v>0.9486</v>
      </c>
      <c r="O6" t="s">
        <v>17</v>
      </c>
      <c r="P6">
        <f>(K6+K8+K9+K12+K13)/5*100</f>
        <v>89.771999999999991</v>
      </c>
      <c r="R6" t="s">
        <v>17</v>
      </c>
      <c r="S6">
        <f>SUM(K25:K27)/3*100</f>
        <v>79.406666666666666</v>
      </c>
    </row>
    <row r="7" spans="1:24" x14ac:dyDescent="0.2">
      <c r="A7" t="s">
        <v>20</v>
      </c>
      <c r="B7">
        <v>0.2</v>
      </c>
      <c r="C7">
        <v>0.21538679500279212</v>
      </c>
      <c r="D7">
        <v>-0.2078803711164372</v>
      </c>
      <c r="E7">
        <v>0.63865396112202144</v>
      </c>
      <c r="F7">
        <v>0.21595660402839381</v>
      </c>
      <c r="G7">
        <v>0.23359629818230199</v>
      </c>
      <c r="H7">
        <v>1.0816816611525755</v>
      </c>
      <c r="I7">
        <v>1.1462019093660138</v>
      </c>
      <c r="J7">
        <v>0.23410250742982847</v>
      </c>
      <c r="K7">
        <v>0.94450000000000001</v>
      </c>
      <c r="O7" t="s">
        <v>89</v>
      </c>
      <c r="P7">
        <f>(ABS(G6-F6)+ABS(F8-G8)+ABS(F9-G9)+ABS(F13-G13)+ABS(F12-G12))/5</f>
        <v>9.8880332916608027E-2</v>
      </c>
      <c r="R7" t="s">
        <v>89</v>
      </c>
      <c r="S7">
        <f>(ABS(G25-F25)+ABS(F26-G26)+ABS(G27-F27))/3</f>
        <v>3.8768580134235647E-2</v>
      </c>
    </row>
    <row r="8" spans="1:24" x14ac:dyDescent="0.2">
      <c r="A8" t="s">
        <v>21</v>
      </c>
      <c r="B8">
        <v>2</v>
      </c>
      <c r="C8">
        <v>2.2097328694993195</v>
      </c>
      <c r="D8">
        <v>1.5031191204162024</v>
      </c>
      <c r="E8">
        <v>2.9163466185824367</v>
      </c>
      <c r="F8">
        <v>0.3605238436301873</v>
      </c>
      <c r="G8">
        <v>0.46809841590253792</v>
      </c>
      <c r="H8">
        <v>1.2983840713256591</v>
      </c>
      <c r="I8">
        <v>1.4173825926062562</v>
      </c>
      <c r="J8">
        <v>0.51293664669126926</v>
      </c>
      <c r="K8">
        <v>0.89219999999999999</v>
      </c>
    </row>
    <row r="9" spans="1:24" x14ac:dyDescent="0.2">
      <c r="A9" t="s">
        <v>22</v>
      </c>
      <c r="B9">
        <v>1</v>
      </c>
      <c r="C9">
        <v>1.1057043569465208</v>
      </c>
      <c r="D9">
        <v>0.7396693392100413</v>
      </c>
      <c r="E9">
        <v>1.4717393746830003</v>
      </c>
      <c r="F9">
        <v>0.18675599175480626</v>
      </c>
      <c r="G9">
        <v>0.24079351458020723</v>
      </c>
      <c r="H9">
        <v>1.2893482683883437</v>
      </c>
      <c r="I9">
        <v>1.4128260513032651</v>
      </c>
      <c r="J9">
        <v>0.26297324529572574</v>
      </c>
      <c r="K9">
        <v>0.89890000000000003</v>
      </c>
      <c r="O9" t="s">
        <v>90</v>
      </c>
      <c r="R9" t="s">
        <v>91</v>
      </c>
    </row>
    <row r="10" spans="1:24" x14ac:dyDescent="0.2">
      <c r="A10" t="s">
        <v>25</v>
      </c>
      <c r="B10">
        <v>-3.83</v>
      </c>
      <c r="C10">
        <v>-4.2167964189146687</v>
      </c>
      <c r="D10">
        <v>-5.6013628427349174</v>
      </c>
      <c r="E10">
        <v>-2.8322299950944205</v>
      </c>
      <c r="F10">
        <v>0.70642442143913475</v>
      </c>
      <c r="G10">
        <v>0.92843985668175366</v>
      </c>
      <c r="H10">
        <v>1.3142805210362445</v>
      </c>
      <c r="I10">
        <v>1.3994588634239797</v>
      </c>
      <c r="J10">
        <v>1.0057892608098613</v>
      </c>
      <c r="K10">
        <v>0.86819999999999997</v>
      </c>
      <c r="O10" t="s">
        <v>88</v>
      </c>
      <c r="P10">
        <f>(ABS(D7-C7)+ABS(D10-C10)+ABS(D11-C11)+ABS(D14-C14)+ABS(D15-C15))/5</f>
        <v>1.2269516053104994</v>
      </c>
      <c r="R10" t="s">
        <v>88</v>
      </c>
      <c r="S10">
        <f>(ABS(B28-C28)+ABS(B29-C29))/2</f>
        <v>2.0652426082409248E-3</v>
      </c>
    </row>
    <row r="11" spans="1:24" x14ac:dyDescent="0.2">
      <c r="A11" t="s">
        <v>26</v>
      </c>
      <c r="B11">
        <v>3.81</v>
      </c>
      <c r="C11">
        <v>4.2193302409963671</v>
      </c>
      <c r="D11">
        <v>2.8004117833843241</v>
      </c>
      <c r="E11">
        <v>5.6382486986084102</v>
      </c>
      <c r="F11">
        <v>0.72395129135243874</v>
      </c>
      <c r="G11">
        <v>0.93619786580976327</v>
      </c>
      <c r="H11">
        <v>1.2931779761878996</v>
      </c>
      <c r="I11">
        <v>1.4072572608469649</v>
      </c>
      <c r="J11">
        <v>1.0217718385925985</v>
      </c>
      <c r="K11">
        <v>0.88829999999999998</v>
      </c>
      <c r="O11" t="s">
        <v>16</v>
      </c>
      <c r="P11">
        <f>(J7+J10+J11+J14+J15)/5</f>
        <v>0.89351206516580428</v>
      </c>
      <c r="R11" t="s">
        <v>16</v>
      </c>
      <c r="S11">
        <f>(J28+J29)/2</f>
        <v>8.6900837565694347E-2</v>
      </c>
    </row>
    <row r="12" spans="1:24" x14ac:dyDescent="0.2">
      <c r="A12" t="s">
        <v>21</v>
      </c>
      <c r="B12">
        <v>1</v>
      </c>
      <c r="C12">
        <v>1.1107367956127996</v>
      </c>
      <c r="D12">
        <v>0.73594648640301907</v>
      </c>
      <c r="E12">
        <v>1.48552710482258</v>
      </c>
      <c r="F12">
        <v>0.19122305928378211</v>
      </c>
      <c r="G12">
        <v>0.25669494769971879</v>
      </c>
      <c r="H12">
        <v>1.3423849020152636</v>
      </c>
      <c r="I12">
        <v>1.504921107063881</v>
      </c>
      <c r="J12">
        <v>0.27956203976425748</v>
      </c>
      <c r="K12">
        <v>0.88049999999999995</v>
      </c>
      <c r="O12" t="s">
        <v>17</v>
      </c>
      <c r="P12">
        <f>(K7+K10+K11+K14+K15)/5*100</f>
        <v>88.134</v>
      </c>
      <c r="R12" t="s">
        <v>17</v>
      </c>
      <c r="S12">
        <f>(K28+K29)/2*100</f>
        <v>93.13</v>
      </c>
    </row>
    <row r="13" spans="1:24" x14ac:dyDescent="0.2">
      <c r="A13" t="s">
        <v>22</v>
      </c>
      <c r="B13">
        <v>-2</v>
      </c>
      <c r="C13">
        <v>-2.2206281984693281</v>
      </c>
      <c r="D13">
        <v>-2.9501482126365381</v>
      </c>
      <c r="E13">
        <v>-1.4911081843021181</v>
      </c>
      <c r="F13">
        <v>0.37221092832397479</v>
      </c>
      <c r="G13">
        <v>0.5057502042779739</v>
      </c>
      <c r="H13">
        <v>1.3587731197343182</v>
      </c>
      <c r="I13">
        <v>1.5123653128433376</v>
      </c>
      <c r="J13">
        <v>0.55177900565990512</v>
      </c>
      <c r="K13">
        <v>0.86839999999999995</v>
      </c>
      <c r="O13" t="s">
        <v>89</v>
      </c>
      <c r="P13">
        <f>(ABS(G7-F7)+ABS(F10-G10)+ABS(F11-G11)+ABS(F14-G14)+ABS(F15-G15))/5</f>
        <v>0.20032777795042259</v>
      </c>
      <c r="R13" t="s">
        <v>89</v>
      </c>
      <c r="S13">
        <f>(ABS(G28-F28)+ABS(F29-G29))/2</f>
        <v>5.2032900735830001E-3</v>
      </c>
    </row>
    <row r="14" spans="1:24" x14ac:dyDescent="0.2">
      <c r="A14" t="s">
        <v>27</v>
      </c>
      <c r="B14">
        <v>-3.83</v>
      </c>
      <c r="C14">
        <v>-4.263283492551083</v>
      </c>
      <c r="D14">
        <v>-5.7207702930050344</v>
      </c>
      <c r="E14">
        <v>-2.8057966920971311</v>
      </c>
      <c r="F14">
        <v>0.74362937888166414</v>
      </c>
      <c r="G14">
        <v>1.0073697042934491</v>
      </c>
      <c r="H14">
        <v>1.3546663605577567</v>
      </c>
      <c r="I14">
        <v>1.4806038472918888</v>
      </c>
      <c r="J14">
        <v>1.096598516342939</v>
      </c>
      <c r="K14">
        <v>0.85509999999999997</v>
      </c>
    </row>
    <row r="15" spans="1:24" x14ac:dyDescent="0.2">
      <c r="A15" t="s">
        <v>28</v>
      </c>
      <c r="B15">
        <v>3.93</v>
      </c>
      <c r="C15">
        <v>4.3515688102078762</v>
      </c>
      <c r="D15">
        <v>2.9010496316608525</v>
      </c>
      <c r="E15">
        <v>5.8020879887549004</v>
      </c>
      <c r="F15">
        <v>0.74007440442198658</v>
      </c>
      <c r="G15">
        <v>1.0260712649084629</v>
      </c>
      <c r="H15">
        <v>1.386443388364236</v>
      </c>
      <c r="I15">
        <v>1.5074787198210271</v>
      </c>
      <c r="J15">
        <v>1.1092982026537939</v>
      </c>
      <c r="K15">
        <v>0.85060000000000002</v>
      </c>
      <c r="O15" t="s">
        <v>158</v>
      </c>
      <c r="R15" t="s">
        <v>117</v>
      </c>
    </row>
    <row r="16" spans="1:24" x14ac:dyDescent="0.2">
      <c r="A16" t="s">
        <v>120</v>
      </c>
      <c r="B16">
        <v>0.3</v>
      </c>
      <c r="C16">
        <v>0.1501957714692613</v>
      </c>
      <c r="D16">
        <v>-0.583152291824656</v>
      </c>
      <c r="E16">
        <v>0.88354383476317866</v>
      </c>
      <c r="F16">
        <v>0.37416405050218959</v>
      </c>
      <c r="G16">
        <v>0.76206980861307483</v>
      </c>
      <c r="H16">
        <v>2.0367264241186507</v>
      </c>
      <c r="I16">
        <v>2.8335412559063617</v>
      </c>
      <c r="J16">
        <v>0.77665417019755867</v>
      </c>
      <c r="K16">
        <v>0.4733</v>
      </c>
      <c r="O16" t="s">
        <v>88</v>
      </c>
      <c r="P16">
        <f>(ABS(D16-C16)+ABS(D17-C17))/2</f>
        <v>0.70848863760572078</v>
      </c>
      <c r="R16" t="s">
        <v>88</v>
      </c>
      <c r="S16">
        <f>(ABS(B25-C25)+ABS(B26-C26)+ABS(B27-C27)+ABS(B28-C28)+ABS(B29-C29))/5</f>
        <v>9.0681221774225555E-3</v>
      </c>
    </row>
    <row r="17" spans="1:19" x14ac:dyDescent="0.2">
      <c r="A17" t="s">
        <v>121</v>
      </c>
      <c r="B17">
        <v>0.5</v>
      </c>
      <c r="C17">
        <v>0.41419339075151895</v>
      </c>
      <c r="D17">
        <v>-0.26943582116600534</v>
      </c>
      <c r="E17">
        <v>1.0978226026690432</v>
      </c>
      <c r="F17">
        <v>0.34879682346711699</v>
      </c>
      <c r="G17">
        <v>0.68517248722448953</v>
      </c>
      <c r="H17">
        <v>1.9643885526643408</v>
      </c>
      <c r="I17">
        <v>6.0696568568105791</v>
      </c>
      <c r="J17">
        <v>0.69052451907236045</v>
      </c>
      <c r="K17">
        <v>0.44800000000000001</v>
      </c>
      <c r="O17" t="s">
        <v>16</v>
      </c>
      <c r="P17">
        <f>(J16+J17)/2</f>
        <v>0.73358934463495951</v>
      </c>
      <c r="R17" t="s">
        <v>16</v>
      </c>
      <c r="S17">
        <f>SUM(J25:J29)/5</f>
        <v>0.13491668927076411</v>
      </c>
    </row>
    <row r="18" spans="1:19" x14ac:dyDescent="0.2">
      <c r="A18" t="s">
        <v>122</v>
      </c>
      <c r="L18" t="s">
        <v>123</v>
      </c>
      <c r="O18" t="s">
        <v>17</v>
      </c>
      <c r="P18">
        <f>(K17+K16)/2*100</f>
        <v>46.064999999999998</v>
      </c>
      <c r="R18" t="s">
        <v>17</v>
      </c>
      <c r="S18">
        <f>SUM(K25:K29)/5*100</f>
        <v>84.896000000000015</v>
      </c>
    </row>
    <row r="19" spans="1:19" x14ac:dyDescent="0.2">
      <c r="A19" t="s">
        <v>120</v>
      </c>
      <c r="B19">
        <v>0.3</v>
      </c>
      <c r="C19">
        <v>-4.4783802979160181E-2</v>
      </c>
      <c r="D19">
        <v>-0.94647821253764697</v>
      </c>
      <c r="E19">
        <v>0.85691060657932672</v>
      </c>
      <c r="F19">
        <v>0.46005662179047041</v>
      </c>
      <c r="G19">
        <v>0.71445081761663687</v>
      </c>
      <c r="H19">
        <v>1.5529627958317456</v>
      </c>
      <c r="I19">
        <v>1.4962998723385001</v>
      </c>
      <c r="J19">
        <v>0.79329429696037357</v>
      </c>
      <c r="K19">
        <v>0.58195007992130821</v>
      </c>
      <c r="L19">
        <v>1867</v>
      </c>
      <c r="O19" t="s">
        <v>89</v>
      </c>
      <c r="P19">
        <f>(ABS(G16-F16)+ABS(G17-F17))/2</f>
        <v>0.36214071093412892</v>
      </c>
      <c r="R19" t="s">
        <v>89</v>
      </c>
      <c r="S19">
        <f>(ABS(G29-F29)+ABS(F28-G28)+ABS(G27-F27)+ABS(G26-F26)+ABS(G25-F25))/5</f>
        <v>2.5342464109974587E-2</v>
      </c>
    </row>
    <row r="20" spans="1:19" x14ac:dyDescent="0.2">
      <c r="A20" t="s">
        <v>121</v>
      </c>
      <c r="B20">
        <v>0.5</v>
      </c>
      <c r="C20">
        <v>0.17530998572285728</v>
      </c>
      <c r="D20">
        <v>-0.78727690799373562</v>
      </c>
      <c r="E20">
        <v>1.1378968794394502</v>
      </c>
      <c r="F20">
        <v>0.49112478663350745</v>
      </c>
      <c r="G20">
        <v>0.68125895209533682</v>
      </c>
      <c r="H20">
        <v>1.3871402353058457</v>
      </c>
      <c r="I20">
        <v>1.3581694144247884</v>
      </c>
      <c r="J20">
        <v>0.75467699393934584</v>
      </c>
      <c r="K20">
        <v>0.63080822303576456</v>
      </c>
      <c r="L20">
        <v>2898</v>
      </c>
    </row>
    <row r="21" spans="1:19" x14ac:dyDescent="0.2">
      <c r="O21" t="s">
        <v>91</v>
      </c>
    </row>
    <row r="22" spans="1:19" x14ac:dyDescent="0.2">
      <c r="O22" t="s">
        <v>88</v>
      </c>
      <c r="P22">
        <f>(ABS(C6-B6)+ABS(C7-B7))/2</f>
        <v>9.0591588278114171E-2</v>
      </c>
    </row>
    <row r="23" spans="1:19" x14ac:dyDescent="0.2">
      <c r="A23" t="s">
        <v>152</v>
      </c>
      <c r="O23" t="s">
        <v>16</v>
      </c>
      <c r="P23">
        <f>(J6+J7)/2</f>
        <v>0.41522837648743915</v>
      </c>
    </row>
    <row r="24" spans="1:19" x14ac:dyDescent="0.2">
      <c r="A24" t="s">
        <v>29</v>
      </c>
      <c r="B24" t="s">
        <v>8</v>
      </c>
      <c r="C24" t="s">
        <v>9</v>
      </c>
      <c r="D24" t="s">
        <v>10</v>
      </c>
      <c r="E24" t="s">
        <v>11</v>
      </c>
      <c r="F24" t="s">
        <v>12</v>
      </c>
      <c r="G24" t="s">
        <v>13</v>
      </c>
      <c r="H24" t="s">
        <v>14</v>
      </c>
      <c r="I24" t="s">
        <v>15</v>
      </c>
      <c r="J24" t="s">
        <v>16</v>
      </c>
      <c r="K24" t="s">
        <v>17</v>
      </c>
      <c r="O24" t="s">
        <v>17</v>
      </c>
      <c r="P24">
        <f>(K6+K7)/2*100</f>
        <v>94.655000000000001</v>
      </c>
    </row>
    <row r="25" spans="1:19" x14ac:dyDescent="0.2">
      <c r="A25" t="s">
        <v>30</v>
      </c>
      <c r="B25">
        <v>0.30130943632957113</v>
      </c>
      <c r="C25">
        <v>0.28300181187968504</v>
      </c>
      <c r="D25">
        <v>6.6212405066097726E-2</v>
      </c>
      <c r="E25">
        <v>0.49979121869327248</v>
      </c>
      <c r="F25">
        <v>0.11060887267500555</v>
      </c>
      <c r="G25">
        <v>0.15404965653580394</v>
      </c>
      <c r="H25">
        <v>1.3927423072870244</v>
      </c>
      <c r="I25">
        <v>1.4749230799167283</v>
      </c>
      <c r="J25">
        <v>0.1551337029526377</v>
      </c>
      <c r="K25">
        <v>0.76139999999999997</v>
      </c>
      <c r="O25" t="s">
        <v>89</v>
      </c>
      <c r="P25">
        <f>(ABS(G6-F6)+ABS(G7-F7))/2</f>
        <v>7.5709049634630474E-2</v>
      </c>
    </row>
    <row r="26" spans="1:19" x14ac:dyDescent="0.2">
      <c r="A26" t="s">
        <v>31</v>
      </c>
      <c r="B26">
        <v>0.34077903681391508</v>
      </c>
      <c r="C26">
        <v>0.36138409964923052</v>
      </c>
      <c r="D26">
        <v>5.8249172496731623E-2</v>
      </c>
      <c r="E26">
        <v>0.66451902680172947</v>
      </c>
      <c r="F26">
        <v>0.15466351909707965</v>
      </c>
      <c r="G26">
        <v>0.19954309328640168</v>
      </c>
      <c r="H26">
        <v>1.2901755659726835</v>
      </c>
      <c r="I26">
        <v>1.3997538848796718</v>
      </c>
      <c r="J26">
        <v>0.20060412431640806</v>
      </c>
      <c r="K26">
        <v>0.79730000000000001</v>
      </c>
    </row>
    <row r="27" spans="1:19" x14ac:dyDescent="0.2">
      <c r="A27" t="s">
        <v>32</v>
      </c>
      <c r="B27">
        <v>0.35791152685651378</v>
      </c>
      <c r="C27">
        <v>0.35561408847108439</v>
      </c>
      <c r="D27">
        <v>0.1262191879333471</v>
      </c>
      <c r="E27">
        <v>0.5850089890088217</v>
      </c>
      <c r="F27">
        <v>0.11704036520424613</v>
      </c>
      <c r="G27">
        <v>0.14502574755683265</v>
      </c>
      <c r="H27">
        <v>1.2391088092022737</v>
      </c>
      <c r="I27">
        <v>1.3647890348815077</v>
      </c>
      <c r="J27">
        <v>0.14504394395338602</v>
      </c>
      <c r="K27">
        <v>0.82350000000000001</v>
      </c>
      <c r="O27" t="s">
        <v>92</v>
      </c>
    </row>
    <row r="28" spans="1:19" x14ac:dyDescent="0.2">
      <c r="A28" t="s">
        <v>33</v>
      </c>
      <c r="B28">
        <v>0.4690477873369463</v>
      </c>
      <c r="C28">
        <v>0.46698254472870537</v>
      </c>
      <c r="D28">
        <v>0.3069063998391291</v>
      </c>
      <c r="E28">
        <v>0.62705868961828171</v>
      </c>
      <c r="F28">
        <v>8.1673003255282539E-2</v>
      </c>
      <c r="G28">
        <v>8.6876293329010645E-2</v>
      </c>
      <c r="H28">
        <v>1.0637088127819221</v>
      </c>
      <c r="I28">
        <v>1.1088357875350092</v>
      </c>
      <c r="J28">
        <v>8.6900837565694347E-2</v>
      </c>
      <c r="K28">
        <v>0.93130000000000002</v>
      </c>
      <c r="O28" t="s">
        <v>88</v>
      </c>
      <c r="P28">
        <f>(ABS(C8-B8)+ABS(C9-B9)+ABS(C10-B10)+ABS(C11-B11)+ABS(C12-B12)+ABS(C13-B13)+ABS(C14-B14)+ABS(C15-B15))/8</f>
        <v>0.28722264789974533</v>
      </c>
    </row>
    <row r="29" spans="1:19" x14ac:dyDescent="0.2">
      <c r="A29" t="s">
        <v>34</v>
      </c>
      <c r="B29">
        <v>0.5309522126630537</v>
      </c>
      <c r="C29">
        <v>0.53301745527129463</v>
      </c>
      <c r="D29">
        <v>0.37294131038114942</v>
      </c>
      <c r="E29">
        <v>0.69309360016143973</v>
      </c>
      <c r="F29">
        <v>8.1673003255572751E-2</v>
      </c>
      <c r="G29">
        <v>8.6876293329010645E-2</v>
      </c>
      <c r="H29">
        <v>1.0637088127781424</v>
      </c>
      <c r="I29">
        <v>1.1088357883812157</v>
      </c>
      <c r="J29">
        <v>8.6900837565694347E-2</v>
      </c>
      <c r="K29">
        <v>0.93130000000000002</v>
      </c>
      <c r="O29" t="s">
        <v>16</v>
      </c>
      <c r="P29">
        <f>AVERAGE(J8:J15)</f>
        <v>0.73008859447629382</v>
      </c>
    </row>
    <row r="30" spans="1:19" x14ac:dyDescent="0.2">
      <c r="O30" t="s">
        <v>17</v>
      </c>
      <c r="P30">
        <f>AVERAGE(K8:K15)*100</f>
        <v>87.527500000000003</v>
      </c>
    </row>
    <row r="31" spans="1:19" x14ac:dyDescent="0.2">
      <c r="O31" t="s">
        <v>89</v>
      </c>
      <c r="P31">
        <f>(ABS(G13-F13)+ABS(F10-G10)+ABS(F11-G11)+ABS(F14-G14)+ABS(F15-G15)+ABS(G12-F12)+ABS(G9-F9)+ABS(G8-F8))/8</f>
        <v>0.16807780688323651</v>
      </c>
    </row>
    <row r="32" spans="1:19" x14ac:dyDescent="0.2">
      <c r="A32" t="s">
        <v>153</v>
      </c>
    </row>
    <row r="33" spans="1:11" x14ac:dyDescent="0.2">
      <c r="A33" t="s">
        <v>7</v>
      </c>
      <c r="B33" t="s">
        <v>8</v>
      </c>
      <c r="C33" t="s">
        <v>9</v>
      </c>
      <c r="D33" t="s">
        <v>10</v>
      </c>
      <c r="E33" t="s">
        <v>11</v>
      </c>
      <c r="F33" t="s">
        <v>12</v>
      </c>
      <c r="G33" t="s">
        <v>13</v>
      </c>
      <c r="H33" t="s">
        <v>14</v>
      </c>
      <c r="I33" t="s">
        <v>15</v>
      </c>
      <c r="J33" t="s">
        <v>16</v>
      </c>
      <c r="K33" t="s">
        <v>17</v>
      </c>
    </row>
    <row r="34" spans="1:11" x14ac:dyDescent="0.2">
      <c r="A34" t="s">
        <v>35</v>
      </c>
      <c r="B34">
        <v>-0.43877286022520923</v>
      </c>
      <c r="C34">
        <v>-0.49681037759269003</v>
      </c>
      <c r="D34">
        <v>-1.5382822361586246</v>
      </c>
      <c r="E34">
        <v>0.54466148097324474</v>
      </c>
      <c r="F34">
        <v>0.53137295724866995</v>
      </c>
      <c r="G34">
        <v>0.31247651763574241</v>
      </c>
      <c r="H34">
        <v>0.58805498731752515</v>
      </c>
      <c r="I34">
        <v>2.2004819045803949</v>
      </c>
      <c r="J34">
        <v>0.31782059010696756</v>
      </c>
      <c r="K34">
        <v>0.63449999999999995</v>
      </c>
    </row>
    <row r="35" spans="1:11" x14ac:dyDescent="0.2">
      <c r="A35" t="s">
        <v>36</v>
      </c>
      <c r="B35">
        <v>3.9021748659733124E-2</v>
      </c>
      <c r="C35">
        <v>7.1906468442051605E-2</v>
      </c>
      <c r="D35">
        <v>-1.9554733592473044</v>
      </c>
      <c r="E35">
        <v>2.0992862961314076</v>
      </c>
      <c r="F35">
        <v>1.0343964703846957</v>
      </c>
      <c r="G35">
        <v>0.43531434543078579</v>
      </c>
      <c r="H35">
        <v>0.42083897025372757</v>
      </c>
      <c r="I35">
        <v>2.5650304680134961</v>
      </c>
      <c r="J35">
        <v>0.43655467484954863</v>
      </c>
      <c r="K35">
        <v>0.52370000000000005</v>
      </c>
    </row>
    <row r="36" spans="1:11" x14ac:dyDescent="0.2">
      <c r="A36" t="s">
        <v>37</v>
      </c>
      <c r="B36">
        <v>0.3997511115654761</v>
      </c>
      <c r="C36">
        <v>0.42490390915063836</v>
      </c>
      <c r="D36">
        <v>-0.79440508447999503</v>
      </c>
      <c r="E36">
        <v>1.644212902781272</v>
      </c>
      <c r="F36">
        <v>0.62210785669960644</v>
      </c>
      <c r="G36">
        <v>0.33070584184598045</v>
      </c>
      <c r="H36">
        <v>0.5315892385613552</v>
      </c>
      <c r="I36">
        <v>2.3494505155378755</v>
      </c>
      <c r="J36">
        <v>0.33166099719053305</v>
      </c>
      <c r="K36">
        <v>0.57450000000000001</v>
      </c>
    </row>
    <row r="37" spans="1:11" x14ac:dyDescent="0.2">
      <c r="A37" t="s">
        <v>38</v>
      </c>
      <c r="B37">
        <v>-0.36123013182651964</v>
      </c>
      <c r="C37">
        <v>-0.41753569526693851</v>
      </c>
      <c r="D37">
        <v>-1.3996383823548613</v>
      </c>
      <c r="E37">
        <v>0.56456699182098402</v>
      </c>
      <c r="F37">
        <v>0.50108200703412087</v>
      </c>
      <c r="G37">
        <v>0.30692849556344248</v>
      </c>
      <c r="H37">
        <v>0.61253146442063799</v>
      </c>
      <c r="I37">
        <v>2.4930744602142214</v>
      </c>
      <c r="J37">
        <v>0.31205034507781138</v>
      </c>
      <c r="K37">
        <v>0.61140000000000005</v>
      </c>
    </row>
    <row r="38" spans="1:11" x14ac:dyDescent="0.2">
      <c r="A38" t="s">
        <v>39</v>
      </c>
      <c r="B38">
        <v>0.17213829394345448</v>
      </c>
      <c r="C38">
        <v>0.20570162639659223</v>
      </c>
      <c r="D38">
        <v>-1.2697049971892638</v>
      </c>
      <c r="E38">
        <v>1.6811082499824483</v>
      </c>
      <c r="F38">
        <v>0.75277231378927145</v>
      </c>
      <c r="G38">
        <v>0.31501955944073429</v>
      </c>
      <c r="H38">
        <v>0.41847920502682012</v>
      </c>
      <c r="I38">
        <v>2.1145626351362106</v>
      </c>
      <c r="J38">
        <v>0.31680249385949316</v>
      </c>
      <c r="K38">
        <v>0.65939999999999999</v>
      </c>
    </row>
    <row r="39" spans="1:11" x14ac:dyDescent="0.2">
      <c r="A39" t="s">
        <v>40</v>
      </c>
      <c r="B39">
        <v>0.18909183788306519</v>
      </c>
      <c r="C39">
        <v>0.21183406887034634</v>
      </c>
      <c r="D39">
        <v>-0.38618966066210914</v>
      </c>
      <c r="E39">
        <v>0.8098577984028017</v>
      </c>
      <c r="F39">
        <v>0.30511975436772842</v>
      </c>
      <c r="G39">
        <v>0.16154892287014316</v>
      </c>
      <c r="H39">
        <v>0.5294607135644368</v>
      </c>
      <c r="I39">
        <v>2.5582913682584256</v>
      </c>
      <c r="J39">
        <v>0.16314185100942771</v>
      </c>
      <c r="K39">
        <v>0.58560000000000001</v>
      </c>
    </row>
    <row r="40" spans="1:11" x14ac:dyDescent="0.2">
      <c r="A40" t="s">
        <v>41</v>
      </c>
      <c r="B40">
        <v>-0.18061506591320053</v>
      </c>
      <c r="C40">
        <v>-0.20883134435971712</v>
      </c>
      <c r="D40">
        <v>-0.6980749273647987</v>
      </c>
      <c r="E40">
        <v>0.28041223864536446</v>
      </c>
      <c r="F40">
        <v>0.24961865976322661</v>
      </c>
      <c r="G40">
        <v>0.15375032744898115</v>
      </c>
      <c r="H40">
        <v>0.6159408419018817</v>
      </c>
      <c r="I40">
        <v>2.4869213728183728</v>
      </c>
      <c r="J40">
        <v>0.15631801418915314</v>
      </c>
      <c r="K40">
        <v>0.61060000000000003</v>
      </c>
    </row>
    <row r="41" spans="1:11" x14ac:dyDescent="0.2">
      <c r="A41" t="s">
        <v>42</v>
      </c>
      <c r="B41">
        <v>0.55879874167932975</v>
      </c>
      <c r="C41">
        <v>0.63221800988145627</v>
      </c>
      <c r="D41">
        <v>-0.97086679048006808</v>
      </c>
      <c r="E41">
        <v>2.2353028102429806</v>
      </c>
      <c r="F41">
        <v>0.81791543773582231</v>
      </c>
      <c r="G41">
        <v>0.38522603486531409</v>
      </c>
      <c r="H41">
        <v>0.47098516190342143</v>
      </c>
      <c r="I41">
        <v>2.339110499511952</v>
      </c>
      <c r="J41">
        <v>0.39216002713355164</v>
      </c>
      <c r="K41">
        <v>0.58320000000000005</v>
      </c>
    </row>
    <row r="42" spans="1:11" x14ac:dyDescent="0.2">
      <c r="A42" t="s">
        <v>43</v>
      </c>
      <c r="B42">
        <v>-0.37818367576612921</v>
      </c>
      <c r="C42">
        <v>-0.42338666552173909</v>
      </c>
      <c r="D42">
        <v>-1.6148564239302972</v>
      </c>
      <c r="E42">
        <v>0.76808309288681897</v>
      </c>
      <c r="F42">
        <v>0.60790390425881291</v>
      </c>
      <c r="G42">
        <v>0.32220084678770722</v>
      </c>
      <c r="H42">
        <v>0.53001937400048571</v>
      </c>
      <c r="I42">
        <v>2.5783413886942688</v>
      </c>
      <c r="J42">
        <v>0.32535626004975127</v>
      </c>
      <c r="K42">
        <v>0.58489999999999998</v>
      </c>
    </row>
    <row r="43" spans="1:11" x14ac:dyDescent="0.2">
      <c r="A43" t="s">
        <v>44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J43">
        <v>0</v>
      </c>
      <c r="K43">
        <v>0</v>
      </c>
    </row>
    <row r="44" spans="1:11" x14ac:dyDescent="0.2">
      <c r="A44" t="s">
        <v>45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J44">
        <v>0</v>
      </c>
      <c r="K44">
        <v>0</v>
      </c>
    </row>
    <row r="45" spans="1:11" x14ac:dyDescent="0.2">
      <c r="A45" t="s">
        <v>46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J45">
        <v>0</v>
      </c>
      <c r="K45">
        <v>0</v>
      </c>
    </row>
    <row r="46" spans="1:11" x14ac:dyDescent="0.2">
      <c r="A46" t="s">
        <v>47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J46">
        <v>0</v>
      </c>
      <c r="K46">
        <v>0</v>
      </c>
    </row>
    <row r="47" spans="1:11" x14ac:dyDescent="0.2">
      <c r="A47" t="s">
        <v>48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J47">
        <v>0</v>
      </c>
      <c r="K47">
        <v>0</v>
      </c>
    </row>
    <row r="48" spans="1:11" x14ac:dyDescent="0.2">
      <c r="A48" t="s">
        <v>49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J48">
        <v>0</v>
      </c>
      <c r="K48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37C3F-A646-DD45-8095-E6D6E8744852}">
  <dimension ref="A1:X48"/>
  <sheetViews>
    <sheetView topLeftCell="E1" workbookViewId="0">
      <selection activeCell="P3" sqref="P3:P31"/>
    </sheetView>
  </sheetViews>
  <sheetFormatPr baseColWidth="10" defaultColWidth="8.83203125" defaultRowHeight="16" x14ac:dyDescent="0.2"/>
  <sheetData>
    <row r="1" spans="1:24" x14ac:dyDescent="0.2">
      <c r="A1" t="s">
        <v>154</v>
      </c>
    </row>
    <row r="2" spans="1:24" x14ac:dyDescent="0.2">
      <c r="I2" t="s">
        <v>0</v>
      </c>
      <c r="J2" t="s">
        <v>1</v>
      </c>
      <c r="K2" t="s">
        <v>2</v>
      </c>
    </row>
    <row r="3" spans="1:24" x14ac:dyDescent="0.2">
      <c r="A3" t="s">
        <v>3</v>
      </c>
      <c r="B3">
        <v>10000</v>
      </c>
      <c r="C3" t="s">
        <v>4</v>
      </c>
      <c r="D3">
        <v>1455</v>
      </c>
      <c r="E3" t="s">
        <v>5</v>
      </c>
      <c r="F3">
        <v>1000000</v>
      </c>
      <c r="H3" t="s">
        <v>6</v>
      </c>
      <c r="I3">
        <v>0</v>
      </c>
      <c r="J3">
        <v>0</v>
      </c>
      <c r="K3">
        <v>3</v>
      </c>
      <c r="O3" t="s">
        <v>86</v>
      </c>
      <c r="P3" t="s">
        <v>93</v>
      </c>
      <c r="R3" t="s">
        <v>115</v>
      </c>
      <c r="S3" t="s">
        <v>116</v>
      </c>
      <c r="V3" t="s">
        <v>30</v>
      </c>
      <c r="W3" t="s">
        <v>31</v>
      </c>
      <c r="X3" t="s">
        <v>32</v>
      </c>
    </row>
    <row r="4" spans="1:24" x14ac:dyDescent="0.2">
      <c r="A4" t="s">
        <v>155</v>
      </c>
      <c r="O4" t="s">
        <v>88</v>
      </c>
      <c r="P4">
        <f>(ABS(C6-B6)+ABS(C8-B8)+ABS(C9-B9)+ABS(C12-B12)+ABS(C13-B13))/5</f>
        <v>7.0250293554466617E-2</v>
      </c>
      <c r="R4" t="s">
        <v>88</v>
      </c>
      <c r="S4">
        <f>(ABS(B25-C25)+ABS(B26-C26)+ABS(B27-C27))/3</f>
        <v>5.3072203288491533E-3</v>
      </c>
      <c r="U4" t="s">
        <v>89</v>
      </c>
      <c r="V4">
        <f>ABS(G25-F25)</f>
        <v>3.4515551332976888E-2</v>
      </c>
      <c r="W4">
        <f>ABS(G26-F26)</f>
        <v>4.18680040263089E-2</v>
      </c>
      <c r="X4">
        <f>ABS(G27-F27)</f>
        <v>2.6300059018886685E-2</v>
      </c>
    </row>
    <row r="5" spans="1:24" x14ac:dyDescent="0.2">
      <c r="A5" t="s">
        <v>7</v>
      </c>
      <c r="B5" t="s">
        <v>8</v>
      </c>
      <c r="C5" t="s">
        <v>9</v>
      </c>
      <c r="D5" t="s">
        <v>10</v>
      </c>
      <c r="E5" t="s">
        <v>11</v>
      </c>
      <c r="F5" t="s">
        <v>12</v>
      </c>
      <c r="G5" t="s">
        <v>13</v>
      </c>
      <c r="H5" t="s">
        <v>14</v>
      </c>
      <c r="I5" t="s">
        <v>15</v>
      </c>
      <c r="J5" t="s">
        <v>16</v>
      </c>
      <c r="K5" t="s">
        <v>17</v>
      </c>
      <c r="O5" t="s">
        <v>16</v>
      </c>
      <c r="P5">
        <f>(J6+J8+J9+J12+J13)/5</f>
        <v>0.22870018149237117</v>
      </c>
      <c r="R5" t="s">
        <v>16</v>
      </c>
      <c r="S5">
        <f>SUM(J25:J27)/3</f>
        <v>0.12982721759363136</v>
      </c>
      <c r="U5" t="s">
        <v>17</v>
      </c>
      <c r="V5">
        <f>K25</f>
        <v>0.76929999999999998</v>
      </c>
      <c r="W5">
        <f>K26</f>
        <v>0.79149999999999998</v>
      </c>
      <c r="X5">
        <f>K27</f>
        <v>0.79900000000000004</v>
      </c>
    </row>
    <row r="6" spans="1:24" x14ac:dyDescent="0.2">
      <c r="A6" t="s">
        <v>18</v>
      </c>
      <c r="B6">
        <v>2</v>
      </c>
      <c r="C6">
        <v>2.0726557415260412</v>
      </c>
      <c r="D6">
        <v>1.5302261217059645</v>
      </c>
      <c r="E6">
        <v>2.615085361346118</v>
      </c>
      <c r="F6">
        <v>0.27675489146672722</v>
      </c>
      <c r="G6">
        <v>0.29723566396146894</v>
      </c>
      <c r="H6">
        <v>1.0740032900094343</v>
      </c>
      <c r="I6">
        <v>1.1238014796774327</v>
      </c>
      <c r="J6">
        <v>0.30598675903920125</v>
      </c>
      <c r="K6">
        <v>0.94840000000000002</v>
      </c>
      <c r="O6" t="s">
        <v>17</v>
      </c>
      <c r="P6">
        <f>(K6+K8+K9+K12+K13)/5*100</f>
        <v>92.622</v>
      </c>
      <c r="R6" t="s">
        <v>17</v>
      </c>
      <c r="S6">
        <f>SUM(K25:K27)/3*100</f>
        <v>78.66</v>
      </c>
    </row>
    <row r="7" spans="1:24" x14ac:dyDescent="0.2">
      <c r="A7" t="s">
        <v>20</v>
      </c>
      <c r="B7">
        <v>0.2</v>
      </c>
      <c r="C7">
        <v>0.20663382753470341</v>
      </c>
      <c r="D7">
        <v>-7.6672044439952347E-2</v>
      </c>
      <c r="E7">
        <v>0.48993969950935917</v>
      </c>
      <c r="F7">
        <v>0.1445464683072426</v>
      </c>
      <c r="G7">
        <v>0.14872419337838544</v>
      </c>
      <c r="H7">
        <v>1.0289022977874687</v>
      </c>
      <c r="I7">
        <v>1.0543492210144643</v>
      </c>
      <c r="J7">
        <v>0.1488720704625672</v>
      </c>
      <c r="K7">
        <v>0.94540000000000002</v>
      </c>
      <c r="O7" t="s">
        <v>89</v>
      </c>
      <c r="P7">
        <f>(ABS(G6-F6)+ABS(F8-G8)+ABS(F9-G9)+ABS(F13-G13)+ABS(F12-G12))/5</f>
        <v>1.5296246592840609E-2</v>
      </c>
      <c r="R7" t="s">
        <v>89</v>
      </c>
      <c r="S7">
        <f>(ABS(G25-F25)+ABS(F26-G26)+ABS(G27-F27))/3</f>
        <v>3.4227871459390824E-2</v>
      </c>
    </row>
    <row r="8" spans="1:24" x14ac:dyDescent="0.2">
      <c r="A8" t="s">
        <v>21</v>
      </c>
      <c r="B8">
        <v>2</v>
      </c>
      <c r="C8">
        <v>2.0911469033705936</v>
      </c>
      <c r="D8">
        <v>1.623188943980201</v>
      </c>
      <c r="E8">
        <v>2.5591048627609863</v>
      </c>
      <c r="F8">
        <v>0.2387584481559791</v>
      </c>
      <c r="G8">
        <v>0.25873681948987065</v>
      </c>
      <c r="H8">
        <v>1.0836760813625319</v>
      </c>
      <c r="I8">
        <v>1.1308309131051555</v>
      </c>
      <c r="J8">
        <v>0.2743218907666361</v>
      </c>
      <c r="K8">
        <v>0.92710000000000004</v>
      </c>
    </row>
    <row r="9" spans="1:24" x14ac:dyDescent="0.2">
      <c r="A9" t="s">
        <v>22</v>
      </c>
      <c r="B9">
        <v>1</v>
      </c>
      <c r="C9">
        <v>1.0456148283703908</v>
      </c>
      <c r="D9">
        <v>0.80388238038841908</v>
      </c>
      <c r="E9">
        <v>1.2873472763523623</v>
      </c>
      <c r="F9">
        <v>0.12333514793574084</v>
      </c>
      <c r="G9">
        <v>0.13349048746863243</v>
      </c>
      <c r="H9">
        <v>1.0823393793485589</v>
      </c>
      <c r="I9">
        <v>1.1291658404357792</v>
      </c>
      <c r="J9">
        <v>0.14106885840564995</v>
      </c>
      <c r="K9">
        <v>0.93010000000000004</v>
      </c>
      <c r="O9" t="s">
        <v>90</v>
      </c>
      <c r="R9" t="s">
        <v>91</v>
      </c>
    </row>
    <row r="10" spans="1:24" x14ac:dyDescent="0.2">
      <c r="A10" t="s">
        <v>25</v>
      </c>
      <c r="B10">
        <v>-3.83</v>
      </c>
      <c r="C10">
        <v>-3.9959799479231566</v>
      </c>
      <c r="D10">
        <v>-4.9286912693333091</v>
      </c>
      <c r="E10">
        <v>-3.0632686265130049</v>
      </c>
      <c r="F10">
        <v>0.47588186760943579</v>
      </c>
      <c r="G10">
        <v>0.51853873273165441</v>
      </c>
      <c r="H10">
        <v>1.0896375088559327</v>
      </c>
      <c r="I10">
        <v>1.1216108980966353</v>
      </c>
      <c r="J10">
        <v>0.5444554715084825</v>
      </c>
      <c r="K10">
        <v>0.91500000000000004</v>
      </c>
      <c r="O10" t="s">
        <v>88</v>
      </c>
      <c r="P10">
        <f>(ABS(D7-C7)+ABS(D10-C10)+ABS(D11-C11)+ABS(D14-C14)+ABS(D15-C15))/5</f>
        <v>0.82159876041737456</v>
      </c>
      <c r="R10" t="s">
        <v>88</v>
      </c>
      <c r="S10">
        <f>(ABS(B28-C28)+ABS(B29-C29))/2</f>
        <v>1.0057509252551222E-3</v>
      </c>
    </row>
    <row r="11" spans="1:24" x14ac:dyDescent="0.2">
      <c r="A11" t="s">
        <v>26</v>
      </c>
      <c r="B11">
        <v>3.81</v>
      </c>
      <c r="C11">
        <v>3.989689363920196</v>
      </c>
      <c r="D11">
        <v>3.0412119340740746</v>
      </c>
      <c r="E11">
        <v>4.9381667937663174</v>
      </c>
      <c r="F11">
        <v>0.48392594829680075</v>
      </c>
      <c r="G11">
        <v>0.52427896872590696</v>
      </c>
      <c r="H11">
        <v>1.0833867672753041</v>
      </c>
      <c r="I11">
        <v>1.1250481102202317</v>
      </c>
      <c r="J11">
        <v>0.55421719980017314</v>
      </c>
      <c r="K11">
        <v>0.92910000000000004</v>
      </c>
      <c r="O11" t="s">
        <v>16</v>
      </c>
      <c r="P11">
        <f>(J7+J10+J11+J14+J15)/5</f>
        <v>0.47685581518244957</v>
      </c>
      <c r="R11" t="s">
        <v>16</v>
      </c>
      <c r="S11">
        <f>(J28+J29)/2</f>
        <v>5.7687731538374191E-2</v>
      </c>
    </row>
    <row r="12" spans="1:24" x14ac:dyDescent="0.2">
      <c r="A12" t="s">
        <v>21</v>
      </c>
      <c r="B12">
        <v>1</v>
      </c>
      <c r="C12">
        <v>1.0471789393675639</v>
      </c>
      <c r="D12">
        <v>0.80043864108630236</v>
      </c>
      <c r="E12">
        <v>1.2939192376488253</v>
      </c>
      <c r="F12">
        <v>0.12589022054870269</v>
      </c>
      <c r="G12">
        <v>0.13377579116539956</v>
      </c>
      <c r="H12">
        <v>1.0626384685190555</v>
      </c>
      <c r="I12">
        <v>1.1209222478955918</v>
      </c>
      <c r="J12">
        <v>0.1418513821637874</v>
      </c>
      <c r="K12">
        <v>0.91510000000000002</v>
      </c>
      <c r="O12" t="s">
        <v>17</v>
      </c>
      <c r="P12">
        <f>(K7+K10+K11+K14+K15)/5*100</f>
        <v>91.63</v>
      </c>
      <c r="R12" t="s">
        <v>17</v>
      </c>
      <c r="S12">
        <f>(K28+K29)/2*100</f>
        <v>94.1</v>
      </c>
    </row>
    <row r="13" spans="1:24" x14ac:dyDescent="0.2">
      <c r="A13" t="s">
        <v>22</v>
      </c>
      <c r="B13">
        <v>-2</v>
      </c>
      <c r="C13">
        <v>-2.0946550551377436</v>
      </c>
      <c r="D13">
        <v>-2.5764599475815717</v>
      </c>
      <c r="E13">
        <v>-1.6128501626939158</v>
      </c>
      <c r="F13">
        <v>0.24582333973697665</v>
      </c>
      <c r="G13">
        <v>0.26380451872295796</v>
      </c>
      <c r="H13">
        <v>1.0731467524817644</v>
      </c>
      <c r="I13">
        <v>1.127832359850315</v>
      </c>
      <c r="J13">
        <v>0.28027201708658106</v>
      </c>
      <c r="K13">
        <v>0.91039999999999999</v>
      </c>
      <c r="O13" t="s">
        <v>89</v>
      </c>
      <c r="P13">
        <f>(ABS(G7-F7)+ABS(F10-G10)+ABS(F11-G11)+ABS(F14-G14)+ABS(F15-G15))/5</f>
        <v>3.4747548355192004E-2</v>
      </c>
      <c r="R13" t="s">
        <v>89</v>
      </c>
      <c r="S13">
        <f>(ABS(G28-F28)+ABS(F29-G29))/2</f>
        <v>1.7407462871126926E-3</v>
      </c>
    </row>
    <row r="14" spans="1:24" x14ac:dyDescent="0.2">
      <c r="A14" t="s">
        <v>27</v>
      </c>
      <c r="B14">
        <v>-3.83</v>
      </c>
      <c r="C14">
        <v>-4.0140474859956701</v>
      </c>
      <c r="D14">
        <v>-4.9848263730365137</v>
      </c>
      <c r="E14">
        <v>-3.0432685989548274</v>
      </c>
      <c r="F14">
        <v>0.49530445186657679</v>
      </c>
      <c r="G14">
        <v>0.53986830217149628</v>
      </c>
      <c r="H14">
        <v>1.0899726423555829</v>
      </c>
      <c r="I14">
        <v>1.1294243081865585</v>
      </c>
      <c r="J14">
        <v>0.57037817348743325</v>
      </c>
      <c r="K14">
        <v>0.89870000000000005</v>
      </c>
    </row>
    <row r="15" spans="1:24" x14ac:dyDescent="0.2">
      <c r="A15" t="s">
        <v>28</v>
      </c>
      <c r="B15">
        <v>3.93</v>
      </c>
      <c r="C15">
        <v>4.1061038955119837</v>
      </c>
      <c r="D15">
        <v>3.1333836036968838</v>
      </c>
      <c r="E15">
        <v>5.0788241873270836</v>
      </c>
      <c r="F15">
        <v>0.49629498270774058</v>
      </c>
      <c r="G15">
        <v>0.53828126355631345</v>
      </c>
      <c r="H15">
        <v>1.0845994465217026</v>
      </c>
      <c r="I15">
        <v>1.1205233320752088</v>
      </c>
      <c r="J15">
        <v>0.56635616065359162</v>
      </c>
      <c r="K15">
        <v>0.89329999999999998</v>
      </c>
      <c r="O15" t="s">
        <v>158</v>
      </c>
      <c r="R15" t="s">
        <v>117</v>
      </c>
    </row>
    <row r="16" spans="1:24" x14ac:dyDescent="0.2">
      <c r="A16" t="s">
        <v>120</v>
      </c>
      <c r="B16">
        <v>0.3</v>
      </c>
      <c r="C16">
        <v>0.237365339521035</v>
      </c>
      <c r="D16">
        <v>-0.49543654874644161</v>
      </c>
      <c r="E16">
        <v>0.97016722778851161</v>
      </c>
      <c r="F16">
        <v>0.37388538465386334</v>
      </c>
      <c r="G16">
        <v>0.59291868682208326</v>
      </c>
      <c r="H16">
        <v>1.5858300729540342</v>
      </c>
      <c r="I16">
        <v>1.4542698020554488</v>
      </c>
      <c r="J16">
        <v>0.59621780405833147</v>
      </c>
      <c r="K16">
        <v>0.67549999999999999</v>
      </c>
      <c r="O16" t="s">
        <v>88</v>
      </c>
      <c r="P16">
        <f>(ABS(D16-C16)+ABS(D17-C17))/2</f>
        <v>0.68850530087613859</v>
      </c>
      <c r="R16" t="s">
        <v>88</v>
      </c>
      <c r="S16">
        <f>(ABS(B25-C25)+ABS(B26-C26)+ABS(B27-C27)+ABS(B28-C28)+ABS(B29-C29))/5</f>
        <v>3.5866325674115407E-3</v>
      </c>
    </row>
    <row r="17" spans="1:19" x14ac:dyDescent="0.2">
      <c r="A17" t="s">
        <v>121</v>
      </c>
      <c r="B17">
        <v>0.5</v>
      </c>
      <c r="C17">
        <v>0.46157009777277219</v>
      </c>
      <c r="D17">
        <v>-0.18263861571202852</v>
      </c>
      <c r="E17">
        <v>1.1057788112575728</v>
      </c>
      <c r="F17">
        <v>0.32868395468806416</v>
      </c>
      <c r="G17">
        <v>0.5279505174788941</v>
      </c>
      <c r="H17">
        <v>1.606255827060201</v>
      </c>
      <c r="I17">
        <v>1.4726575401137345</v>
      </c>
      <c r="J17">
        <v>0.52934733993043404</v>
      </c>
      <c r="K17">
        <v>0.61350000000000005</v>
      </c>
      <c r="O17" t="s">
        <v>16</v>
      </c>
      <c r="P17">
        <f>(J16+J17)/2</f>
        <v>0.56278257199438275</v>
      </c>
      <c r="R17" t="s">
        <v>16</v>
      </c>
      <c r="S17">
        <f>SUM(J25:J29)/5</f>
        <v>0.10097142317152849</v>
      </c>
    </row>
    <row r="18" spans="1:19" x14ac:dyDescent="0.2">
      <c r="A18" t="s">
        <v>122</v>
      </c>
      <c r="L18" t="s">
        <v>123</v>
      </c>
      <c r="O18" t="s">
        <v>17</v>
      </c>
      <c r="P18">
        <f>(K17+K16)/2*100</f>
        <v>64.45</v>
      </c>
      <c r="R18" t="s">
        <v>17</v>
      </c>
      <c r="S18">
        <f>SUM(K25:K29)/5*100</f>
        <v>84.835999999999984</v>
      </c>
    </row>
    <row r="19" spans="1:19" x14ac:dyDescent="0.2">
      <c r="A19" t="s">
        <v>120</v>
      </c>
      <c r="B19">
        <v>0.3</v>
      </c>
      <c r="C19">
        <v>0.13967271625489014</v>
      </c>
      <c r="D19">
        <v>-0.68704421545480832</v>
      </c>
      <c r="E19">
        <v>0.96638964796458859</v>
      </c>
      <c r="F19">
        <v>0.42180210362574838</v>
      </c>
      <c r="G19">
        <v>0.55910123576159076</v>
      </c>
      <c r="H19">
        <v>1.3255060393384466</v>
      </c>
      <c r="I19">
        <v>1.2845947982385133</v>
      </c>
      <c r="J19">
        <v>0.58163479069191082</v>
      </c>
      <c r="K19">
        <v>0.76207129963898912</v>
      </c>
      <c r="L19">
        <v>1136</v>
      </c>
      <c r="O19" t="s">
        <v>89</v>
      </c>
      <c r="P19">
        <f>(ABS(G16-F16)+ABS(G17-F17))/2</f>
        <v>0.20914993247952493</v>
      </c>
      <c r="R19" t="s">
        <v>89</v>
      </c>
      <c r="S19">
        <f>(ABS(G29-F29)+ABS(F28-G28)+ABS(G27-F27)+ABS(G26-F26)+ABS(G25-F25))/5</f>
        <v>2.123302139047957E-2</v>
      </c>
    </row>
    <row r="20" spans="1:19" x14ac:dyDescent="0.2">
      <c r="A20" t="s">
        <v>121</v>
      </c>
      <c r="B20">
        <v>0.5</v>
      </c>
      <c r="C20">
        <v>0.32965541712118224</v>
      </c>
      <c r="D20">
        <v>-0.47249713360077106</v>
      </c>
      <c r="E20">
        <v>1.1318079678431356</v>
      </c>
      <c r="F20">
        <v>0.4092690258847767</v>
      </c>
      <c r="G20">
        <v>0.50861781792157723</v>
      </c>
      <c r="H20">
        <v>1.2427469115749077</v>
      </c>
      <c r="I20">
        <v>1.2069358084686839</v>
      </c>
      <c r="J20">
        <v>0.53638545992920528</v>
      </c>
      <c r="K20">
        <v>0.76391483003361971</v>
      </c>
      <c r="L20">
        <v>1969</v>
      </c>
    </row>
    <row r="21" spans="1:19" x14ac:dyDescent="0.2">
      <c r="O21" t="s">
        <v>91</v>
      </c>
    </row>
    <row r="22" spans="1:19" x14ac:dyDescent="0.2">
      <c r="O22" t="s">
        <v>88</v>
      </c>
      <c r="P22">
        <f>(ABS(C6-B6)+ABS(C7-B7))/2</f>
        <v>3.9644784530372276E-2</v>
      </c>
    </row>
    <row r="23" spans="1:19" x14ac:dyDescent="0.2">
      <c r="A23" t="s">
        <v>156</v>
      </c>
      <c r="O23" t="s">
        <v>16</v>
      </c>
      <c r="P23">
        <f>(J6+J7)/2</f>
        <v>0.22742941475088424</v>
      </c>
    </row>
    <row r="24" spans="1:19" x14ac:dyDescent="0.2">
      <c r="A24" t="s">
        <v>29</v>
      </c>
      <c r="B24" t="s">
        <v>8</v>
      </c>
      <c r="C24" t="s">
        <v>9</v>
      </c>
      <c r="D24" t="s">
        <v>10</v>
      </c>
      <c r="E24" t="s">
        <v>11</v>
      </c>
      <c r="F24" t="s">
        <v>12</v>
      </c>
      <c r="G24" t="s">
        <v>13</v>
      </c>
      <c r="H24" t="s">
        <v>14</v>
      </c>
      <c r="I24" t="s">
        <v>15</v>
      </c>
      <c r="J24" t="s">
        <v>16</v>
      </c>
      <c r="K24" t="s">
        <v>17</v>
      </c>
      <c r="O24" t="s">
        <v>17</v>
      </c>
      <c r="P24">
        <f>(K6+K7)/2*100</f>
        <v>94.690000000000012</v>
      </c>
    </row>
    <row r="25" spans="1:19" x14ac:dyDescent="0.2">
      <c r="A25" t="s">
        <v>30</v>
      </c>
      <c r="B25">
        <v>0.30130943632957113</v>
      </c>
      <c r="C25">
        <v>0.2976005165271029</v>
      </c>
      <c r="D25">
        <v>0.13123190805590407</v>
      </c>
      <c r="E25">
        <v>0.46396912499830167</v>
      </c>
      <c r="F25">
        <v>8.488350285183463E-2</v>
      </c>
      <c r="G25">
        <v>0.11939905418481152</v>
      </c>
      <c r="H25">
        <v>1.4066226083203031</v>
      </c>
      <c r="I25">
        <v>1.4705623675658006</v>
      </c>
      <c r="J25">
        <v>0.11945664580226875</v>
      </c>
      <c r="K25">
        <v>0.76929999999999998</v>
      </c>
      <c r="O25" t="s">
        <v>89</v>
      </c>
      <c r="P25">
        <f>(ABS(G6-F6)+ABS(G7-F7))/2</f>
        <v>1.2329248782942281E-2</v>
      </c>
    </row>
    <row r="26" spans="1:19" x14ac:dyDescent="0.2">
      <c r="A26" t="s">
        <v>31</v>
      </c>
      <c r="B26">
        <v>0.34077903681391508</v>
      </c>
      <c r="C26">
        <v>0.33652712612310959</v>
      </c>
      <c r="D26">
        <v>0.11002100618846838</v>
      </c>
      <c r="E26">
        <v>0.56303324605775085</v>
      </c>
      <c r="F26">
        <v>0.1155664704664436</v>
      </c>
      <c r="G26">
        <v>0.1574344744927525</v>
      </c>
      <c r="H26">
        <v>1.3622850456306519</v>
      </c>
      <c r="I26">
        <v>1.4327782472151815</v>
      </c>
      <c r="J26">
        <v>0.15749188075368115</v>
      </c>
      <c r="K26">
        <v>0.79149999999999998</v>
      </c>
    </row>
    <row r="27" spans="1:19" x14ac:dyDescent="0.2">
      <c r="A27" t="s">
        <v>32</v>
      </c>
      <c r="B27">
        <v>0.35791152685651378</v>
      </c>
      <c r="C27">
        <v>0.36587235734978751</v>
      </c>
      <c r="D27">
        <v>0.19741123602694935</v>
      </c>
      <c r="E27">
        <v>0.53433347867262559</v>
      </c>
      <c r="F27">
        <v>8.5951131067528802E-2</v>
      </c>
      <c r="G27">
        <v>0.11225119008641549</v>
      </c>
      <c r="H27">
        <v>1.3059885157092772</v>
      </c>
      <c r="I27">
        <v>1.3980276330800736</v>
      </c>
      <c r="J27">
        <v>0.11253312622494416</v>
      </c>
      <c r="K27">
        <v>0.79900000000000004</v>
      </c>
      <c r="O27" t="s">
        <v>92</v>
      </c>
    </row>
    <row r="28" spans="1:19" x14ac:dyDescent="0.2">
      <c r="A28" t="s">
        <v>33</v>
      </c>
      <c r="B28">
        <v>0.4690477873369463</v>
      </c>
      <c r="C28">
        <v>0.46804203641169118</v>
      </c>
      <c r="D28">
        <v>0.35840514523739897</v>
      </c>
      <c r="E28">
        <v>0.57767892758598327</v>
      </c>
      <c r="F28">
        <v>5.5938217252507687E-2</v>
      </c>
      <c r="G28">
        <v>5.7678963540617474E-2</v>
      </c>
      <c r="H28">
        <v>1.0311190876936958</v>
      </c>
      <c r="I28">
        <v>1.0510718833793626</v>
      </c>
      <c r="J28">
        <v>5.7687731538374191E-2</v>
      </c>
      <c r="K28">
        <v>0.94099999999999995</v>
      </c>
      <c r="O28" t="s">
        <v>88</v>
      </c>
      <c r="P28">
        <f>(ABS(C8-B8)+ABS(C9-B9)+ABS(C10-B10)+ABS(C11-B11)+ABS(C12-B12)+ABS(C13-B13)+ABS(C14-B14)+ABS(C15-B15))/8</f>
        <v>0.12305205244966225</v>
      </c>
    </row>
    <row r="29" spans="1:19" x14ac:dyDescent="0.2">
      <c r="A29" t="s">
        <v>34</v>
      </c>
      <c r="B29">
        <v>0.5309522126630537</v>
      </c>
      <c r="C29">
        <v>0.53195796358830882</v>
      </c>
      <c r="D29">
        <v>0.42232107241010819</v>
      </c>
      <c r="E29">
        <v>0.64159485476650957</v>
      </c>
      <c r="F29">
        <v>5.5938217254501876E-2</v>
      </c>
      <c r="G29">
        <v>5.7678963540617474E-2</v>
      </c>
      <c r="H29">
        <v>1.0311190876569365</v>
      </c>
      <c r="I29">
        <v>1.0510718829857335</v>
      </c>
      <c r="J29">
        <v>5.7687731538374191E-2</v>
      </c>
      <c r="K29">
        <v>0.94099999999999995</v>
      </c>
      <c r="O29" t="s">
        <v>16</v>
      </c>
      <c r="P29">
        <f>AVERAGE(J8:J15)</f>
        <v>0.38411514423404192</v>
      </c>
    </row>
    <row r="30" spans="1:19" x14ac:dyDescent="0.2">
      <c r="O30" t="s">
        <v>17</v>
      </c>
      <c r="P30">
        <f>AVERAGE(K8:K15)*100</f>
        <v>91.484999999999999</v>
      </c>
    </row>
    <row r="31" spans="1:19" x14ac:dyDescent="0.2">
      <c r="O31" t="s">
        <v>89</v>
      </c>
      <c r="P31">
        <f>(ABS(G13-F13)+ABS(F10-G10)+ABS(F11-G11)+ABS(F14-G14)+ABS(F15-G15)+ABS(G12-F12)+ABS(G9-F9)+ABS(G8-F8))/8</f>
        <v>2.8195059646784811E-2</v>
      </c>
    </row>
    <row r="32" spans="1:19" x14ac:dyDescent="0.2">
      <c r="A32" t="s">
        <v>157</v>
      </c>
    </row>
    <row r="33" spans="1:11" x14ac:dyDescent="0.2">
      <c r="A33" t="s">
        <v>7</v>
      </c>
      <c r="B33" t="s">
        <v>8</v>
      </c>
      <c r="C33" t="s">
        <v>9</v>
      </c>
      <c r="D33" t="s">
        <v>10</v>
      </c>
      <c r="E33" t="s">
        <v>11</v>
      </c>
      <c r="F33" t="s">
        <v>12</v>
      </c>
      <c r="G33" t="s">
        <v>13</v>
      </c>
      <c r="H33" t="s">
        <v>14</v>
      </c>
      <c r="I33" t="s">
        <v>15</v>
      </c>
      <c r="J33" t="s">
        <v>16</v>
      </c>
      <c r="K33" t="s">
        <v>17</v>
      </c>
    </row>
    <row r="34" spans="1:11" x14ac:dyDescent="0.2">
      <c r="A34" t="s">
        <v>35</v>
      </c>
      <c r="B34">
        <v>-0.43877286022520923</v>
      </c>
      <c r="C34">
        <v>-0.48299236908962512</v>
      </c>
      <c r="D34">
        <v>-0.87585340623435237</v>
      </c>
      <c r="E34">
        <v>-9.0131331944897919E-2</v>
      </c>
      <c r="F34">
        <v>0.20044298785261622</v>
      </c>
      <c r="G34">
        <v>0.20564890627812682</v>
      </c>
      <c r="H34">
        <v>1.0259720655797571</v>
      </c>
      <c r="I34">
        <v>2.1354998151971767</v>
      </c>
      <c r="J34">
        <v>0.21034932283608604</v>
      </c>
      <c r="K34">
        <v>0.78410000000000002</v>
      </c>
    </row>
    <row r="35" spans="1:11" x14ac:dyDescent="0.2">
      <c r="A35" t="s">
        <v>36</v>
      </c>
      <c r="B35">
        <v>3.9021748659733124E-2</v>
      </c>
      <c r="C35">
        <v>8.1617985515206978E-2</v>
      </c>
      <c r="D35">
        <v>-0.66521877874698365</v>
      </c>
      <c r="E35">
        <v>0.82845474977739764</v>
      </c>
      <c r="F35">
        <v>0.38104616725263524</v>
      </c>
      <c r="G35">
        <v>0.30528339528323994</v>
      </c>
      <c r="H35">
        <v>0.80117167293493796</v>
      </c>
      <c r="I35">
        <v>2.6366414788686359</v>
      </c>
      <c r="J35">
        <v>0.30824080007343369</v>
      </c>
      <c r="K35">
        <v>0.63770000000000004</v>
      </c>
    </row>
    <row r="36" spans="1:11" x14ac:dyDescent="0.2">
      <c r="A36" t="s">
        <v>37</v>
      </c>
      <c r="B36">
        <v>0.3997511115654761</v>
      </c>
      <c r="C36">
        <v>0.40137438357441813</v>
      </c>
      <c r="D36">
        <v>-0.10619264397408087</v>
      </c>
      <c r="E36">
        <v>0.90894141112291726</v>
      </c>
      <c r="F36">
        <v>0.25896752774649084</v>
      </c>
      <c r="G36">
        <v>0.23667459478293754</v>
      </c>
      <c r="H36">
        <v>0.91391610694381586</v>
      </c>
      <c r="I36">
        <v>2.3879968294163034</v>
      </c>
      <c r="J36">
        <v>0.23668016145778398</v>
      </c>
      <c r="K36">
        <v>0.72940000000000005</v>
      </c>
    </row>
    <row r="37" spans="1:11" x14ac:dyDescent="0.2">
      <c r="A37" t="s">
        <v>38</v>
      </c>
      <c r="B37">
        <v>-0.36123013182651964</v>
      </c>
      <c r="C37">
        <v>-0.41104037246415337</v>
      </c>
      <c r="D37">
        <v>-0.7838136127286992</v>
      </c>
      <c r="E37">
        <v>-3.8267132199607548E-2</v>
      </c>
      <c r="F37">
        <v>0.19019392356437859</v>
      </c>
      <c r="G37">
        <v>0.20968632172338941</v>
      </c>
      <c r="H37">
        <v>1.1024869659014782</v>
      </c>
      <c r="I37">
        <v>2.5280370752216283</v>
      </c>
      <c r="J37">
        <v>0.21552126018159729</v>
      </c>
      <c r="K37">
        <v>0.78249999999999997</v>
      </c>
    </row>
    <row r="38" spans="1:11" x14ac:dyDescent="0.2">
      <c r="A38" t="s">
        <v>39</v>
      </c>
      <c r="B38">
        <v>0.17213829394345448</v>
      </c>
      <c r="C38">
        <v>0.20510027070643527</v>
      </c>
      <c r="D38">
        <v>-0.33374337179246177</v>
      </c>
      <c r="E38">
        <v>0.74394391320533237</v>
      </c>
      <c r="F38">
        <v>0.27492527758123475</v>
      </c>
      <c r="G38">
        <v>0.21631137613538975</v>
      </c>
      <c r="H38">
        <v>0.78680061010932034</v>
      </c>
      <c r="I38">
        <v>2.3989253479446333</v>
      </c>
      <c r="J38">
        <v>0.21880837131542602</v>
      </c>
      <c r="K38">
        <v>0.72970000000000002</v>
      </c>
    </row>
    <row r="39" spans="1:11" x14ac:dyDescent="0.2">
      <c r="A39" t="s">
        <v>40</v>
      </c>
      <c r="B39">
        <v>0.18909183788306519</v>
      </c>
      <c r="C39">
        <v>0.2059401017577181</v>
      </c>
      <c r="D39">
        <v>-4.3796838111769647E-2</v>
      </c>
      <c r="E39">
        <v>0.45567704162720585</v>
      </c>
      <c r="F39">
        <v>0.1274191474125958</v>
      </c>
      <c r="G39">
        <v>0.1164233490747507</v>
      </c>
      <c r="H39">
        <v>0.91370372066421368</v>
      </c>
      <c r="I39">
        <v>2.6913394230944778</v>
      </c>
      <c r="J39">
        <v>0.11763613477741944</v>
      </c>
      <c r="K39">
        <v>0.73299999999999998</v>
      </c>
    </row>
    <row r="40" spans="1:11" x14ac:dyDescent="0.2">
      <c r="A40" t="s">
        <v>41</v>
      </c>
      <c r="B40">
        <v>-0.18061506591320053</v>
      </c>
      <c r="C40">
        <v>-0.20543853260601894</v>
      </c>
      <c r="D40">
        <v>-0.39157995471916957</v>
      </c>
      <c r="E40">
        <v>-1.9297110492868308E-2</v>
      </c>
      <c r="F40">
        <v>9.4971858453221827E-2</v>
      </c>
      <c r="G40">
        <v>0.10490380338100466</v>
      </c>
      <c r="H40">
        <v>1.1045777674517636</v>
      </c>
      <c r="I40">
        <v>2.50878783197015</v>
      </c>
      <c r="J40">
        <v>0.10780079991563116</v>
      </c>
      <c r="K40">
        <v>0.78339999999999999</v>
      </c>
    </row>
    <row r="41" spans="1:11" x14ac:dyDescent="0.2">
      <c r="A41" t="s">
        <v>42</v>
      </c>
      <c r="B41">
        <v>0.55879874167932975</v>
      </c>
      <c r="C41">
        <v>0.61719397887784477</v>
      </c>
      <c r="D41">
        <v>-1.7331208950832577E-2</v>
      </c>
      <c r="E41">
        <v>1.2517191667065219</v>
      </c>
      <c r="F41">
        <v>0.32374328958783488</v>
      </c>
      <c r="G41">
        <v>0.27483083455064411</v>
      </c>
      <c r="H41">
        <v>0.84891592625915935</v>
      </c>
      <c r="I41">
        <v>2.4726460825771444</v>
      </c>
      <c r="J41">
        <v>0.28096617473865843</v>
      </c>
      <c r="K41">
        <v>0.66180000000000005</v>
      </c>
    </row>
    <row r="42" spans="1:11" x14ac:dyDescent="0.2">
      <c r="A42" t="s">
        <v>43</v>
      </c>
      <c r="B42">
        <v>-0.37818367576612921</v>
      </c>
      <c r="C42">
        <v>-0.41175544627182581</v>
      </c>
      <c r="D42">
        <v>-0.90839939050769769</v>
      </c>
      <c r="E42">
        <v>8.488849796404617E-2</v>
      </c>
      <c r="F42">
        <v>0.25339442364927939</v>
      </c>
      <c r="G42">
        <v>0.23211617392746534</v>
      </c>
      <c r="H42">
        <v>0.91602715870628215</v>
      </c>
      <c r="I42">
        <v>2.7140207381644386</v>
      </c>
      <c r="J42">
        <v>0.23453140935408312</v>
      </c>
      <c r="K42">
        <v>0.73370000000000002</v>
      </c>
    </row>
    <row r="43" spans="1:11" x14ac:dyDescent="0.2">
      <c r="A43" t="s">
        <v>44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J43">
        <v>0</v>
      </c>
      <c r="K43">
        <v>0</v>
      </c>
    </row>
    <row r="44" spans="1:11" x14ac:dyDescent="0.2">
      <c r="A44" t="s">
        <v>45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J44">
        <v>0</v>
      </c>
      <c r="K44">
        <v>0</v>
      </c>
    </row>
    <row r="45" spans="1:11" x14ac:dyDescent="0.2">
      <c r="A45" t="s">
        <v>46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J45">
        <v>0</v>
      </c>
      <c r="K45">
        <v>0</v>
      </c>
    </row>
    <row r="46" spans="1:11" x14ac:dyDescent="0.2">
      <c r="A46" t="s">
        <v>47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J46">
        <v>0</v>
      </c>
      <c r="K46">
        <v>0</v>
      </c>
    </row>
    <row r="47" spans="1:11" x14ac:dyDescent="0.2">
      <c r="A47" t="s">
        <v>48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J47">
        <v>0</v>
      </c>
      <c r="K47">
        <v>0</v>
      </c>
    </row>
    <row r="48" spans="1:11" x14ac:dyDescent="0.2">
      <c r="A48" t="s">
        <v>49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J48">
        <v>0</v>
      </c>
      <c r="K48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1970E-BBA3-2746-85CC-89A584BF3973}">
  <dimension ref="A1:X48"/>
  <sheetViews>
    <sheetView workbookViewId="0">
      <selection activeCell="O13" sqref="O13"/>
    </sheetView>
  </sheetViews>
  <sheetFormatPr baseColWidth="10" defaultColWidth="8.83203125" defaultRowHeight="16" x14ac:dyDescent="0.2"/>
  <sheetData>
    <row r="1" spans="1:24" x14ac:dyDescent="0.2">
      <c r="A1" t="s">
        <v>183</v>
      </c>
    </row>
    <row r="2" spans="1:24" x14ac:dyDescent="0.2">
      <c r="I2" t="s">
        <v>0</v>
      </c>
      <c r="J2" t="s">
        <v>1</v>
      </c>
      <c r="K2" t="s">
        <v>2</v>
      </c>
    </row>
    <row r="3" spans="1:24" x14ac:dyDescent="0.2">
      <c r="A3" t="s">
        <v>3</v>
      </c>
      <c r="B3">
        <v>10000</v>
      </c>
      <c r="C3" t="s">
        <v>4</v>
      </c>
      <c r="D3">
        <v>550</v>
      </c>
      <c r="E3" t="s">
        <v>5</v>
      </c>
      <c r="F3">
        <v>1000000</v>
      </c>
      <c r="H3" t="s">
        <v>6</v>
      </c>
      <c r="I3">
        <v>0</v>
      </c>
      <c r="J3">
        <v>0</v>
      </c>
      <c r="K3">
        <v>3</v>
      </c>
      <c r="O3" t="s">
        <v>86</v>
      </c>
      <c r="P3" t="s">
        <v>93</v>
      </c>
      <c r="R3" t="s">
        <v>115</v>
      </c>
      <c r="S3" t="s">
        <v>116</v>
      </c>
      <c r="V3" t="s">
        <v>30</v>
      </c>
      <c r="W3" t="s">
        <v>31</v>
      </c>
      <c r="X3" t="s">
        <v>32</v>
      </c>
    </row>
    <row r="4" spans="1:24" x14ac:dyDescent="0.2">
      <c r="A4" t="s">
        <v>184</v>
      </c>
      <c r="O4" t="s">
        <v>88</v>
      </c>
      <c r="P4">
        <f>(ABS(C6-B6)+ABS(C8-B8)+ABS(C9-B9)+ABS(C12-B12)+ABS(C13-B13))/5</f>
        <v>3.2708424705735296E-2</v>
      </c>
      <c r="R4" t="s">
        <v>88</v>
      </c>
      <c r="S4">
        <f>(ABS(B25-C25)+ABS(B26-C26)+ABS(B27-C27))/3</f>
        <v>8.0077528215784875E-3</v>
      </c>
      <c r="U4" t="s">
        <v>89</v>
      </c>
      <c r="V4">
        <f>ABS(G25-F25)</f>
        <v>1.8152557701239178E-2</v>
      </c>
      <c r="W4">
        <f>ABS(G26-F26)</f>
        <v>2.4439582527717871E-2</v>
      </c>
      <c r="X4">
        <f>ABS(G27-F27)</f>
        <v>1.7754319616550954E-2</v>
      </c>
    </row>
    <row r="5" spans="1:24" x14ac:dyDescent="0.2">
      <c r="A5" t="s">
        <v>7</v>
      </c>
      <c r="B5" t="s">
        <v>8</v>
      </c>
      <c r="C5" t="s">
        <v>9</v>
      </c>
      <c r="D5" t="s">
        <v>10</v>
      </c>
      <c r="E5" t="s">
        <v>11</v>
      </c>
      <c r="F5" t="s">
        <v>12</v>
      </c>
      <c r="G5" t="s">
        <v>13</v>
      </c>
      <c r="H5" t="s">
        <v>14</v>
      </c>
      <c r="I5" t="s">
        <v>15</v>
      </c>
      <c r="J5" t="s">
        <v>16</v>
      </c>
      <c r="K5" t="s">
        <v>17</v>
      </c>
      <c r="O5" t="s">
        <v>16</v>
      </c>
      <c r="P5">
        <f>(J6+J8+J9+J12+J13)/5</f>
        <v>0.14519735375891812</v>
      </c>
      <c r="R5" t="s">
        <v>16</v>
      </c>
      <c r="S5">
        <f>SUM(J25:J27)/3</f>
        <v>8.9828914716082023E-2</v>
      </c>
      <c r="U5" t="s">
        <v>17</v>
      </c>
      <c r="V5">
        <f>K25</f>
        <v>0.85529999999999995</v>
      </c>
      <c r="W5">
        <f>K26</f>
        <v>0.8427</v>
      </c>
      <c r="X5">
        <f>K27</f>
        <v>0.82140000000000002</v>
      </c>
    </row>
    <row r="6" spans="1:24" x14ac:dyDescent="0.2">
      <c r="A6" t="s">
        <v>18</v>
      </c>
      <c r="B6">
        <v>2</v>
      </c>
      <c r="C6">
        <v>2.0343370886110037</v>
      </c>
      <c r="D6">
        <v>1.6662327008902087</v>
      </c>
      <c r="E6">
        <v>2.4024414763317981</v>
      </c>
      <c r="F6">
        <v>0.18781181216815981</v>
      </c>
      <c r="G6">
        <v>0.19408624233460933</v>
      </c>
      <c r="H6">
        <v>1.033408069993125</v>
      </c>
      <c r="I6">
        <v>1.0586265124110574</v>
      </c>
      <c r="J6">
        <v>0.19710024129322778</v>
      </c>
      <c r="K6">
        <v>0.95169999999999999</v>
      </c>
      <c r="O6" t="s">
        <v>17</v>
      </c>
      <c r="P6">
        <f>(K6+K8+K9+K12+K13)/5*100</f>
        <v>94.134</v>
      </c>
      <c r="R6" t="s">
        <v>17</v>
      </c>
      <c r="S6">
        <f>SUM(K25:K27)/3*100</f>
        <v>83.98</v>
      </c>
    </row>
    <row r="7" spans="1:24" x14ac:dyDescent="0.2">
      <c r="A7" t="s">
        <v>20</v>
      </c>
      <c r="B7">
        <v>0.2</v>
      </c>
      <c r="C7">
        <v>0.20350847043509548</v>
      </c>
      <c r="D7">
        <v>8.0521384144054461E-3</v>
      </c>
      <c r="E7">
        <v>0.39896480245578553</v>
      </c>
      <c r="F7">
        <v>9.9724450838089215E-2</v>
      </c>
      <c r="G7">
        <v>0.10143515225771066</v>
      </c>
      <c r="H7">
        <v>1.0171542826783664</v>
      </c>
      <c r="I7">
        <v>1.0255731773096985</v>
      </c>
      <c r="J7">
        <v>0.10149581015164556</v>
      </c>
      <c r="K7">
        <v>0.94569999999999999</v>
      </c>
      <c r="O7" t="s">
        <v>89</v>
      </c>
      <c r="P7">
        <f>(ABS(G6-F6)+ABS(F8-G8)+ABS(F9-G9)+ABS(F13-G13)+ABS(F12-G12))/5</f>
        <v>3.7869001153819303E-3</v>
      </c>
      <c r="R7" t="s">
        <v>89</v>
      </c>
      <c r="S7">
        <f>(ABS(G25-F25)+ABS(F26-G26)+ABS(G27-F27))/3</f>
        <v>2.0115486615169334E-2</v>
      </c>
    </row>
    <row r="8" spans="1:24" x14ac:dyDescent="0.2">
      <c r="A8" t="s">
        <v>21</v>
      </c>
      <c r="B8">
        <v>2</v>
      </c>
      <c r="C8">
        <v>2.0408873910967613</v>
      </c>
      <c r="D8">
        <v>1.7225123500411714</v>
      </c>
      <c r="E8">
        <v>2.3592624321523514</v>
      </c>
      <c r="F8">
        <v>0.16243923029550122</v>
      </c>
      <c r="G8">
        <v>0.16769246846849906</v>
      </c>
      <c r="H8">
        <v>1.032339713525122</v>
      </c>
      <c r="I8">
        <v>1.0553434044030685</v>
      </c>
      <c r="J8">
        <v>0.1726051642673477</v>
      </c>
      <c r="K8">
        <v>0.94450000000000001</v>
      </c>
    </row>
    <row r="9" spans="1:24" x14ac:dyDescent="0.2">
      <c r="A9" t="s">
        <v>22</v>
      </c>
      <c r="B9">
        <v>1</v>
      </c>
      <c r="C9">
        <v>1.0204668636271517</v>
      </c>
      <c r="D9">
        <v>0.85610146818952804</v>
      </c>
      <c r="E9">
        <v>1.1848322590647755</v>
      </c>
      <c r="F9">
        <v>8.3861436605017783E-2</v>
      </c>
      <c r="G9">
        <v>8.6574334032449338E-2</v>
      </c>
      <c r="H9">
        <v>1.0323497609540024</v>
      </c>
      <c r="I9">
        <v>1.0543300195120173</v>
      </c>
      <c r="J9">
        <v>8.8960709416542674E-2</v>
      </c>
      <c r="K9">
        <v>0.94320000000000004</v>
      </c>
      <c r="O9" t="s">
        <v>90</v>
      </c>
      <c r="R9" t="s">
        <v>91</v>
      </c>
    </row>
    <row r="10" spans="1:24" x14ac:dyDescent="0.2">
      <c r="A10" t="s">
        <v>25</v>
      </c>
      <c r="B10">
        <v>-3.83</v>
      </c>
      <c r="C10">
        <v>-3.9072956495042606</v>
      </c>
      <c r="D10">
        <v>-4.5493624972356965</v>
      </c>
      <c r="E10">
        <v>-3.2652288017728255</v>
      </c>
      <c r="F10">
        <v>0.32759114595777128</v>
      </c>
      <c r="G10">
        <v>0.33739624432761972</v>
      </c>
      <c r="H10">
        <v>1.0299309016462623</v>
      </c>
      <c r="I10">
        <v>1.0497662428724803</v>
      </c>
      <c r="J10">
        <v>0.34613702939539476</v>
      </c>
      <c r="K10">
        <v>0.94499999999999995</v>
      </c>
      <c r="O10" t="s">
        <v>88</v>
      </c>
      <c r="P10">
        <f>(ABS(D7-C7)+ABS(D10-C10)+ABS(D11-C11)+ABS(D14-C14)+ABS(D15-C15))/5</f>
        <v>0.5655823190087812</v>
      </c>
      <c r="R10" t="s">
        <v>88</v>
      </c>
      <c r="S10">
        <f>(ABS(B28-C28)+ABS(B29-C29))/2</f>
        <v>3.3978858070715656E-4</v>
      </c>
    </row>
    <row r="11" spans="1:24" x14ac:dyDescent="0.2">
      <c r="A11" t="s">
        <v>26</v>
      </c>
      <c r="B11">
        <v>3.81</v>
      </c>
      <c r="C11">
        <v>3.8905684026885683</v>
      </c>
      <c r="D11">
        <v>3.2420209053715348</v>
      </c>
      <c r="E11">
        <v>4.5391159000056014</v>
      </c>
      <c r="F11">
        <v>0.33089766058595649</v>
      </c>
      <c r="G11">
        <v>0.34215113631606742</v>
      </c>
      <c r="H11">
        <v>1.0340089310700571</v>
      </c>
      <c r="I11">
        <v>1.0546547798153731</v>
      </c>
      <c r="J11">
        <v>0.35150912874940171</v>
      </c>
      <c r="K11">
        <v>0.94159999999999999</v>
      </c>
      <c r="O11" t="s">
        <v>16</v>
      </c>
      <c r="P11">
        <f>(J7+J10+J11+J14+J15)/5</f>
        <v>0.30489445370911461</v>
      </c>
      <c r="R11" t="s">
        <v>16</v>
      </c>
      <c r="S11">
        <f>(J28+J29)/2</f>
        <v>3.9633262089958106E-2</v>
      </c>
    </row>
    <row r="12" spans="1:24" x14ac:dyDescent="0.2">
      <c r="A12" t="s">
        <v>21</v>
      </c>
      <c r="B12">
        <v>1</v>
      </c>
      <c r="C12">
        <v>1.0229448731304274</v>
      </c>
      <c r="D12">
        <v>0.85473364807357588</v>
      </c>
      <c r="E12">
        <v>1.1911560981872789</v>
      </c>
      <c r="F12">
        <v>8.5823630629787137E-2</v>
      </c>
      <c r="G12">
        <v>8.754913757547915E-2</v>
      </c>
      <c r="H12">
        <v>1.0201052662655958</v>
      </c>
      <c r="I12">
        <v>1.0471116382346963</v>
      </c>
      <c r="J12">
        <v>9.0505904189625008E-2</v>
      </c>
      <c r="K12">
        <v>0.93530000000000002</v>
      </c>
      <c r="O12" t="s">
        <v>17</v>
      </c>
      <c r="P12">
        <f>(K7+K10+K11+K14+K15)/5*100</f>
        <v>93.56</v>
      </c>
      <c r="R12" t="s">
        <v>17</v>
      </c>
      <c r="S12">
        <f>(K28+K29)/2*100</f>
        <v>94.15</v>
      </c>
    </row>
    <row r="13" spans="1:24" x14ac:dyDescent="0.2">
      <c r="A13" t="s">
        <v>22</v>
      </c>
      <c r="B13">
        <v>-2</v>
      </c>
      <c r="C13">
        <v>-2.0449059070633324</v>
      </c>
      <c r="D13">
        <v>-2.3742756343358837</v>
      </c>
      <c r="E13">
        <v>-1.7155361797907815</v>
      </c>
      <c r="F13">
        <v>0.16804886715805881</v>
      </c>
      <c r="G13">
        <v>0.17101729502239754</v>
      </c>
      <c r="H13">
        <v>1.017664075423649</v>
      </c>
      <c r="I13">
        <v>1.0427550124195264</v>
      </c>
      <c r="J13">
        <v>0.17681474962784755</v>
      </c>
      <c r="K13">
        <v>0.93200000000000005</v>
      </c>
      <c r="O13" t="s">
        <v>89</v>
      </c>
      <c r="P13">
        <f>(ABS(G7-F7)+ABS(F10-G10)+ABS(F11-G11)+ABS(F14-G14)+ABS(F15-G15))/5</f>
        <v>8.3399368769507733E-3</v>
      </c>
      <c r="R13" t="s">
        <v>89</v>
      </c>
      <c r="S13">
        <f>(ABS(G28-F28)+ABS(F29-G29))/2</f>
        <v>7.5248807064941942E-4</v>
      </c>
    </row>
    <row r="14" spans="1:24" x14ac:dyDescent="0.2">
      <c r="A14" t="s">
        <v>27</v>
      </c>
      <c r="B14">
        <v>-3.83</v>
      </c>
      <c r="C14">
        <v>-3.9171547488716998</v>
      </c>
      <c r="D14">
        <v>-4.5878560576003089</v>
      </c>
      <c r="E14">
        <v>-3.2464534401430907</v>
      </c>
      <c r="F14">
        <v>0.34220083329031326</v>
      </c>
      <c r="G14">
        <v>0.35167450180665277</v>
      </c>
      <c r="H14">
        <v>1.0276845278991542</v>
      </c>
      <c r="I14">
        <v>1.0482071356950255</v>
      </c>
      <c r="J14">
        <v>0.36231326979817685</v>
      </c>
      <c r="K14">
        <v>0.92530000000000001</v>
      </c>
    </row>
    <row r="15" spans="1:24" x14ac:dyDescent="0.2">
      <c r="A15" t="s">
        <v>28</v>
      </c>
      <c r="B15">
        <v>3.93</v>
      </c>
      <c r="C15">
        <v>4.0192243529497231</v>
      </c>
      <c r="D15">
        <v>3.3480847437035859</v>
      </c>
      <c r="E15">
        <v>4.6903639621958595</v>
      </c>
      <c r="F15">
        <v>0.34242446011253297</v>
      </c>
      <c r="G15">
        <v>0.35188120046136651</v>
      </c>
      <c r="H15">
        <v>1.0276170117804251</v>
      </c>
      <c r="I15">
        <v>1.0436435575957652</v>
      </c>
      <c r="J15">
        <v>0.36301703045095435</v>
      </c>
      <c r="K15">
        <v>0.9204</v>
      </c>
      <c r="O15" t="s">
        <v>158</v>
      </c>
      <c r="R15" t="s">
        <v>117</v>
      </c>
    </row>
    <row r="16" spans="1:24" x14ac:dyDescent="0.2">
      <c r="A16" t="s">
        <v>120</v>
      </c>
      <c r="B16">
        <v>0.3</v>
      </c>
      <c r="C16">
        <v>0.28856051952183892</v>
      </c>
      <c r="D16">
        <v>-0.32585850588648951</v>
      </c>
      <c r="E16">
        <v>0.9029795449301673</v>
      </c>
      <c r="F16">
        <v>0.31348485495386014</v>
      </c>
      <c r="G16">
        <v>0.41195773729421709</v>
      </c>
      <c r="H16">
        <v>1.3141232527958984</v>
      </c>
      <c r="I16">
        <v>1.2699303490711424</v>
      </c>
      <c r="J16">
        <v>0.41211653573980916</v>
      </c>
      <c r="K16">
        <v>0.81799999999999995</v>
      </c>
      <c r="O16" t="s">
        <v>88</v>
      </c>
      <c r="P16">
        <f>(ABS(D16-C16)+ABS(D17-C17))/2</f>
        <v>0.57021356392093248</v>
      </c>
      <c r="R16" t="s">
        <v>88</v>
      </c>
      <c r="S16">
        <f>(ABS(B25-C25)+ABS(B26-C26)+ABS(B27-C27)+ABS(B28-C28)+ABS(B29-C29))/5</f>
        <v>4.9405671252299556E-3</v>
      </c>
    </row>
    <row r="17" spans="1:19" x14ac:dyDescent="0.2">
      <c r="A17" t="s">
        <v>121</v>
      </c>
      <c r="B17">
        <v>0.5</v>
      </c>
      <c r="C17">
        <v>0.49844928103712738</v>
      </c>
      <c r="D17">
        <v>-2.7558821396409087E-2</v>
      </c>
      <c r="E17">
        <v>1.0244573834706638</v>
      </c>
      <c r="F17">
        <v>0.2683764123129922</v>
      </c>
      <c r="G17">
        <v>0.36994782527057452</v>
      </c>
      <c r="H17">
        <v>1.3784662447872853</v>
      </c>
      <c r="I17">
        <v>1.269236055578417</v>
      </c>
      <c r="J17">
        <v>0.3699510753487944</v>
      </c>
      <c r="K17">
        <v>0.75349999999999995</v>
      </c>
      <c r="O17" t="s">
        <v>16</v>
      </c>
      <c r="P17">
        <f>(J16+J17)/2</f>
        <v>0.39103380554430178</v>
      </c>
      <c r="R17" t="s">
        <v>16</v>
      </c>
      <c r="S17">
        <f>SUM(J25:J29)/5</f>
        <v>6.9750653665632462E-2</v>
      </c>
    </row>
    <row r="18" spans="1:19" x14ac:dyDescent="0.2">
      <c r="A18" t="s">
        <v>122</v>
      </c>
      <c r="L18" t="s">
        <v>123</v>
      </c>
      <c r="O18" t="s">
        <v>17</v>
      </c>
      <c r="P18">
        <f>(K17+K16)/2*100</f>
        <v>78.574999999999989</v>
      </c>
      <c r="R18" t="s">
        <v>17</v>
      </c>
      <c r="S18">
        <f>SUM(K25:K29)/5*100</f>
        <v>88.048000000000002</v>
      </c>
    </row>
    <row r="19" spans="1:19" x14ac:dyDescent="0.2">
      <c r="A19" t="s">
        <v>120</v>
      </c>
      <c r="B19">
        <v>0.3</v>
      </c>
      <c r="C19">
        <v>0.25932203956798072</v>
      </c>
      <c r="D19">
        <v>-0.3803646084365257</v>
      </c>
      <c r="E19">
        <v>0.8990086875724872</v>
      </c>
      <c r="F19">
        <v>0.32637673602692363</v>
      </c>
      <c r="G19">
        <v>0.39375820906093062</v>
      </c>
      <c r="H19">
        <v>1.206453051324248</v>
      </c>
      <c r="I19">
        <v>1.1965007304512876</v>
      </c>
      <c r="J19">
        <v>0.3958537907710124</v>
      </c>
      <c r="K19">
        <v>0.85163977095262888</v>
      </c>
      <c r="L19">
        <v>395</v>
      </c>
      <c r="O19" t="s">
        <v>89</v>
      </c>
      <c r="P19">
        <f>(ABS(G16-F16)+ABS(G17-F17))/2</f>
        <v>0.10002214764896963</v>
      </c>
      <c r="R19" t="s">
        <v>89</v>
      </c>
      <c r="S19">
        <f>(ABS(G29-F29)+ABS(F28-G28)+ABS(G27-F27)+ABS(G26-F26)+ABS(G25-F25))/5</f>
        <v>1.2370287197361367E-2</v>
      </c>
    </row>
    <row r="20" spans="1:19" x14ac:dyDescent="0.2">
      <c r="A20" t="s">
        <v>121</v>
      </c>
      <c r="B20">
        <v>0.5</v>
      </c>
      <c r="C20">
        <v>0.43789104772792226</v>
      </c>
      <c r="D20">
        <v>-0.1516719453605517</v>
      </c>
      <c r="E20">
        <v>1.0274540408163961</v>
      </c>
      <c r="F20">
        <v>0.3008029727785162</v>
      </c>
      <c r="G20">
        <v>0.34551118732912356</v>
      </c>
      <c r="H20">
        <v>1.1486295635233845</v>
      </c>
      <c r="I20">
        <v>1.123972694048881</v>
      </c>
      <c r="J20">
        <v>0.35104914545105498</v>
      </c>
      <c r="K20">
        <v>0.84454158260479717</v>
      </c>
      <c r="L20">
        <v>1078</v>
      </c>
    </row>
    <row r="21" spans="1:19" x14ac:dyDescent="0.2">
      <c r="O21" t="s">
        <v>91</v>
      </c>
    </row>
    <row r="22" spans="1:19" x14ac:dyDescent="0.2">
      <c r="O22" t="s">
        <v>88</v>
      </c>
      <c r="P22">
        <f>(ABS(C6-B6)+ABS(C7-B7))/2</f>
        <v>1.892277952304959E-2</v>
      </c>
    </row>
    <row r="23" spans="1:19" x14ac:dyDescent="0.2">
      <c r="A23" t="s">
        <v>185</v>
      </c>
      <c r="O23" t="s">
        <v>16</v>
      </c>
      <c r="P23">
        <f>(J6+J7)/2</f>
        <v>0.14929802572243667</v>
      </c>
    </row>
    <row r="24" spans="1:19" x14ac:dyDescent="0.2">
      <c r="A24" t="s">
        <v>29</v>
      </c>
      <c r="B24" t="s">
        <v>8</v>
      </c>
      <c r="C24" t="s">
        <v>9</v>
      </c>
      <c r="D24" t="s">
        <v>10</v>
      </c>
      <c r="E24" t="s">
        <v>11</v>
      </c>
      <c r="F24" t="s">
        <v>12</v>
      </c>
      <c r="G24" t="s">
        <v>13</v>
      </c>
      <c r="H24" t="s">
        <v>14</v>
      </c>
      <c r="I24" t="s">
        <v>15</v>
      </c>
      <c r="J24" t="s">
        <v>16</v>
      </c>
      <c r="K24" t="s">
        <v>17</v>
      </c>
      <c r="O24" t="s">
        <v>17</v>
      </c>
      <c r="P24">
        <f>(K6+K7)/2*100</f>
        <v>94.87</v>
      </c>
    </row>
    <row r="25" spans="1:19" x14ac:dyDescent="0.2">
      <c r="A25" t="s">
        <v>30</v>
      </c>
      <c r="B25">
        <v>0.30130943632957113</v>
      </c>
      <c r="C25">
        <v>0.30409449145164419</v>
      </c>
      <c r="D25">
        <v>0.18192480754604246</v>
      </c>
      <c r="E25">
        <v>0.42626417535724587</v>
      </c>
      <c r="F25">
        <v>6.2332616756869311E-2</v>
      </c>
      <c r="G25">
        <v>8.0485174458108488E-2</v>
      </c>
      <c r="H25">
        <v>1.2912208510681318</v>
      </c>
      <c r="I25">
        <v>1.331449541976846</v>
      </c>
      <c r="J25">
        <v>8.0533346134288641E-2</v>
      </c>
      <c r="K25">
        <v>0.85529999999999995</v>
      </c>
      <c r="O25" t="s">
        <v>89</v>
      </c>
      <c r="P25">
        <f>(ABS(G6-F6)+ABS(G7-F7))/2</f>
        <v>3.992565793035481E-3</v>
      </c>
    </row>
    <row r="26" spans="1:19" x14ac:dyDescent="0.2">
      <c r="A26" t="s">
        <v>31</v>
      </c>
      <c r="B26">
        <v>0.34077903681391508</v>
      </c>
      <c r="C26">
        <v>0.32876740758154738</v>
      </c>
      <c r="D26">
        <v>0.16497532598675113</v>
      </c>
      <c r="E26">
        <v>0.49255948917634357</v>
      </c>
      <c r="F26">
        <v>8.3568924167365999E-2</v>
      </c>
      <c r="G26">
        <v>0.10800850669508387</v>
      </c>
      <c r="H26">
        <v>1.292448212911919</v>
      </c>
      <c r="I26">
        <v>1.3310025688132066</v>
      </c>
      <c r="J26">
        <v>0.10867436107618877</v>
      </c>
      <c r="K26">
        <v>0.8427</v>
      </c>
    </row>
    <row r="27" spans="1:19" x14ac:dyDescent="0.2">
      <c r="A27" t="s">
        <v>32</v>
      </c>
      <c r="B27">
        <v>0.35791152685651378</v>
      </c>
      <c r="C27">
        <v>0.36713810096680849</v>
      </c>
      <c r="D27">
        <v>0.24563455608290533</v>
      </c>
      <c r="E27">
        <v>0.48864164585071168</v>
      </c>
      <c r="F27">
        <v>6.1992743663816088E-2</v>
      </c>
      <c r="G27">
        <v>7.9747063280367042E-2</v>
      </c>
      <c r="H27">
        <v>1.2863935126477357</v>
      </c>
      <c r="I27">
        <v>1.3312105400663228</v>
      </c>
      <c r="J27">
        <v>8.027903693776868E-2</v>
      </c>
      <c r="K27">
        <v>0.82140000000000002</v>
      </c>
      <c r="O27" t="s">
        <v>92</v>
      </c>
    </row>
    <row r="28" spans="1:19" x14ac:dyDescent="0.2">
      <c r="A28" t="s">
        <v>33</v>
      </c>
      <c r="B28">
        <v>0.4690477873369463</v>
      </c>
      <c r="C28">
        <v>0.46870799875623914</v>
      </c>
      <c r="D28">
        <v>0.39250593684101059</v>
      </c>
      <c r="E28">
        <v>0.54491006067146786</v>
      </c>
      <c r="F28">
        <v>3.8879317434555319E-2</v>
      </c>
      <c r="G28">
        <v>3.9631805505322762E-2</v>
      </c>
      <c r="H28">
        <v>1.0193544568274402</v>
      </c>
      <c r="I28">
        <v>1.0262109707382816</v>
      </c>
      <c r="J28">
        <v>3.9633262089958106E-2</v>
      </c>
      <c r="K28">
        <v>0.9415</v>
      </c>
      <c r="O28" t="s">
        <v>88</v>
      </c>
      <c r="P28">
        <f>(ABS(C8-B8)+ABS(C9-B9)+ABS(C10-B10)+ABS(C11-B11)+ABS(C12-B12)+ABS(C13-B13)+ABS(C14-B14)+ABS(C15-B15))/8</f>
        <v>5.7931023616490523E-2</v>
      </c>
    </row>
    <row r="29" spans="1:19" x14ac:dyDescent="0.2">
      <c r="A29" t="s">
        <v>34</v>
      </c>
      <c r="B29">
        <v>0.5309522126630537</v>
      </c>
      <c r="C29">
        <v>0.53129200124376086</v>
      </c>
      <c r="D29">
        <v>0.45508993932806963</v>
      </c>
      <c r="E29">
        <v>0.60749406315945209</v>
      </c>
      <c r="F29">
        <v>3.8879317434791366E-2</v>
      </c>
      <c r="G29">
        <v>3.9631805505322762E-2</v>
      </c>
      <c r="H29">
        <v>1.0193544568212514</v>
      </c>
      <c r="I29">
        <v>1.026210971881016</v>
      </c>
      <c r="J29">
        <v>3.9633262089958106E-2</v>
      </c>
      <c r="K29">
        <v>0.9415</v>
      </c>
      <c r="O29" t="s">
        <v>16</v>
      </c>
      <c r="P29">
        <f>AVERAGE(J8:J15)</f>
        <v>0.24398287323691131</v>
      </c>
    </row>
    <row r="30" spans="1:19" x14ac:dyDescent="0.2">
      <c r="O30" t="s">
        <v>17</v>
      </c>
      <c r="P30">
        <f>AVERAGE(K8:K15)*100</f>
        <v>93.591250000000002</v>
      </c>
    </row>
    <row r="31" spans="1:19" x14ac:dyDescent="0.2">
      <c r="O31" t="s">
        <v>89</v>
      </c>
      <c r="P31">
        <f>(ABS(G13-F13)+ABS(F10-G10)+ABS(F11-G11)+ABS(F14-G14)+ABS(F15-G15)+ABS(G12-F12)+ABS(G9-F9)+ABS(G8-F8))/8</f>
        <v>6.5811316719490698E-3</v>
      </c>
    </row>
    <row r="32" spans="1:19" x14ac:dyDescent="0.2">
      <c r="A32" t="s">
        <v>186</v>
      </c>
    </row>
    <row r="33" spans="1:11" x14ac:dyDescent="0.2">
      <c r="A33" t="s">
        <v>7</v>
      </c>
      <c r="B33" t="s">
        <v>8</v>
      </c>
      <c r="C33" t="s">
        <v>9</v>
      </c>
      <c r="D33" t="s">
        <v>10</v>
      </c>
      <c r="E33" t="s">
        <v>11</v>
      </c>
      <c r="F33" t="s">
        <v>12</v>
      </c>
      <c r="G33" t="s">
        <v>13</v>
      </c>
      <c r="H33" t="s">
        <v>14</v>
      </c>
      <c r="I33" t="s">
        <v>15</v>
      </c>
      <c r="J33" t="s">
        <v>16</v>
      </c>
      <c r="K33" t="s">
        <v>17</v>
      </c>
    </row>
    <row r="34" spans="1:11" x14ac:dyDescent="0.2">
      <c r="A34" t="s">
        <v>35</v>
      </c>
      <c r="B34">
        <v>-0.43877286022520923</v>
      </c>
      <c r="C34">
        <v>-0.46050275995712059</v>
      </c>
      <c r="D34">
        <v>-0.63373134345762483</v>
      </c>
      <c r="E34">
        <v>-0.2872741764566164</v>
      </c>
      <c r="F34">
        <v>8.8383554425953345E-2</v>
      </c>
      <c r="G34">
        <v>0.11699497975818679</v>
      </c>
      <c r="H34">
        <v>1.3237188809395954</v>
      </c>
      <c r="I34">
        <v>1.8468894642705318</v>
      </c>
      <c r="J34">
        <v>0.11899585636053661</v>
      </c>
      <c r="K34">
        <v>0.90539999999999998</v>
      </c>
    </row>
    <row r="35" spans="1:11" x14ac:dyDescent="0.2">
      <c r="A35" t="s">
        <v>36</v>
      </c>
      <c r="B35">
        <v>3.9021748659733124E-2</v>
      </c>
      <c r="C35">
        <v>7.3671148039467588E-2</v>
      </c>
      <c r="D35">
        <v>-0.21091529016387303</v>
      </c>
      <c r="E35">
        <v>0.35825758624280818</v>
      </c>
      <c r="F35">
        <v>0.14519983042960086</v>
      </c>
      <c r="G35">
        <v>0.19241921031166351</v>
      </c>
      <c r="H35">
        <v>1.3252027205703705</v>
      </c>
      <c r="I35">
        <v>2.4710919941386784</v>
      </c>
      <c r="J35">
        <v>0.19551402347233443</v>
      </c>
      <c r="K35">
        <v>0.81289999999999996</v>
      </c>
    </row>
    <row r="36" spans="1:11" x14ac:dyDescent="0.2">
      <c r="A36" t="s">
        <v>37</v>
      </c>
      <c r="B36">
        <v>0.3997511115654761</v>
      </c>
      <c r="C36">
        <v>0.38683161191765303</v>
      </c>
      <c r="D36">
        <v>0.17096148024300192</v>
      </c>
      <c r="E36">
        <v>0.60270174359230422</v>
      </c>
      <c r="F36">
        <v>0.11013984612850401</v>
      </c>
      <c r="G36">
        <v>0.15831025793866713</v>
      </c>
      <c r="H36">
        <v>1.4373568104858345</v>
      </c>
      <c r="I36">
        <v>2.3076150375875697</v>
      </c>
      <c r="J36">
        <v>0.15883655511171671</v>
      </c>
      <c r="K36">
        <v>0.85780000000000001</v>
      </c>
    </row>
    <row r="37" spans="1:11" x14ac:dyDescent="0.2">
      <c r="A37" t="s">
        <v>38</v>
      </c>
      <c r="B37">
        <v>-0.36123013182651964</v>
      </c>
      <c r="C37">
        <v>-0.40223847147905134</v>
      </c>
      <c r="D37">
        <v>-0.55960668828158611</v>
      </c>
      <c r="E37">
        <v>-0.24487025467651657</v>
      </c>
      <c r="F37">
        <v>8.0291381904889714E-2</v>
      </c>
      <c r="G37">
        <v>0.1222700318926532</v>
      </c>
      <c r="H37">
        <v>1.5228288390588405</v>
      </c>
      <c r="I37">
        <v>2.2549697493194629</v>
      </c>
      <c r="J37">
        <v>0.12896373373971398</v>
      </c>
      <c r="K37">
        <v>0.84570000000000001</v>
      </c>
    </row>
    <row r="38" spans="1:11" x14ac:dyDescent="0.2">
      <c r="A38" t="s">
        <v>39</v>
      </c>
      <c r="B38">
        <v>0.17213829394345448</v>
      </c>
      <c r="C38">
        <v>0.20117579043968115</v>
      </c>
      <c r="D38">
        <v>5.2260092772782015E-3</v>
      </c>
      <c r="E38">
        <v>0.39712557160208412</v>
      </c>
      <c r="F38">
        <v>9.9976215230499071E-2</v>
      </c>
      <c r="G38">
        <v>0.12862209508878938</v>
      </c>
      <c r="H38">
        <v>1.286526948357128</v>
      </c>
      <c r="I38">
        <v>2.3683525897185267</v>
      </c>
      <c r="J38">
        <v>0.13185908974279309</v>
      </c>
      <c r="K38">
        <v>0.82679999999999998</v>
      </c>
    </row>
    <row r="39" spans="1:11" x14ac:dyDescent="0.2">
      <c r="A39" t="s">
        <v>40</v>
      </c>
      <c r="B39">
        <v>0.18909183788306519</v>
      </c>
      <c r="C39">
        <v>0.20106268103937022</v>
      </c>
      <c r="D39">
        <v>9.8674141336503235E-2</v>
      </c>
      <c r="E39">
        <v>0.30345122074223718</v>
      </c>
      <c r="F39">
        <v>5.2240010791266958E-2</v>
      </c>
      <c r="G39">
        <v>7.9111004457863565E-2</v>
      </c>
      <c r="H39">
        <v>1.5143757296292264</v>
      </c>
      <c r="I39">
        <v>2.6984105649195125</v>
      </c>
      <c r="J39">
        <v>8.0011574863921811E-2</v>
      </c>
      <c r="K39">
        <v>0.8448</v>
      </c>
    </row>
    <row r="40" spans="1:11" x14ac:dyDescent="0.2">
      <c r="A40" t="s">
        <v>41</v>
      </c>
      <c r="B40">
        <v>-0.18061506591320053</v>
      </c>
      <c r="C40">
        <v>-0.20109752848069726</v>
      </c>
      <c r="D40">
        <v>-0.28000795279874507</v>
      </c>
      <c r="E40">
        <v>-0.12218710416264948</v>
      </c>
      <c r="F40">
        <v>4.0261160378702449E-2</v>
      </c>
      <c r="G40">
        <v>6.126353652450614E-2</v>
      </c>
      <c r="H40">
        <v>1.5216535228555816</v>
      </c>
      <c r="I40">
        <v>2.2467284539087977</v>
      </c>
      <c r="J40">
        <v>6.4596843423795874E-2</v>
      </c>
      <c r="K40">
        <v>0.85219999999999996</v>
      </c>
    </row>
    <row r="41" spans="1:11" x14ac:dyDescent="0.2">
      <c r="A41" t="s">
        <v>42</v>
      </c>
      <c r="B41">
        <v>0.55879874167932975</v>
      </c>
      <c r="C41">
        <v>0.6029423656559294</v>
      </c>
      <c r="D41">
        <v>0.34974358071552886</v>
      </c>
      <c r="E41">
        <v>0.85614115059632989</v>
      </c>
      <c r="F41">
        <v>0.12918542735356378</v>
      </c>
      <c r="G41">
        <v>0.18238462678439366</v>
      </c>
      <c r="H41">
        <v>1.4118049575764497</v>
      </c>
      <c r="I41">
        <v>2.4433207681214686</v>
      </c>
      <c r="J41">
        <v>0.1876507703822981</v>
      </c>
      <c r="K41">
        <v>0.77459999999999996</v>
      </c>
    </row>
    <row r="42" spans="1:11" x14ac:dyDescent="0.2">
      <c r="A42" t="s">
        <v>43</v>
      </c>
      <c r="B42">
        <v>-0.37818367576612921</v>
      </c>
      <c r="C42">
        <v>-0.40184483717523206</v>
      </c>
      <c r="D42">
        <v>-0.60529649877279379</v>
      </c>
      <c r="E42">
        <v>-0.19839317557767042</v>
      </c>
      <c r="F42">
        <v>0.10380377558075682</v>
      </c>
      <c r="G42">
        <v>0.15766150184200237</v>
      </c>
      <c r="H42">
        <v>1.5188416891382293</v>
      </c>
      <c r="I42">
        <v>2.7253242652794682</v>
      </c>
      <c r="J42">
        <v>0.15942709845664049</v>
      </c>
      <c r="K42">
        <v>0.84360000000000002</v>
      </c>
    </row>
    <row r="43" spans="1:11" x14ac:dyDescent="0.2">
      <c r="A43" t="s">
        <v>44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J43">
        <v>0</v>
      </c>
      <c r="K43">
        <v>0</v>
      </c>
    </row>
    <row r="44" spans="1:11" x14ac:dyDescent="0.2">
      <c r="A44" t="s">
        <v>45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J44">
        <v>0</v>
      </c>
      <c r="K44">
        <v>0</v>
      </c>
    </row>
    <row r="45" spans="1:11" x14ac:dyDescent="0.2">
      <c r="A45" t="s">
        <v>46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J45">
        <v>0</v>
      </c>
      <c r="K45">
        <v>0</v>
      </c>
    </row>
    <row r="46" spans="1:11" x14ac:dyDescent="0.2">
      <c r="A46" t="s">
        <v>47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J46">
        <v>0</v>
      </c>
      <c r="K46">
        <v>0</v>
      </c>
    </row>
    <row r="47" spans="1:11" x14ac:dyDescent="0.2">
      <c r="A47" t="s">
        <v>48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J47">
        <v>0</v>
      </c>
      <c r="K47">
        <v>0</v>
      </c>
    </row>
    <row r="48" spans="1:11" x14ac:dyDescent="0.2">
      <c r="A48" t="s">
        <v>49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J48">
        <v>0</v>
      </c>
      <c r="K48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02203-81F4-FA44-AECD-E127F210F612}">
  <dimension ref="A1:G21"/>
  <sheetViews>
    <sheetView workbookViewId="0">
      <selection activeCell="C1" sqref="C1"/>
    </sheetView>
  </sheetViews>
  <sheetFormatPr baseColWidth="10" defaultRowHeight="16" x14ac:dyDescent="0.2"/>
  <sheetData>
    <row r="1" spans="1:7" ht="17" thickTop="1" x14ac:dyDescent="0.2">
      <c r="A1" s="109" t="s">
        <v>96</v>
      </c>
      <c r="B1" s="109"/>
      <c r="C1" s="3"/>
      <c r="D1" s="113" t="s">
        <v>202</v>
      </c>
      <c r="E1" s="113"/>
      <c r="F1" s="113"/>
      <c r="G1" s="85"/>
    </row>
    <row r="2" spans="1:7" ht="17" thickBot="1" x14ac:dyDescent="0.25">
      <c r="A2" s="115" t="s">
        <v>100</v>
      </c>
      <c r="B2" s="115"/>
      <c r="C2" s="8"/>
      <c r="D2" s="9" t="s">
        <v>101</v>
      </c>
      <c r="E2" s="9" t="s">
        <v>102</v>
      </c>
      <c r="F2" s="9" t="s">
        <v>103</v>
      </c>
      <c r="G2" s="10"/>
    </row>
    <row r="3" spans="1:7" ht="17" thickTop="1" x14ac:dyDescent="0.2">
      <c r="A3" s="116" t="s">
        <v>192</v>
      </c>
      <c r="B3" s="116"/>
      <c r="C3" s="112"/>
      <c r="D3" s="116"/>
      <c r="E3" s="116"/>
      <c r="F3" s="116"/>
      <c r="G3" s="116"/>
    </row>
    <row r="4" spans="1:7" x14ac:dyDescent="0.2">
      <c r="A4" s="144" t="s">
        <v>187</v>
      </c>
      <c r="B4" s="145"/>
      <c r="C4" s="51"/>
      <c r="D4" s="98">
        <v>2</v>
      </c>
      <c r="E4" s="98">
        <v>2</v>
      </c>
      <c r="F4" s="98">
        <v>2</v>
      </c>
      <c r="G4" s="96"/>
    </row>
    <row r="5" spans="1:7" x14ac:dyDescent="0.2">
      <c r="A5" s="146" t="s">
        <v>200</v>
      </c>
      <c r="B5" s="140"/>
      <c r="C5" s="51"/>
      <c r="D5" s="98"/>
      <c r="E5" s="98">
        <v>1</v>
      </c>
      <c r="F5" s="98"/>
      <c r="G5" s="96"/>
    </row>
    <row r="6" spans="1:7" x14ac:dyDescent="0.2">
      <c r="A6" s="142" t="s">
        <v>188</v>
      </c>
      <c r="B6" s="143"/>
      <c r="C6" s="95"/>
      <c r="D6" s="99">
        <v>0.2</v>
      </c>
      <c r="E6" s="99">
        <v>0.2</v>
      </c>
      <c r="F6" s="99">
        <v>0.2</v>
      </c>
      <c r="G6" s="97"/>
    </row>
    <row r="7" spans="1:7" x14ac:dyDescent="0.2">
      <c r="A7" s="112" t="s">
        <v>193</v>
      </c>
      <c r="B7" s="112"/>
      <c r="C7" s="112"/>
      <c r="D7" s="112"/>
      <c r="E7" s="112"/>
      <c r="F7" s="112"/>
      <c r="G7" s="112"/>
    </row>
    <row r="8" spans="1:7" x14ac:dyDescent="0.2">
      <c r="A8" s="139" t="s">
        <v>189</v>
      </c>
      <c r="B8" s="140"/>
      <c r="C8" s="51"/>
      <c r="D8" s="98">
        <v>2</v>
      </c>
      <c r="E8" s="98">
        <v>2</v>
      </c>
      <c r="F8" s="98">
        <v>2</v>
      </c>
      <c r="G8" s="51"/>
    </row>
    <row r="9" spans="1:7" x14ac:dyDescent="0.2">
      <c r="A9" s="139" t="s">
        <v>198</v>
      </c>
      <c r="B9" s="140"/>
      <c r="C9" s="51"/>
      <c r="D9" s="98">
        <v>1</v>
      </c>
      <c r="E9" s="98">
        <v>1</v>
      </c>
      <c r="F9" s="98">
        <v>1</v>
      </c>
      <c r="G9" s="51"/>
    </row>
    <row r="10" spans="1:7" x14ac:dyDescent="0.2">
      <c r="A10" s="139" t="s">
        <v>190</v>
      </c>
      <c r="B10" s="140"/>
      <c r="C10" s="51"/>
      <c r="D10" s="100">
        <v>-3.83</v>
      </c>
      <c r="E10" s="101">
        <v>-5.23</v>
      </c>
      <c r="F10" s="98">
        <v>-3.83</v>
      </c>
      <c r="G10" s="51"/>
    </row>
    <row r="11" spans="1:7" x14ac:dyDescent="0.2">
      <c r="A11" s="142" t="s">
        <v>191</v>
      </c>
      <c r="B11" s="143"/>
      <c r="C11" s="95"/>
      <c r="D11" s="99">
        <v>3.76</v>
      </c>
      <c r="E11" s="99">
        <v>2.46</v>
      </c>
      <c r="F11" s="102">
        <v>3.81</v>
      </c>
      <c r="G11" s="95"/>
    </row>
    <row r="12" spans="1:7" x14ac:dyDescent="0.2">
      <c r="A12" s="141" t="s">
        <v>194</v>
      </c>
      <c r="B12" s="141"/>
      <c r="C12" s="141"/>
      <c r="D12" s="141"/>
      <c r="E12" s="141"/>
      <c r="F12" s="141"/>
      <c r="G12" s="141"/>
    </row>
    <row r="13" spans="1:7" x14ac:dyDescent="0.2">
      <c r="A13" s="139" t="s">
        <v>189</v>
      </c>
      <c r="B13" s="140"/>
      <c r="C13" s="51"/>
      <c r="D13" s="98"/>
      <c r="E13" s="100"/>
      <c r="F13" s="98">
        <v>1</v>
      </c>
      <c r="G13" s="51"/>
    </row>
    <row r="14" spans="1:7" x14ac:dyDescent="0.2">
      <c r="A14" s="139" t="s">
        <v>198</v>
      </c>
      <c r="B14" s="140"/>
      <c r="C14" s="51"/>
      <c r="D14" s="100"/>
      <c r="E14" s="98">
        <v>-2</v>
      </c>
      <c r="F14" s="98">
        <v>-2</v>
      </c>
      <c r="G14" s="51"/>
    </row>
    <row r="15" spans="1:7" x14ac:dyDescent="0.2">
      <c r="A15" s="139" t="s">
        <v>199</v>
      </c>
      <c r="B15" s="140"/>
      <c r="C15" s="51"/>
      <c r="D15" s="98">
        <v>1</v>
      </c>
      <c r="E15" s="98">
        <v>1</v>
      </c>
      <c r="F15" s="98"/>
      <c r="G15" s="51"/>
    </row>
    <row r="16" spans="1:7" x14ac:dyDescent="0.2">
      <c r="A16" s="139" t="s">
        <v>201</v>
      </c>
      <c r="B16" s="140"/>
      <c r="C16" s="51"/>
      <c r="D16" s="98">
        <v>-2</v>
      </c>
      <c r="E16" s="100"/>
      <c r="F16" s="98"/>
      <c r="G16" s="51"/>
    </row>
    <row r="17" spans="1:7" x14ac:dyDescent="0.2">
      <c r="A17" s="139" t="s">
        <v>190</v>
      </c>
      <c r="B17" s="140"/>
      <c r="C17" s="51"/>
      <c r="D17" s="98">
        <v>-3.97</v>
      </c>
      <c r="E17" s="98">
        <v>-6.17</v>
      </c>
      <c r="F17" s="98">
        <v>-3.83</v>
      </c>
      <c r="G17" s="51"/>
    </row>
    <row r="18" spans="1:7" x14ac:dyDescent="0.2">
      <c r="A18" s="142" t="s">
        <v>191</v>
      </c>
      <c r="B18" s="143"/>
      <c r="C18" s="95"/>
      <c r="D18" s="99">
        <v>3.97</v>
      </c>
      <c r="E18" s="99">
        <v>0.97</v>
      </c>
      <c r="F18" s="102">
        <v>3.93</v>
      </c>
      <c r="G18" s="95"/>
    </row>
    <row r="19" spans="1:7" x14ac:dyDescent="0.2">
      <c r="A19" s="141" t="s">
        <v>195</v>
      </c>
      <c r="B19" s="141"/>
      <c r="C19" s="141"/>
      <c r="D19" s="141"/>
      <c r="E19" s="141"/>
      <c r="F19" s="141"/>
      <c r="G19" s="141"/>
    </row>
    <row r="20" spans="1:7" x14ac:dyDescent="0.2">
      <c r="A20" s="144" t="s">
        <v>196</v>
      </c>
      <c r="B20" s="145"/>
      <c r="C20" s="51"/>
      <c r="D20" s="98">
        <v>0.3</v>
      </c>
      <c r="E20" s="98">
        <v>0.3</v>
      </c>
      <c r="F20" s="98">
        <v>0.3</v>
      </c>
      <c r="G20" s="51"/>
    </row>
    <row r="21" spans="1:7" x14ac:dyDescent="0.2">
      <c r="A21" s="139" t="s">
        <v>197</v>
      </c>
      <c r="B21" s="140"/>
      <c r="C21" s="51"/>
      <c r="D21" s="98">
        <v>0.5</v>
      </c>
      <c r="E21" s="98">
        <v>0.5</v>
      </c>
      <c r="F21" s="98">
        <v>0.5</v>
      </c>
      <c r="G21" s="51"/>
    </row>
  </sheetData>
  <mergeCells count="22">
    <mergeCell ref="A1:B1"/>
    <mergeCell ref="D1:F1"/>
    <mergeCell ref="A2:B2"/>
    <mergeCell ref="A3:G3"/>
    <mergeCell ref="A7:G7"/>
    <mergeCell ref="A4:B4"/>
    <mergeCell ref="A6:B6"/>
    <mergeCell ref="A5:B5"/>
    <mergeCell ref="A8:B8"/>
    <mergeCell ref="A10:B10"/>
    <mergeCell ref="A11:B11"/>
    <mergeCell ref="A18:B18"/>
    <mergeCell ref="A20:B20"/>
    <mergeCell ref="A21:B21"/>
    <mergeCell ref="A14:B14"/>
    <mergeCell ref="A15:B15"/>
    <mergeCell ref="A19:G19"/>
    <mergeCell ref="A9:B9"/>
    <mergeCell ref="A16:B16"/>
    <mergeCell ref="A13:B13"/>
    <mergeCell ref="A17:B17"/>
    <mergeCell ref="A12:G1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8ECA7-AC54-C049-B44B-467DE7C0059E}">
  <dimension ref="A1:L54"/>
  <sheetViews>
    <sheetView tabSelected="1" workbookViewId="0">
      <selection activeCell="N15" sqref="N15"/>
    </sheetView>
  </sheetViews>
  <sheetFormatPr baseColWidth="10" defaultRowHeight="16" x14ac:dyDescent="0.2"/>
  <sheetData>
    <row r="1" spans="1:12" ht="17" thickTop="1" x14ac:dyDescent="0.2">
      <c r="A1" s="135" t="s">
        <v>95</v>
      </c>
      <c r="B1" s="135"/>
      <c r="C1" s="136" t="s">
        <v>96</v>
      </c>
      <c r="D1" s="136"/>
      <c r="E1" s="1"/>
      <c r="F1" s="137" t="s">
        <v>97</v>
      </c>
      <c r="G1" s="137"/>
      <c r="H1" s="137"/>
      <c r="I1" s="90"/>
      <c r="J1" s="138" t="s">
        <v>98</v>
      </c>
      <c r="K1" s="138"/>
      <c r="L1" s="138"/>
    </row>
    <row r="2" spans="1:12" ht="18" thickBot="1" x14ac:dyDescent="0.25">
      <c r="A2" s="132" t="s">
        <v>99</v>
      </c>
      <c r="B2" s="132"/>
      <c r="C2" s="133" t="s">
        <v>100</v>
      </c>
      <c r="D2" s="133"/>
      <c r="E2" s="5"/>
      <c r="F2" s="6" t="s">
        <v>101</v>
      </c>
      <c r="G2" s="6" t="s">
        <v>102</v>
      </c>
      <c r="H2" s="6" t="s">
        <v>103</v>
      </c>
      <c r="I2" s="7"/>
      <c r="J2" s="6" t="s">
        <v>101</v>
      </c>
      <c r="K2" s="6" t="s">
        <v>102</v>
      </c>
      <c r="L2" s="6" t="s">
        <v>103</v>
      </c>
    </row>
    <row r="3" spans="1:12" ht="17" thickTop="1" x14ac:dyDescent="0.2">
      <c r="A3" s="130" t="s">
        <v>104</v>
      </c>
      <c r="B3" s="130"/>
      <c r="C3" s="131"/>
      <c r="D3" s="131"/>
      <c r="E3" s="130"/>
      <c r="F3" s="131"/>
      <c r="G3" s="131"/>
      <c r="H3" s="131"/>
      <c r="I3" s="131"/>
      <c r="J3" s="131"/>
      <c r="K3" s="131"/>
      <c r="L3" s="131"/>
    </row>
    <row r="4" spans="1:12" x14ac:dyDescent="0.2">
      <c r="A4" s="11">
        <v>250</v>
      </c>
      <c r="B4" s="12"/>
      <c r="C4" s="122" t="s">
        <v>106</v>
      </c>
      <c r="D4" s="120"/>
      <c r="E4" s="91"/>
      <c r="F4" s="81">
        <f>SWOPIT_NONE_TRUE_250!P4</f>
        <v>0.55109734142012634</v>
      </c>
      <c r="G4" s="81">
        <f>SWOPIT_PARTIAL_TRUE_250!P4</f>
        <v>0.55673933050742364</v>
      </c>
      <c r="H4" s="81">
        <f>SWOPIT_COMPLETE_TRUE_250!P4</f>
        <v>0.53845008838469066</v>
      </c>
      <c r="I4" s="13"/>
      <c r="J4" s="81">
        <f>SWOPITC_NONE_TRUE_250!P4</f>
        <v>0.47982539304139971</v>
      </c>
      <c r="K4" s="81">
        <f>SWOPITC_PARTIAL_TRUE_250!P4</f>
        <v>0.45217836973522307</v>
      </c>
      <c r="L4" s="81">
        <f>SWOPITC_COMPLETE_TRUE_250!P4</f>
        <v>0.47297266599149373</v>
      </c>
    </row>
    <row r="5" spans="1:12" x14ac:dyDescent="0.2">
      <c r="A5" s="17">
        <v>500</v>
      </c>
      <c r="B5" s="18"/>
      <c r="C5" s="120"/>
      <c r="D5" s="120"/>
      <c r="E5" s="91"/>
      <c r="F5" s="81">
        <f>SWOPIT_NONE_TRUE_500!P4</f>
        <v>0.17288782488507742</v>
      </c>
      <c r="G5" s="81">
        <f>SWOPIT_PARTIAL_TRUE_500!P4</f>
        <v>0.17016804863982926</v>
      </c>
      <c r="H5" s="81">
        <f>SWOPIT_COMPLETE_TRUE_500!P4</f>
        <v>0.17402724894426683</v>
      </c>
      <c r="I5" s="13"/>
      <c r="J5" s="81">
        <f>SWOPITC_NONE_TRUE_500!P4</f>
        <v>0.15713712811158592</v>
      </c>
      <c r="K5" s="81">
        <f>SWOPITC_PARTIAL_TRUE_500!P4</f>
        <v>0.15778507376364323</v>
      </c>
      <c r="L5" s="81">
        <f>SWOPITC_COMPLETE_TRUE_500!P4</f>
        <v>0.16251972041628085</v>
      </c>
    </row>
    <row r="6" spans="1:12" x14ac:dyDescent="0.2">
      <c r="A6" s="72">
        <v>1000</v>
      </c>
      <c r="B6" s="22"/>
      <c r="C6" s="119"/>
      <c r="D6" s="119"/>
      <c r="E6" s="91"/>
      <c r="F6" s="81">
        <f>SWOPIT_NONE_TRUE_1000!P4</f>
        <v>7.6150481357868754E-2</v>
      </c>
      <c r="G6" s="81">
        <f>SWOPIT_PARTIAL_TRUE_1000!P4</f>
        <v>7.372620213982839E-2</v>
      </c>
      <c r="H6" s="81">
        <f>SWOPIT_COMPLETE_TRUE_1000!P4</f>
        <v>7.6006015163833499E-2</v>
      </c>
      <c r="I6" s="13"/>
      <c r="J6" s="81">
        <f>SWOPITC_NONE_TRUE_1000!P4</f>
        <v>7.0215425090944542E-2</v>
      </c>
      <c r="K6" s="81">
        <f>SWOPITC_PARTIAL_TRUE_1000!P4</f>
        <v>6.8501272917912262E-2</v>
      </c>
      <c r="L6" s="81">
        <f>SWOPITC_COMPLETE_TRUE_1000!P4</f>
        <v>7.0250293554466617E-2</v>
      </c>
    </row>
    <row r="7" spans="1:12" x14ac:dyDescent="0.2">
      <c r="A7" s="21">
        <v>2000</v>
      </c>
      <c r="B7" s="34"/>
      <c r="C7" s="59"/>
      <c r="D7" s="59"/>
      <c r="E7" s="59"/>
      <c r="F7" s="83">
        <f>SWOPIT_NONE_TRUE_2000!P4</f>
        <v>3.3008516521909705E-2</v>
      </c>
      <c r="G7" s="83">
        <f>SWOPIT_PARTIAL_TRUE_2000!P4</f>
        <v>3.323436892324353E-2</v>
      </c>
      <c r="H7" s="83">
        <f>SWOPIT_COMPLETE_TRUE_2000!P4</f>
        <v>3.445793265625148E-2</v>
      </c>
      <c r="I7" s="23"/>
      <c r="J7" s="83">
        <f>SWOPITC_NONE_TRUE_2000!P4</f>
        <v>3.2049320780801735E-2</v>
      </c>
      <c r="K7" s="83">
        <f>SWOPITC_PARTIAL_TRUE_2000!P4</f>
        <v>3.2214307315133639E-2</v>
      </c>
      <c r="L7" s="83">
        <f>SWOPITC_COMPLETE_TRUE_2000!P4</f>
        <v>3.2708424705735296E-2</v>
      </c>
    </row>
    <row r="8" spans="1:12" x14ac:dyDescent="0.2">
      <c r="A8" s="11">
        <v>250</v>
      </c>
      <c r="B8" s="12"/>
      <c r="C8" s="118" t="s">
        <v>107</v>
      </c>
      <c r="D8" s="119"/>
      <c r="E8" s="91"/>
      <c r="F8" s="81">
        <f>SWOPIT_NONE_TRUE_250!P5</f>
        <v>1.817415737554867</v>
      </c>
      <c r="G8" s="81">
        <f>SWOPIT_PARTIAL_TRUE_250!P5</f>
        <v>1.8570902980350852</v>
      </c>
      <c r="H8" s="81">
        <f>SWOPIT_COMPLETE_TRUE_250!P5</f>
        <v>1.6649753003740664</v>
      </c>
      <c r="I8" s="13"/>
      <c r="J8" s="81">
        <f>SWOPITC_NONE_TRUE_250!P5</f>
        <v>1.3319760173897655</v>
      </c>
      <c r="K8" s="81">
        <f>SWOPITC_PARTIAL_TRUE_250!P5</f>
        <v>1.1956303171720251</v>
      </c>
      <c r="L8" s="81">
        <f>SWOPITC_COMPLETE_TRUE_250!P5</f>
        <v>1.2869652737295667</v>
      </c>
    </row>
    <row r="9" spans="1:12" x14ac:dyDescent="0.2">
      <c r="A9" s="17">
        <v>500</v>
      </c>
      <c r="B9" s="18"/>
      <c r="C9" s="120"/>
      <c r="D9" s="120"/>
      <c r="E9" s="91"/>
      <c r="F9" s="81">
        <f>SWOPIT_NONE_TRUE_500!P5</f>
        <v>0.46339219485579425</v>
      </c>
      <c r="G9" s="81">
        <f>SWOPIT_PARTIAL_TRUE_500!P5</f>
        <v>0.42750428028323023</v>
      </c>
      <c r="H9" s="81">
        <f>SWOPIT_COMPLETE_TRUE_500!P5</f>
        <v>0.45599423911909726</v>
      </c>
      <c r="I9" s="13"/>
      <c r="J9" s="81">
        <f>SWOPITC_NONE_TRUE_500!P5</f>
        <v>0.42819524271237136</v>
      </c>
      <c r="K9" s="81">
        <f>SWOPITC_PARTIAL_TRUE_500!P5</f>
        <v>0.40742981113326765</v>
      </c>
      <c r="L9" s="81">
        <f>SWOPITC_COMPLETE_TRUE_500!P5</f>
        <v>0.44072103659124151</v>
      </c>
    </row>
    <row r="10" spans="1:12" x14ac:dyDescent="0.2">
      <c r="A10" s="72">
        <v>1000</v>
      </c>
      <c r="B10" s="22"/>
      <c r="C10" s="119"/>
      <c r="D10" s="119"/>
      <c r="E10" s="91"/>
      <c r="F10" s="81">
        <f>SWOPIT_NONE_TRUE_1000!P5</f>
        <v>0.23372696550484678</v>
      </c>
      <c r="G10" s="81">
        <f>SWOPIT_PARTIAL_TRUE_1000!P5</f>
        <v>0.21922441165931014</v>
      </c>
      <c r="H10" s="81">
        <f>SWOPIT_COMPLETE_TRUE_1000!P5</f>
        <v>0.2324597820809895</v>
      </c>
      <c r="I10" s="13"/>
      <c r="J10" s="81">
        <f>SWOPITC_NONE_TRUE_1000!P5</f>
        <v>0.23051587326264106</v>
      </c>
      <c r="K10" s="81">
        <f>SWOPITC_PARTIAL_TRUE_1000!P5</f>
        <v>0.21790682758263161</v>
      </c>
      <c r="L10" s="81">
        <f>SWOPITC_COMPLETE_TRUE_1000!P5</f>
        <v>0.22870018149237117</v>
      </c>
    </row>
    <row r="11" spans="1:12" x14ac:dyDescent="0.2">
      <c r="A11" s="21">
        <v>2000</v>
      </c>
      <c r="B11" s="34"/>
      <c r="C11" s="59"/>
      <c r="D11" s="59"/>
      <c r="E11" s="59"/>
      <c r="F11" s="83">
        <f>SWOPIT_NONE_TRUE_2000!P5</f>
        <v>0.14521258178728474</v>
      </c>
      <c r="G11" s="83">
        <f>SWOPIT_PARTIAL_TRUE_2000!P5</f>
        <v>0.13710697855732543</v>
      </c>
      <c r="H11" s="83">
        <f>SWOPIT_COMPLETE_TRUE_2000!P5</f>
        <v>0.14516024346775597</v>
      </c>
      <c r="I11" s="23"/>
      <c r="J11" s="83">
        <f>SWOPITC_NONE_TRUE_2000!P5</f>
        <v>0.14378601363413693</v>
      </c>
      <c r="K11" s="83">
        <f>SWOPITC_PARTIAL_TRUE_2000!P5</f>
        <v>0.13654227046476042</v>
      </c>
      <c r="L11" s="83">
        <f>SWOPITC_COMPLETE_TRUE_2000!P5</f>
        <v>0.14519735375891812</v>
      </c>
    </row>
    <row r="12" spans="1:12" x14ac:dyDescent="0.2">
      <c r="A12" s="11">
        <v>250</v>
      </c>
      <c r="B12" s="12"/>
      <c r="C12" s="128" t="s">
        <v>108</v>
      </c>
      <c r="D12" s="119"/>
      <c r="E12" s="91"/>
      <c r="F12" s="81">
        <f>SWOPIT_NONE_TRUE_250!P6</f>
        <v>97.25200000000001</v>
      </c>
      <c r="G12" s="81">
        <f>SWOPIT_PARTIAL_TRUE_250!P6</f>
        <v>97.346666666666664</v>
      </c>
      <c r="H12" s="81">
        <f>SWOPIT_COMPLETE_TRUE_250!P6</f>
        <v>97.352000000000004</v>
      </c>
      <c r="I12" s="13"/>
      <c r="J12" s="81">
        <f>SWOPITC_NONE_TRUE_250!P6</f>
        <v>87.646000000000001</v>
      </c>
      <c r="K12" s="81">
        <f>SWOPITC_PARTIAL_TRUE_250!P6</f>
        <v>86.058333333333337</v>
      </c>
      <c r="L12" s="81">
        <f>SWOPITC_COMPLETE_TRUE_250!P6</f>
        <v>87.16</v>
      </c>
    </row>
    <row r="13" spans="1:12" x14ac:dyDescent="0.2">
      <c r="A13" s="17">
        <v>500</v>
      </c>
      <c r="B13" s="18"/>
      <c r="C13" s="120"/>
      <c r="D13" s="120"/>
      <c r="E13" s="91"/>
      <c r="F13" s="81">
        <f>SWOPIT_NONE_TRUE_500!P6</f>
        <v>96.262</v>
      </c>
      <c r="G13" s="81">
        <f>SWOPIT_PARTIAL_TRUE_500!P6</f>
        <v>96.50333333333333</v>
      </c>
      <c r="H13" s="81">
        <f>SWOPIT_COMPLETE_TRUE_500!P6</f>
        <v>96.35199999999999</v>
      </c>
      <c r="I13" s="13"/>
      <c r="J13" s="81">
        <f>SWOPITC_NONE_TRUE_500!P6</f>
        <v>89.9</v>
      </c>
      <c r="K13" s="81">
        <f>SWOPITC_PARTIAL_TRUE_500!P6</f>
        <v>87.851666666666659</v>
      </c>
      <c r="L13" s="81">
        <f>SWOPITC_COMPLETE_TRUE_500!P6</f>
        <v>89.771999999999991</v>
      </c>
    </row>
    <row r="14" spans="1:12" x14ac:dyDescent="0.2">
      <c r="A14" s="72">
        <v>1000</v>
      </c>
      <c r="B14" s="22"/>
      <c r="C14" s="119"/>
      <c r="D14" s="119"/>
      <c r="E14" s="91"/>
      <c r="F14" s="81">
        <f>SWOPIT_NONE_TRUE_1000!P6</f>
        <v>95.52</v>
      </c>
      <c r="G14" s="81">
        <f>SWOPIT_PARTIAL_TRUE_1000!P6</f>
        <v>95.61</v>
      </c>
      <c r="H14" s="81">
        <f>SWOPIT_COMPLETE_TRUE_1000!P6</f>
        <v>95.442000000000007</v>
      </c>
      <c r="I14" s="13"/>
      <c r="J14" s="81">
        <f>SWOPITC_NONE_TRUE_1000!P6</f>
        <v>92.254000000000005</v>
      </c>
      <c r="K14" s="81">
        <f>SWOPITC_PARTIAL_TRUE_1000!P6</f>
        <v>90.908333333333331</v>
      </c>
      <c r="L14" s="81">
        <f>SWOPITC_COMPLETE_TRUE_1000!P6</f>
        <v>92.622</v>
      </c>
    </row>
    <row r="15" spans="1:12" x14ac:dyDescent="0.2">
      <c r="A15" s="21">
        <v>2000</v>
      </c>
      <c r="B15" s="34"/>
      <c r="C15" s="59"/>
      <c r="D15" s="59"/>
      <c r="E15" s="59"/>
      <c r="F15" s="83">
        <f>SWOPIT_NONE_TRUE_2000!P6</f>
        <v>95.302000000000007</v>
      </c>
      <c r="G15" s="83">
        <f>SWOPIT_PARTIAL_TRUE_2000!P6</f>
        <v>95.264999999999986</v>
      </c>
      <c r="H15" s="83">
        <f>SWOPIT_COMPLETE_TRUE_2000!P6</f>
        <v>95.35</v>
      </c>
      <c r="I15" s="23"/>
      <c r="J15" s="83">
        <f>SWOPITC_NONE_TRUE_2000!P6</f>
        <v>94.256</v>
      </c>
      <c r="K15" s="83">
        <f>SWOPITC_PARTIAL_TRUE_2000!P6</f>
        <v>93.746666666666641</v>
      </c>
      <c r="L15" s="83">
        <f>SWOPITC_COMPLETE_TRUE_2000!P6</f>
        <v>94.134</v>
      </c>
    </row>
    <row r="16" spans="1:12" x14ac:dyDescent="0.2">
      <c r="A16" s="82">
        <v>250</v>
      </c>
      <c r="B16" s="29"/>
      <c r="C16" s="127" t="s">
        <v>110</v>
      </c>
      <c r="D16" s="126"/>
      <c r="E16" s="94"/>
      <c r="F16" s="81">
        <f>SWOPIT_NONE_TRUE_250!P7</f>
        <v>0.95593910036404961</v>
      </c>
      <c r="G16" s="81">
        <f>SWOPIT_PARTIAL_TRUE_250!P7</f>
        <v>1.1177788302671654</v>
      </c>
      <c r="H16" s="81">
        <f>SWOPIT_COMPLETE_TRUE_250!P7</f>
        <v>0.69521217262932378</v>
      </c>
      <c r="I16" s="27"/>
      <c r="J16" s="81">
        <f>SWOPITC_NONE_TRUE_250!P7</f>
        <v>0.46702735164466125</v>
      </c>
      <c r="K16" s="81">
        <f>SWOPITC_PARTIAL_TRUE_250!P7</f>
        <v>0.55945113064275576</v>
      </c>
      <c r="L16" s="81">
        <f>SWOPITC_COMPLETE_TRUE_250!P7</f>
        <v>0.59676942280783229</v>
      </c>
    </row>
    <row r="17" spans="1:12" x14ac:dyDescent="0.2">
      <c r="A17" s="17">
        <v>500</v>
      </c>
      <c r="B17" s="30"/>
      <c r="C17" s="125"/>
      <c r="D17" s="125"/>
      <c r="E17" s="94"/>
      <c r="F17" s="81">
        <f>SWOPIT_NONE_TRUE_500!P7</f>
        <v>0.10516341921140251</v>
      </c>
      <c r="G17" s="81">
        <f>SWOPIT_PARTIAL_TRUE_500!P7</f>
        <v>8.6190651021167422E-2</v>
      </c>
      <c r="H17" s="81">
        <f>SWOPIT_COMPLETE_TRUE_500!P7</f>
        <v>9.7070892118835642E-2</v>
      </c>
      <c r="I17" s="27"/>
      <c r="J17" s="81">
        <f>SWOPITC_NONE_TRUE_500!P7</f>
        <v>8.20803681030048E-2</v>
      </c>
      <c r="K17" s="81">
        <f>SWOPITC_PARTIAL_TRUE_500!P7</f>
        <v>8.5236629316415069E-2</v>
      </c>
      <c r="L17" s="81">
        <f>SWOPITC_COMPLETE_TRUE_500!P7</f>
        <v>9.8880332916608027E-2</v>
      </c>
    </row>
    <row r="18" spans="1:12" x14ac:dyDescent="0.2">
      <c r="A18" s="72">
        <v>1000</v>
      </c>
      <c r="B18" s="74"/>
      <c r="C18" s="126"/>
      <c r="D18" s="126"/>
      <c r="E18" s="93"/>
      <c r="F18" s="81">
        <f>SWOPIT_NONE_TRUE_1000!P7</f>
        <v>1.7295885280485639E-2</v>
      </c>
      <c r="G18" s="81">
        <f>SWOPIT_PARTIAL_TRUE_1000!P7</f>
        <v>1.5183668119962952E-2</v>
      </c>
      <c r="H18" s="81">
        <f>SWOPIT_COMPLETE_TRUE_1000!P7</f>
        <v>1.6131510258482095E-2</v>
      </c>
      <c r="I18" s="76"/>
      <c r="J18" s="81">
        <f>SWOPITC_NONE_TRUE_1000!P7</f>
        <v>1.8798135144823161E-2</v>
      </c>
      <c r="K18" s="81">
        <f>SWOPITC_PARTIAL_TRUE_1000!P7</f>
        <v>1.78924074540192E-2</v>
      </c>
      <c r="L18" s="81">
        <f>SWOPITC_COMPLETE_TRUE_1000!P7</f>
        <v>1.5296246592840609E-2</v>
      </c>
    </row>
    <row r="19" spans="1:12" x14ac:dyDescent="0.2">
      <c r="A19" s="21">
        <v>2000</v>
      </c>
      <c r="B19" s="31"/>
      <c r="C19" s="61"/>
      <c r="D19" s="61"/>
      <c r="E19" s="61"/>
      <c r="F19" s="81">
        <f>SWOPIT_NONE_TRUE_2000!P7</f>
        <v>4.4042858769993334E-3</v>
      </c>
      <c r="G19" s="81">
        <f>SWOPIT_PARTIAL_TRUE_2000!P7</f>
        <v>4.3441416256496989E-3</v>
      </c>
      <c r="H19" s="81">
        <f>SWOPIT_COMPLETE_TRUE_2000!P7</f>
        <v>3.7452578404329777E-3</v>
      </c>
      <c r="I19" s="28"/>
      <c r="J19" s="83">
        <f>SWOPITC_NONE_TRUE_2000!P7</f>
        <v>3.2677521862756547E-3</v>
      </c>
      <c r="K19" s="83">
        <f>SWOPITC_PARTIAL_TRUE_2000!P7</f>
        <v>3.2963162332460458E-3</v>
      </c>
      <c r="L19" s="83">
        <f>SWOPITC_COMPLETE_TRUE_2000!P7</f>
        <v>3.7869001153819303E-3</v>
      </c>
    </row>
    <row r="20" spans="1:12" x14ac:dyDescent="0.2">
      <c r="A20" s="129" t="s">
        <v>111</v>
      </c>
      <c r="B20" s="129"/>
      <c r="C20" s="129"/>
      <c r="D20" s="129"/>
      <c r="E20" s="129"/>
      <c r="F20" s="129"/>
      <c r="G20" s="129"/>
      <c r="H20" s="129"/>
      <c r="I20" s="129"/>
      <c r="J20" s="129"/>
      <c r="K20" s="129"/>
      <c r="L20" s="129"/>
    </row>
    <row r="21" spans="1:12" x14ac:dyDescent="0.2">
      <c r="A21" s="11">
        <v>250</v>
      </c>
      <c r="B21" s="29"/>
      <c r="C21" s="124" t="s">
        <v>106</v>
      </c>
      <c r="D21" s="125"/>
      <c r="E21" s="94"/>
      <c r="F21" s="81">
        <f>SWOPIT_NONE_TRUE_250!P10</f>
        <v>2.6735844166583158</v>
      </c>
      <c r="G21" s="81">
        <f>SWOPIT_PARTIAL_TRUE_250!P10</f>
        <v>2.5018885013041925</v>
      </c>
      <c r="H21" s="81">
        <f>SWOPIT_COMPLETE_TRUE_250!P10</f>
        <v>2.7139112642801204</v>
      </c>
      <c r="I21" s="27"/>
      <c r="J21" s="81">
        <f>SWOPITC_NONE_TRUE_250!P10</f>
        <v>2.2423091505784365</v>
      </c>
      <c r="K21" s="81">
        <f>SWOPITC_PARTIAL_TRUE_250!P10</f>
        <v>2.153992980467625</v>
      </c>
      <c r="L21" s="81">
        <f>SWOPITC_COMPLETE_TRUE_250!P10</f>
        <v>2.3024014900579677</v>
      </c>
    </row>
    <row r="22" spans="1:12" x14ac:dyDescent="0.2">
      <c r="A22" s="17">
        <v>500</v>
      </c>
      <c r="B22" s="30"/>
      <c r="C22" s="125"/>
      <c r="D22" s="125"/>
      <c r="E22" s="94"/>
      <c r="F22" s="81">
        <f>SWOPIT_NONE_TRUE_500!P10</f>
        <v>1.329672531095099</v>
      </c>
      <c r="G22" s="81">
        <f>SWOPIT_PARTIAL_TRUE_500!P10</f>
        <v>1.2729459176257105</v>
      </c>
      <c r="H22" s="81">
        <f>SWOPIT_COMPLETE_TRUE_500!P10</f>
        <v>1.3171114556329446</v>
      </c>
      <c r="I22" s="27"/>
      <c r="J22" s="81">
        <f>SWOPITC_NONE_TRUE_500!P10</f>
        <v>1.2609538539668814</v>
      </c>
      <c r="K22" s="81">
        <f>SWOPITC_PARTIAL_TRUE_500!P10</f>
        <v>1.1711163529424127</v>
      </c>
      <c r="L22" s="81">
        <f>SWOPITC_COMPLETE_TRUE_500!P10</f>
        <v>1.2269516053104994</v>
      </c>
    </row>
    <row r="23" spans="1:12" x14ac:dyDescent="0.2">
      <c r="A23" s="72">
        <v>1000</v>
      </c>
      <c r="B23" s="33"/>
      <c r="C23" s="126"/>
      <c r="D23" s="126"/>
      <c r="E23" s="94"/>
      <c r="F23" s="81">
        <f>SWOPIT_NONE_TRUE_1000!P10</f>
        <v>0.83965828699505596</v>
      </c>
      <c r="G23" s="81">
        <f>SWOPIT_PARTIAL_TRUE_1000!P10</f>
        <v>0.81512410787950673</v>
      </c>
      <c r="H23" s="81">
        <f>SWOPIT_COMPLETE_TRUE_1000!P10</f>
        <v>0.83354387196814661</v>
      </c>
      <c r="I23" s="27"/>
      <c r="J23" s="81">
        <f>SWOPITC_NONE_TRUE_1000!P10</f>
        <v>0.81848950590535208</v>
      </c>
      <c r="K23" s="81">
        <f>SWOPITC_PARTIAL_TRUE_1000!P10</f>
        <v>0.78818067394497682</v>
      </c>
      <c r="L23" s="81">
        <f>SWOPITC_COMPLETE_TRUE_1000!P10</f>
        <v>0.82159876041737456</v>
      </c>
    </row>
    <row r="24" spans="1:12" x14ac:dyDescent="0.2">
      <c r="A24" s="21">
        <v>2000</v>
      </c>
      <c r="B24" s="31"/>
      <c r="C24" s="61"/>
      <c r="D24" s="61"/>
      <c r="E24" s="61"/>
      <c r="F24" s="83">
        <f>SWOPIT_NONE_TRUE_2000!P10</f>
        <v>0.56715568776934056</v>
      </c>
      <c r="G24" s="83">
        <f>SWOPIT_PARTIAL_TRUE_2000!P10</f>
        <v>0.5520810911909686</v>
      </c>
      <c r="H24" s="83">
        <f>SWOPIT_COMPLETE_TRUE_2000!P10</f>
        <v>0.56417610790604233</v>
      </c>
      <c r="I24" s="28"/>
      <c r="J24" s="83">
        <f>SWOPITC_NONE_TRUE_2000!P10</f>
        <v>0.56604727086995077</v>
      </c>
      <c r="K24" s="83">
        <f>SWOPITC_PARTIAL_TRUE_2000!P10</f>
        <v>0.54977600216135869</v>
      </c>
      <c r="L24" s="83">
        <f>SWOPITC_COMPLETE_TRUE_2000!P10</f>
        <v>0.5655823190087812</v>
      </c>
    </row>
    <row r="25" spans="1:12" x14ac:dyDescent="0.2">
      <c r="A25" s="11">
        <v>250</v>
      </c>
      <c r="B25" s="29"/>
      <c r="C25" s="127" t="s">
        <v>107</v>
      </c>
      <c r="D25" s="126"/>
      <c r="E25" s="94"/>
      <c r="F25" s="81">
        <f>SWOPIT_NONE_TRUE_250!P11</f>
        <v>2.7746968453258001</v>
      </c>
      <c r="G25" s="81">
        <f>SWOPIT_PARTIAL_TRUE_250!P11</f>
        <v>2.6983284108843031</v>
      </c>
      <c r="H25" s="81">
        <f>SWOPIT_COMPLETE_TRUE_250!P11</f>
        <v>2.6629462542157709</v>
      </c>
      <c r="I25" s="27"/>
      <c r="J25" s="81">
        <f>SWOPITC_NONE_TRUE_250!P11</f>
        <v>2.4216932412069676</v>
      </c>
      <c r="K25" s="81">
        <f>SWOPITC_PARTIAL_TRUE_250!P11</f>
        <v>2.2762037079081141</v>
      </c>
      <c r="L25" s="81">
        <f>SWOPITC_COMPLETE_TRUE_250!P11</f>
        <v>2.5521393283959384</v>
      </c>
    </row>
    <row r="26" spans="1:12" x14ac:dyDescent="0.2">
      <c r="A26" s="17">
        <v>500</v>
      </c>
      <c r="B26" s="30"/>
      <c r="C26" s="125"/>
      <c r="D26" s="125"/>
      <c r="E26" s="94"/>
      <c r="F26" s="81">
        <f>SWOPIT_NONE_TRUE_500!P11</f>
        <v>0.93146833990065514</v>
      </c>
      <c r="G26" s="81">
        <f>SWOPIT_PARTIAL_TRUE_500!P11</f>
        <v>0.83964693977660598</v>
      </c>
      <c r="H26" s="81">
        <f>SWOPIT_COMPLETE_TRUE_500!P11</f>
        <v>0.90071625082581408</v>
      </c>
      <c r="I26" s="27"/>
      <c r="J26" s="81">
        <f>SWOPITC_NONE_TRUE_500!P11</f>
        <v>0.8798070280914978</v>
      </c>
      <c r="K26" s="81">
        <f>SWOPITC_PARTIAL_TRUE_500!P11</f>
        <v>0.83146405800202638</v>
      </c>
      <c r="L26" s="81">
        <f>SWOPITC_COMPLETE_TRUE_500!P11</f>
        <v>0.89351206516580428</v>
      </c>
    </row>
    <row r="27" spans="1:12" x14ac:dyDescent="0.2">
      <c r="A27" s="72">
        <v>1000</v>
      </c>
      <c r="B27" s="33"/>
      <c r="C27" s="126"/>
      <c r="D27" s="126"/>
      <c r="E27" s="94"/>
      <c r="F27" s="81">
        <f>SWOPIT_NONE_TRUE_1000!P11</f>
        <v>0.48531831849433826</v>
      </c>
      <c r="G27" s="81">
        <f>SWOPIT_PARTIAL_TRUE_1000!P11</f>
        <v>0.46618592405475773</v>
      </c>
      <c r="H27" s="81">
        <f>SWOPIT_COMPLETE_TRUE_1000!P11</f>
        <v>0.48076428086352319</v>
      </c>
      <c r="I27" s="27"/>
      <c r="J27" s="81">
        <f>SWOPITC_NONE_TRUE_1000!P11</f>
        <v>0.48072674450370895</v>
      </c>
      <c r="K27" s="81">
        <f>SWOPITC_PARTIAL_TRUE_1000!P11</f>
        <v>0.46641248955912185</v>
      </c>
      <c r="L27" s="81">
        <f>SWOPITC_COMPLETE_TRUE_1000!P11</f>
        <v>0.47685581518244957</v>
      </c>
    </row>
    <row r="28" spans="1:12" x14ac:dyDescent="0.2">
      <c r="A28" s="21">
        <v>2000</v>
      </c>
      <c r="B28" s="31"/>
      <c r="C28" s="61"/>
      <c r="D28" s="61"/>
      <c r="E28" s="61"/>
      <c r="F28" s="83">
        <f>SWOPIT_NONE_TRUE_2000!P11</f>
        <v>0.30602061195094882</v>
      </c>
      <c r="G28" s="83">
        <f>SWOPIT_PARTIAL_TRUE_2000!P11</f>
        <v>0.29595874956917118</v>
      </c>
      <c r="H28" s="83">
        <f>SWOPIT_COMPLETE_TRUE_2000!P11</f>
        <v>0.30337682140833067</v>
      </c>
      <c r="I28" s="28"/>
      <c r="J28" s="83">
        <f>SWOPITC_NONE_TRUE_2000!P11</f>
        <v>0.30194511245751537</v>
      </c>
      <c r="K28" s="83">
        <f>SWOPITC_PARTIAL_TRUE_2000!P11</f>
        <v>0.29599407433449193</v>
      </c>
      <c r="L28" s="83">
        <f>SWOPITC_COMPLETE_TRUE_2000!P11</f>
        <v>0.30489445370911461</v>
      </c>
    </row>
    <row r="29" spans="1:12" x14ac:dyDescent="0.2">
      <c r="A29" s="11">
        <v>250</v>
      </c>
      <c r="B29" s="12"/>
      <c r="C29" s="128" t="s">
        <v>108</v>
      </c>
      <c r="D29" s="119"/>
      <c r="E29" s="91"/>
      <c r="F29" s="81">
        <f>SWOPIT_NONE_TRUE_250!P12</f>
        <v>97.188000000000002</v>
      </c>
      <c r="G29" s="81">
        <f>SWOPIT_PARTIAL_TRUE_250!P12</f>
        <v>96.960000000000008</v>
      </c>
      <c r="H29" s="81">
        <f>SWOPIT_COMPLETE_TRUE_250!P12</f>
        <v>97.35799999999999</v>
      </c>
      <c r="I29" s="13"/>
      <c r="J29" s="81">
        <f>SWOPITC_NONE_TRUE_250!P12</f>
        <v>85.992000000000004</v>
      </c>
      <c r="K29" s="81">
        <f>SWOPITC_PARTIAL_TRUE_250!P12</f>
        <v>87.507999999999996</v>
      </c>
      <c r="L29" s="81">
        <f>SWOPITC_COMPLETE_TRUE_250!P12</f>
        <v>85.32</v>
      </c>
    </row>
    <row r="30" spans="1:12" x14ac:dyDescent="0.2">
      <c r="A30" s="17">
        <v>500</v>
      </c>
      <c r="B30" s="18"/>
      <c r="C30" s="120"/>
      <c r="D30" s="120"/>
      <c r="E30" s="91"/>
      <c r="F30" s="81">
        <f>SWOPIT_NONE_TRUE_500!P12</f>
        <v>96.153999999999996</v>
      </c>
      <c r="G30" s="81">
        <f>SWOPIT_PARTIAL_TRUE_500!P12</f>
        <v>95.931999999999988</v>
      </c>
      <c r="H30" s="81">
        <f>SWOPIT_COMPLETE_TRUE_500!P12</f>
        <v>96.273999999999987</v>
      </c>
      <c r="I30" s="13"/>
      <c r="J30" s="81">
        <f>SWOPITC_NONE_TRUE_500!P12</f>
        <v>88.156000000000006</v>
      </c>
      <c r="K30" s="81">
        <f>SWOPITC_PARTIAL_TRUE_500!P12</f>
        <v>88.437999999999988</v>
      </c>
      <c r="L30" s="81">
        <f>SWOPITC_COMPLETE_TRUE_500!P12</f>
        <v>88.134</v>
      </c>
    </row>
    <row r="31" spans="1:12" x14ac:dyDescent="0.2">
      <c r="A31" s="72">
        <v>1000</v>
      </c>
      <c r="B31" s="22"/>
      <c r="C31" s="119"/>
      <c r="D31" s="119"/>
      <c r="E31" s="91"/>
      <c r="F31" s="81">
        <f>SWOPIT_NONE_TRUE_1000!P12</f>
        <v>95.597999999999999</v>
      </c>
      <c r="G31" s="81">
        <f>SWOPIT_PARTIAL_TRUE_1000!P12</f>
        <v>95.26</v>
      </c>
      <c r="H31" s="81">
        <f>SWOPIT_COMPLETE_TRUE_1000!P12</f>
        <v>95.372</v>
      </c>
      <c r="I31" s="13"/>
      <c r="J31" s="81">
        <f>SWOPITC_NONE_TRUE_1000!P12</f>
        <v>91.385999999999996</v>
      </c>
      <c r="K31" s="81">
        <f>SWOPITC_PARTIAL_TRUE_1000!P12</f>
        <v>90.999999999999986</v>
      </c>
      <c r="L31" s="81">
        <f>SWOPITC_COMPLETE_TRUE_1000!P12</f>
        <v>91.63</v>
      </c>
    </row>
    <row r="32" spans="1:12" x14ac:dyDescent="0.2">
      <c r="A32" s="21">
        <v>2000</v>
      </c>
      <c r="B32" s="34"/>
      <c r="C32" s="59"/>
      <c r="D32" s="59"/>
      <c r="E32" s="59"/>
      <c r="F32" s="83">
        <f>SWOPIT_NONE_TRUE_2000!P12</f>
        <v>95.198000000000008</v>
      </c>
      <c r="G32" s="83">
        <f>SWOPIT_PARTIAL_TRUE_2000!P12</f>
        <v>95.133999999999986</v>
      </c>
      <c r="H32" s="83">
        <f>SWOPIT_COMPLETE_TRUE_2000!P12</f>
        <v>95.281999999999996</v>
      </c>
      <c r="I32" s="23"/>
      <c r="J32" s="83">
        <f>SWOPITC_NONE_TRUE_2000!P12</f>
        <v>93.955999999999989</v>
      </c>
      <c r="K32" s="83">
        <f>SWOPITC_PARTIAL_TRUE_2000!P12</f>
        <v>93.531999999999996</v>
      </c>
      <c r="L32" s="83">
        <f>SWOPITC_COMPLETE_TRUE_2000!P12</f>
        <v>93.56</v>
      </c>
    </row>
    <row r="33" spans="1:12" x14ac:dyDescent="0.2">
      <c r="A33" s="82">
        <v>250</v>
      </c>
      <c r="B33" s="12"/>
      <c r="C33" s="118" t="s">
        <v>110</v>
      </c>
      <c r="D33" s="119"/>
      <c r="E33" s="91"/>
      <c r="F33" s="81">
        <f>SWOPIT_NONE_TRUE_250!P13</f>
        <v>1.2022920372612238</v>
      </c>
      <c r="G33" s="81">
        <f>SWOPIT_PARTIAL_TRUE_250!P13</f>
        <v>1.234961609856297</v>
      </c>
      <c r="H33" s="81">
        <f>SWOPIT_COMPLETE_TRUE_250!P13</f>
        <v>1.0651486127255005</v>
      </c>
      <c r="I33" s="13"/>
      <c r="J33" s="81">
        <f>SWOPITC_NONE_TRUE_250!P13</f>
        <v>1.0840687943172853</v>
      </c>
      <c r="K33" s="81">
        <f>SWOPITC_PARTIAL_TRUE_250!P13</f>
        <v>1.0029739084656402</v>
      </c>
      <c r="L33" s="81">
        <f>SWOPITC_COMPLETE_TRUE_250!P13</f>
        <v>1.1908195162001129</v>
      </c>
    </row>
    <row r="34" spans="1:12" x14ac:dyDescent="0.2">
      <c r="A34" s="17">
        <v>500</v>
      </c>
      <c r="B34" s="18"/>
      <c r="C34" s="120"/>
      <c r="D34" s="120"/>
      <c r="E34" s="91"/>
      <c r="F34" s="81">
        <f>SWOPIT_NONE_TRUE_500!P13</f>
        <v>0.18155674865633628</v>
      </c>
      <c r="G34" s="81">
        <f>SWOPIT_PARTIAL_TRUE_500!P13</f>
        <v>0.12461737192529668</v>
      </c>
      <c r="H34" s="81">
        <f>SWOPIT_COMPLETE_TRUE_500!P13</f>
        <v>0.15474473117788348</v>
      </c>
      <c r="I34" s="13"/>
      <c r="J34" s="81">
        <f>SWOPITC_NONE_TRUE_500!P13</f>
        <v>0.17133363998210108</v>
      </c>
      <c r="K34" s="81">
        <f>SWOPITC_PARTIAL_TRUE_500!P13</f>
        <v>0.17428817892092069</v>
      </c>
      <c r="L34" s="81">
        <f>SWOPITC_COMPLETE_TRUE_500!P13</f>
        <v>0.20032777795042259</v>
      </c>
    </row>
    <row r="35" spans="1:12" x14ac:dyDescent="0.2">
      <c r="A35" s="72">
        <v>1000</v>
      </c>
      <c r="B35" s="77"/>
      <c r="C35" s="119"/>
      <c r="D35" s="119"/>
      <c r="E35" s="92"/>
      <c r="F35" s="81">
        <f>SWOPIT_NONE_TRUE_1000!P13</f>
        <v>3.061797953148427E-2</v>
      </c>
      <c r="G35" s="81">
        <f>SWOPIT_PARTIAL_TRUE_1000!P13</f>
        <v>2.6610079132685243E-2</v>
      </c>
      <c r="H35" s="81">
        <f>SWOPIT_COMPLETE_TRUE_1000!P13</f>
        <v>2.9871066172955978E-2</v>
      </c>
      <c r="I35" s="78"/>
      <c r="J35" s="81">
        <f>SWOPITC_NONE_TRUE_1000!P13</f>
        <v>3.9900581060185611E-2</v>
      </c>
      <c r="K35" s="81">
        <f>SWOPITC_PARTIAL_TRUE_1000!P13</f>
        <v>4.3042688914054744E-2</v>
      </c>
      <c r="L35" s="81">
        <f>SWOPITC_COMPLETE_TRUE_1000!P13</f>
        <v>3.4747548355192004E-2</v>
      </c>
    </row>
    <row r="36" spans="1:12" x14ac:dyDescent="0.2">
      <c r="A36" s="21">
        <v>2000</v>
      </c>
      <c r="B36" s="34"/>
      <c r="C36" s="59"/>
      <c r="D36" s="59"/>
      <c r="E36" s="59"/>
      <c r="F36" s="81">
        <f>SWOPIT_NONE_TRUE_2000!P13</f>
        <v>8.819369711671474E-3</v>
      </c>
      <c r="G36" s="81">
        <f>SWOPIT_PARTIAL_TRUE_2000!P13</f>
        <v>7.0513543627669841E-3</v>
      </c>
      <c r="H36" s="81">
        <f>SWOPIT_COMPLETE_TRUE_2000!P13</f>
        <v>7.0382180045034798E-3</v>
      </c>
      <c r="I36" s="23"/>
      <c r="J36" s="83">
        <f>SWOPITC_NONE_TRUE_2000!P13</f>
        <v>5.5819453824389794E-3</v>
      </c>
      <c r="K36" s="83">
        <f>SWOPITC_PARTIAL_TRUE_2000!P13</f>
        <v>8.4231285959661117E-3</v>
      </c>
      <c r="L36" s="83">
        <f>SWOPITC_COMPLETE_TRUE_2000!P13</f>
        <v>8.3399368769507733E-3</v>
      </c>
    </row>
    <row r="37" spans="1:12" x14ac:dyDescent="0.2">
      <c r="A37" s="123" t="s">
        <v>113</v>
      </c>
      <c r="B37" s="123"/>
      <c r="C37" s="123"/>
      <c r="D37" s="123"/>
      <c r="E37" s="123"/>
      <c r="F37" s="123"/>
      <c r="G37" s="123"/>
      <c r="H37" s="123"/>
      <c r="I37" s="123"/>
      <c r="J37" s="123"/>
      <c r="K37" s="123"/>
      <c r="L37" s="123"/>
    </row>
    <row r="38" spans="1:12" x14ac:dyDescent="0.2">
      <c r="A38" s="11">
        <v>250</v>
      </c>
      <c r="B38" s="12"/>
      <c r="C38" s="122" t="s">
        <v>106</v>
      </c>
      <c r="D38" s="120"/>
      <c r="E38" s="91"/>
      <c r="F38" s="51"/>
      <c r="G38" s="35"/>
      <c r="H38" s="13"/>
      <c r="I38" s="13"/>
      <c r="J38" s="81">
        <f>SWOPITC_NONE_TRUE_250!P16</f>
        <v>0.8371050222266152</v>
      </c>
      <c r="K38" s="81">
        <f>SWOPITC_PARTIAL_TRUE_250!P16</f>
        <v>0.93013420582374295</v>
      </c>
      <c r="L38" s="81">
        <f>SWOPITC_COMPLETE_TRUE_250!P16</f>
        <v>0.88267449982011348</v>
      </c>
    </row>
    <row r="39" spans="1:12" x14ac:dyDescent="0.2">
      <c r="A39" s="17">
        <v>500</v>
      </c>
      <c r="B39" s="18"/>
      <c r="C39" s="120"/>
      <c r="D39" s="120"/>
      <c r="E39" s="91"/>
      <c r="F39" s="13"/>
      <c r="G39" s="35"/>
      <c r="H39" s="13"/>
      <c r="I39" s="13"/>
      <c r="J39" s="81">
        <f>SWOPITC_NONE_TRUE_500!P16</f>
        <v>0.68522499459479635</v>
      </c>
      <c r="K39" s="81">
        <f>SWOPITC_PARTIAL_TRUE_500!P16</f>
        <v>0.67054176004893384</v>
      </c>
      <c r="L39" s="81">
        <f>SWOPITC_COMPLETE_TRUE_500!P16</f>
        <v>0.70848863760572078</v>
      </c>
    </row>
    <row r="40" spans="1:12" x14ac:dyDescent="0.2">
      <c r="A40" s="72">
        <v>1000</v>
      </c>
      <c r="B40" s="22"/>
      <c r="C40" s="119"/>
      <c r="D40" s="119"/>
      <c r="E40" s="91"/>
      <c r="F40" s="78"/>
      <c r="G40" s="79"/>
      <c r="H40" s="78"/>
      <c r="I40" s="13"/>
      <c r="J40" s="81">
        <f>SWOPITC_NONE_TRUE_1000!P16</f>
        <v>0.64986596727384693</v>
      </c>
      <c r="K40" s="81">
        <f>SWOPITC_PARTIAL_TRUE_1000!P16</f>
        <v>0.65121923473579968</v>
      </c>
      <c r="L40" s="81">
        <f>SWOPITC_COMPLETE_TRUE_1000!P16</f>
        <v>0.68850530087613859</v>
      </c>
    </row>
    <row r="41" spans="1:12" x14ac:dyDescent="0.2">
      <c r="A41" s="21">
        <v>2000</v>
      </c>
      <c r="B41" s="34"/>
      <c r="C41" s="59"/>
      <c r="D41" s="59"/>
      <c r="E41" s="59"/>
      <c r="F41" s="23"/>
      <c r="G41" s="37"/>
      <c r="H41" s="23"/>
      <c r="I41" s="23"/>
      <c r="J41" s="83">
        <f>SWOPITC_NONE_TRUE_2000!P16</f>
        <v>0.53643316362146332</v>
      </c>
      <c r="K41" s="83">
        <f>SWOPITC_PARTIAL_TRUE_2000!P16</f>
        <v>0.54145953665003499</v>
      </c>
      <c r="L41" s="83">
        <f>SWOPITC_COMPLETE_TRUE_2000!P16</f>
        <v>0.57021356392093248</v>
      </c>
    </row>
    <row r="42" spans="1:12" x14ac:dyDescent="0.2">
      <c r="A42" s="11">
        <v>250</v>
      </c>
      <c r="B42" s="12"/>
      <c r="C42" s="118" t="s">
        <v>107</v>
      </c>
      <c r="D42" s="119"/>
      <c r="E42" s="91"/>
      <c r="F42" s="51"/>
      <c r="G42" s="13"/>
      <c r="H42" s="13"/>
      <c r="I42" s="13"/>
      <c r="J42" s="81">
        <f>SWOPITC_NONE_TRUE_250!P17</f>
        <v>0.87899710563712452</v>
      </c>
      <c r="K42" s="81">
        <f>SWOPITC_PARTIAL_TRUE_250!P17</f>
        <v>0.88565679342439585</v>
      </c>
      <c r="L42" s="81">
        <f>SWOPITC_COMPLETE_TRUE_250!P17</f>
        <v>0.86916043809355648</v>
      </c>
    </row>
    <row r="43" spans="1:12" x14ac:dyDescent="0.2">
      <c r="A43" s="17">
        <v>500</v>
      </c>
      <c r="B43" s="18"/>
      <c r="C43" s="120"/>
      <c r="D43" s="120"/>
      <c r="E43" s="91"/>
      <c r="F43" s="51"/>
      <c r="G43" s="13"/>
      <c r="H43" s="13"/>
      <c r="I43" s="13"/>
      <c r="J43" s="81">
        <f>SWOPITC_NONE_TRUE_500!P17</f>
        <v>0.73893172080804337</v>
      </c>
      <c r="K43" s="81">
        <f>SWOPITC_PARTIAL_TRUE_500!P17</f>
        <v>0.7527824134133847</v>
      </c>
      <c r="L43" s="81">
        <f>SWOPITC_COMPLETE_TRUE_500!P17</f>
        <v>0.73358934463495951</v>
      </c>
    </row>
    <row r="44" spans="1:12" x14ac:dyDescent="0.2">
      <c r="A44" s="72">
        <v>1000</v>
      </c>
      <c r="B44" s="22"/>
      <c r="C44" s="119"/>
      <c r="D44" s="119"/>
      <c r="E44" s="91"/>
      <c r="F44" s="78"/>
      <c r="G44" s="78"/>
      <c r="H44" s="78"/>
      <c r="I44" s="13"/>
      <c r="J44" s="81">
        <f>SWOPITC_NONE_TRUE_1000!P17</f>
        <v>0.56071426805862878</v>
      </c>
      <c r="K44" s="81">
        <f>SWOPITC_PARTIAL_TRUE_1000!P17</f>
        <v>0.57806308984661781</v>
      </c>
      <c r="L44" s="81">
        <f>SWOPITC_COMPLETE_TRUE_1000!P17</f>
        <v>0.56278257199438275</v>
      </c>
    </row>
    <row r="45" spans="1:12" x14ac:dyDescent="0.2">
      <c r="A45" s="21">
        <v>2000</v>
      </c>
      <c r="B45" s="34"/>
      <c r="C45" s="59"/>
      <c r="D45" s="59"/>
      <c r="E45" s="59"/>
      <c r="F45" s="23"/>
      <c r="G45" s="23"/>
      <c r="H45" s="23"/>
      <c r="I45" s="23"/>
      <c r="J45" s="83">
        <f>SWOPITC_NONE_TRUE_2000!P17</f>
        <v>0.38711866273332496</v>
      </c>
      <c r="K45" s="83">
        <f>SWOPITC_PARTIAL_TRUE_2000!P17</f>
        <v>0.40269760896551138</v>
      </c>
      <c r="L45" s="83">
        <f>SWOPITC_COMPLETE_TRUE_2000!P17</f>
        <v>0.39103380554430178</v>
      </c>
    </row>
    <row r="46" spans="1:12" x14ac:dyDescent="0.2">
      <c r="A46" s="11">
        <v>250</v>
      </c>
      <c r="B46" s="12"/>
      <c r="C46" s="121" t="s">
        <v>114</v>
      </c>
      <c r="D46" s="118"/>
      <c r="E46" s="91"/>
      <c r="F46" s="51"/>
      <c r="G46" s="13"/>
      <c r="H46" s="13"/>
      <c r="I46" s="13"/>
      <c r="J46" s="81">
        <f>SWOPITC_NONE_TRUE_250!P18</f>
        <v>28.205000000000002</v>
      </c>
      <c r="K46" s="81">
        <f>SWOPITC_PARTIAL_TRUE_250!P18</f>
        <v>28.125</v>
      </c>
      <c r="L46" s="81">
        <f>SWOPITC_COMPLETE_TRUE_250!P18</f>
        <v>32.440000000000005</v>
      </c>
    </row>
    <row r="47" spans="1:12" x14ac:dyDescent="0.2">
      <c r="A47" s="17">
        <v>500</v>
      </c>
      <c r="B47" s="18"/>
      <c r="C47" s="122"/>
      <c r="D47" s="122"/>
      <c r="E47" s="91"/>
      <c r="F47" s="13"/>
      <c r="G47" s="13"/>
      <c r="H47" s="13"/>
      <c r="I47" s="13"/>
      <c r="J47" s="81">
        <f>SWOPITC_NONE_TRUE_500!P18</f>
        <v>43.384999999999998</v>
      </c>
      <c r="K47" s="81">
        <f>SWOPITC_PARTIAL_TRUE_500!P18</f>
        <v>40.150000000000006</v>
      </c>
      <c r="L47" s="81">
        <f>SWOPITC_COMPLETE_TRUE_500!P18</f>
        <v>46.064999999999998</v>
      </c>
    </row>
    <row r="48" spans="1:12" x14ac:dyDescent="0.2">
      <c r="A48" s="72">
        <v>1000</v>
      </c>
      <c r="B48" s="22"/>
      <c r="C48" s="118"/>
      <c r="D48" s="118"/>
      <c r="E48" s="91"/>
      <c r="F48" s="78"/>
      <c r="G48" s="78"/>
      <c r="H48" s="78"/>
      <c r="I48" s="13"/>
      <c r="J48" s="81">
        <f>SWOPITC_NONE_TRUE_1000!P18</f>
        <v>60.870000000000005</v>
      </c>
      <c r="K48" s="81">
        <f>SWOPITC_PARTIAL_TRUE_1000!P18</f>
        <v>58.875</v>
      </c>
      <c r="L48" s="81">
        <f>SWOPITC_COMPLETE_TRUE_1000!P18</f>
        <v>64.45</v>
      </c>
    </row>
    <row r="49" spans="1:12" x14ac:dyDescent="0.2">
      <c r="A49" s="21">
        <v>2000</v>
      </c>
      <c r="B49" s="34"/>
      <c r="C49" s="62"/>
      <c r="D49" s="62"/>
      <c r="E49" s="59"/>
      <c r="F49" s="23"/>
      <c r="G49" s="23"/>
      <c r="H49" s="23"/>
      <c r="I49" s="23"/>
      <c r="J49" s="83">
        <f>SWOPITC_NONE_TRUE_2000!P18</f>
        <v>74.99499999999999</v>
      </c>
      <c r="K49" s="83">
        <f>SWOPITC_PARTIAL_TRUE_2000!P18</f>
        <v>72.819999999999993</v>
      </c>
      <c r="L49" s="83">
        <f>SWOPITC_COMPLETE_TRUE_2000!P18</f>
        <v>78.574999999999989</v>
      </c>
    </row>
    <row r="50" spans="1:12" x14ac:dyDescent="0.2">
      <c r="A50" s="82">
        <v>250</v>
      </c>
      <c r="B50" s="12"/>
      <c r="C50" s="118" t="s">
        <v>110</v>
      </c>
      <c r="D50" s="119"/>
      <c r="E50" s="91"/>
      <c r="F50" s="51"/>
      <c r="G50" s="78"/>
      <c r="H50" s="78"/>
      <c r="I50" s="13"/>
      <c r="J50" s="81">
        <f>SWOPITC_NONE_TRUE_250!P19</f>
        <v>0.41781439695989947</v>
      </c>
      <c r="K50" s="81">
        <f>SWOPITC_PARTIAL_TRUE_250!P19</f>
        <v>0.36644966328708078</v>
      </c>
      <c r="L50" s="81">
        <f>SWOPITC_COMPLETE_TRUE_250!P19</f>
        <v>0.39126588895999515</v>
      </c>
    </row>
    <row r="51" spans="1:12" x14ac:dyDescent="0.2">
      <c r="A51" s="17">
        <v>500</v>
      </c>
      <c r="B51" s="18"/>
      <c r="C51" s="120"/>
      <c r="D51" s="120"/>
      <c r="E51" s="91"/>
      <c r="F51" s="13"/>
      <c r="G51" s="13"/>
      <c r="H51" s="13"/>
      <c r="I51" s="13"/>
      <c r="J51" s="81">
        <f>SWOPITC_NONE_TRUE_500!P19</f>
        <v>0.37773717357155717</v>
      </c>
      <c r="K51" s="81">
        <f>SWOPITC_PARTIAL_TRUE_500!P19</f>
        <v>0.39670584836098055</v>
      </c>
      <c r="L51" s="81">
        <f>SWOPITC_COMPLETE_TRUE_500!P19</f>
        <v>0.36214071093412892</v>
      </c>
    </row>
    <row r="52" spans="1:12" x14ac:dyDescent="0.2">
      <c r="A52" s="72">
        <v>1000</v>
      </c>
      <c r="B52" s="77"/>
      <c r="C52" s="119"/>
      <c r="D52" s="119"/>
      <c r="E52" s="92"/>
      <c r="F52" s="78"/>
      <c r="G52" s="78"/>
      <c r="H52" s="78"/>
      <c r="I52" s="78"/>
      <c r="J52" s="81">
        <f>SWOPITC_NONE_TRUE_1000!P19</f>
        <v>0.22736668825964632</v>
      </c>
      <c r="K52" s="81">
        <f>SWOPITC_PARTIAL_TRUE_1000!P19</f>
        <v>0.24291579019362983</v>
      </c>
      <c r="L52" s="81">
        <f>SWOPITC_COMPLETE_TRUE_1000!P19</f>
        <v>0.20914993247952493</v>
      </c>
    </row>
    <row r="53" spans="1:12" ht="17" thickBot="1" x14ac:dyDescent="0.25">
      <c r="A53" s="39">
        <v>2000</v>
      </c>
      <c r="B53" s="40"/>
      <c r="C53" s="63"/>
      <c r="D53" s="63"/>
      <c r="E53" s="63"/>
      <c r="F53" s="41"/>
      <c r="G53" s="41"/>
      <c r="H53" s="41"/>
      <c r="I53" s="41"/>
      <c r="J53" s="84">
        <f>SWOPITC_NONE_TRUE_2000!P19</f>
        <v>0.11340551374032899</v>
      </c>
      <c r="K53" s="84">
        <f>SWOPITC_PARTIAL_TRUE_2000!P19</f>
        <v>0.12639112737878266</v>
      </c>
      <c r="L53" s="84">
        <f>SWOPITC_COMPLETE_TRUE_2000!P19</f>
        <v>0.10002214764896963</v>
      </c>
    </row>
    <row r="54" spans="1:12" ht="17" thickTop="1" x14ac:dyDescent="0.2"/>
  </sheetData>
  <mergeCells count="21">
    <mergeCell ref="C42:D44"/>
    <mergeCell ref="C46:D48"/>
    <mergeCell ref="C50:D52"/>
    <mergeCell ref="C21:D23"/>
    <mergeCell ref="C25:D27"/>
    <mergeCell ref="C29:D31"/>
    <mergeCell ref="C33:D35"/>
    <mergeCell ref="A37:L37"/>
    <mergeCell ref="C38:D40"/>
    <mergeCell ref="A20:L20"/>
    <mergeCell ref="A1:B1"/>
    <mergeCell ref="C1:D1"/>
    <mergeCell ref="F1:H1"/>
    <mergeCell ref="J1:L1"/>
    <mergeCell ref="A2:B2"/>
    <mergeCell ref="C2:D2"/>
    <mergeCell ref="A3:L3"/>
    <mergeCell ref="C4:D6"/>
    <mergeCell ref="C8:D10"/>
    <mergeCell ref="C12:D14"/>
    <mergeCell ref="C16:D1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716A8-8436-AE40-8696-DEDC35A7FB19}">
  <dimension ref="A1:X43"/>
  <sheetViews>
    <sheetView workbookViewId="0">
      <selection activeCell="P3" sqref="P3:P25"/>
    </sheetView>
  </sheetViews>
  <sheetFormatPr baseColWidth="10" defaultColWidth="8.83203125" defaultRowHeight="16" x14ac:dyDescent="0.2"/>
  <sheetData>
    <row r="1" spans="1:24" x14ac:dyDescent="0.2">
      <c r="A1" t="s">
        <v>50</v>
      </c>
    </row>
    <row r="2" spans="1:24" x14ac:dyDescent="0.2">
      <c r="I2" t="s">
        <v>0</v>
      </c>
      <c r="J2" t="s">
        <v>1</v>
      </c>
      <c r="K2" t="s">
        <v>2</v>
      </c>
    </row>
    <row r="3" spans="1:24" x14ac:dyDescent="0.2">
      <c r="A3" t="s">
        <v>3</v>
      </c>
      <c r="B3">
        <v>10000</v>
      </c>
      <c r="C3" t="s">
        <v>4</v>
      </c>
      <c r="D3">
        <v>442</v>
      </c>
      <c r="E3" t="s">
        <v>5</v>
      </c>
      <c r="F3">
        <v>1000000</v>
      </c>
      <c r="H3" t="s">
        <v>6</v>
      </c>
      <c r="I3">
        <v>0</v>
      </c>
      <c r="J3">
        <v>0</v>
      </c>
      <c r="K3">
        <v>2</v>
      </c>
      <c r="O3" t="s">
        <v>86</v>
      </c>
      <c r="P3" t="s">
        <v>87</v>
      </c>
      <c r="R3" t="s">
        <v>115</v>
      </c>
      <c r="S3" t="s">
        <v>116</v>
      </c>
      <c r="V3" t="s">
        <v>30</v>
      </c>
      <c r="W3" t="s">
        <v>31</v>
      </c>
      <c r="X3" t="s">
        <v>32</v>
      </c>
    </row>
    <row r="4" spans="1:24" x14ac:dyDescent="0.2">
      <c r="A4" t="s">
        <v>51</v>
      </c>
      <c r="O4" t="s">
        <v>88</v>
      </c>
      <c r="P4">
        <f>(ABS(C6-B6)+ABS(C8-B8)+ABS(C9-B9)+ABS(C12-B12)+ABS(C13-B13))/5</f>
        <v>0.55109734142012634</v>
      </c>
      <c r="R4" t="s">
        <v>88</v>
      </c>
      <c r="S4">
        <f>(ABS(B20-C20)+ABS(B21-C21)+ABS(B22-C22))/3</f>
        <v>9.7946211814525421E-3</v>
      </c>
      <c r="U4" t="s">
        <v>89</v>
      </c>
      <c r="V4">
        <f>ABS(G20-F20)</f>
        <v>1.7437367121154679E-2</v>
      </c>
      <c r="W4">
        <f>ABS(G21-F21)</f>
        <v>1.374059525514898E-2</v>
      </c>
      <c r="X4">
        <f>ABS(G22-F22)</f>
        <v>1.9170847388532336E-2</v>
      </c>
    </row>
    <row r="5" spans="1:24" x14ac:dyDescent="0.2">
      <c r="A5" t="s">
        <v>7</v>
      </c>
      <c r="B5" t="s">
        <v>8</v>
      </c>
      <c r="C5" t="s">
        <v>9</v>
      </c>
      <c r="D5" t="s">
        <v>10</v>
      </c>
      <c r="E5" t="s">
        <v>11</v>
      </c>
      <c r="F5" t="s">
        <v>12</v>
      </c>
      <c r="G5" t="s">
        <v>13</v>
      </c>
      <c r="H5" t="s">
        <v>14</v>
      </c>
      <c r="I5" t="s">
        <v>15</v>
      </c>
      <c r="J5" t="s">
        <v>16</v>
      </c>
      <c r="K5" t="s">
        <v>17</v>
      </c>
      <c r="O5" t="s">
        <v>16</v>
      </c>
      <c r="P5">
        <f>(J6+J8+J9+J12+J13)/5</f>
        <v>1.817415737554867</v>
      </c>
      <c r="R5" t="s">
        <v>16</v>
      </c>
      <c r="S5">
        <f>SUM(J20:J22)/3</f>
        <v>0.15682444606217735</v>
      </c>
      <c r="U5" t="s">
        <v>17</v>
      </c>
      <c r="V5">
        <f>K20</f>
        <v>0.90029999999999999</v>
      </c>
      <c r="W5">
        <f>K21</f>
        <v>0.83409999999999995</v>
      </c>
      <c r="X5">
        <f>K22</f>
        <v>0.83430000000000004</v>
      </c>
    </row>
    <row r="6" spans="1:24" x14ac:dyDescent="0.2">
      <c r="A6" t="s">
        <v>18</v>
      </c>
      <c r="B6">
        <v>2</v>
      </c>
      <c r="C6">
        <v>2.7834062535099262</v>
      </c>
      <c r="D6">
        <v>-4.7953193514022163E-2</v>
      </c>
      <c r="E6">
        <v>5.6147657005338747</v>
      </c>
      <c r="F6">
        <v>1.4445976912623657</v>
      </c>
      <c r="G6">
        <v>4.0808204923639551</v>
      </c>
      <c r="H6">
        <v>2.8248837147163921</v>
      </c>
      <c r="I6">
        <v>6.7659105319389363</v>
      </c>
      <c r="J6">
        <v>4.1553364784257907</v>
      </c>
      <c r="K6">
        <v>0.96889999999999998</v>
      </c>
      <c r="O6" t="s">
        <v>17</v>
      </c>
      <c r="P6">
        <f>(K6+K8+K9+K12+K13)/5*100</f>
        <v>97.25200000000001</v>
      </c>
      <c r="R6" t="s">
        <v>17</v>
      </c>
      <c r="S6">
        <f>SUM(K20:K22)/3*100</f>
        <v>85.623333333333335</v>
      </c>
    </row>
    <row r="7" spans="1:24" x14ac:dyDescent="0.2">
      <c r="A7" t="s">
        <v>20</v>
      </c>
      <c r="B7">
        <v>0.2</v>
      </c>
      <c r="C7">
        <v>0.28566031355688959</v>
      </c>
      <c r="D7">
        <v>-0.73708486684340391</v>
      </c>
      <c r="E7">
        <v>1.3084054939571832</v>
      </c>
      <c r="F7">
        <v>0.52181835404506272</v>
      </c>
      <c r="G7">
        <v>0.91973858602837733</v>
      </c>
      <c r="H7">
        <v>1.7625646528120231</v>
      </c>
      <c r="I7">
        <v>3.021204146878905</v>
      </c>
      <c r="J7">
        <v>0.92371898104788541</v>
      </c>
      <c r="K7">
        <v>0.96750000000000003</v>
      </c>
      <c r="O7" t="s">
        <v>89</v>
      </c>
      <c r="P7">
        <f>(ABS(G6-F6)+ABS(F8-G8)+ABS(F9-G9)+ABS(F12-G12)+ABS(F13-G13))/5</f>
        <v>0.95593910036404961</v>
      </c>
      <c r="R7" t="s">
        <v>89</v>
      </c>
      <c r="S7">
        <f>(ABS(G20-F20)+ABS(F21-G21)+ABS(G22-F22))/3</f>
        <v>1.6782936588278664E-2</v>
      </c>
    </row>
    <row r="8" spans="1:24" x14ac:dyDescent="0.2">
      <c r="A8" t="s">
        <v>21</v>
      </c>
      <c r="B8">
        <v>2</v>
      </c>
      <c r="C8">
        <v>2.6303781856671891</v>
      </c>
      <c r="D8">
        <v>1.1228086418730148</v>
      </c>
      <c r="E8">
        <v>4.1379477294613647</v>
      </c>
      <c r="F8">
        <v>0.76918226849354965</v>
      </c>
      <c r="G8">
        <v>1.3982758152448422</v>
      </c>
      <c r="H8">
        <v>1.8178731784644202</v>
      </c>
      <c r="I8">
        <v>2.5175236169654429</v>
      </c>
      <c r="J8">
        <v>1.5338030879039479</v>
      </c>
      <c r="K8">
        <v>0.97829999999999995</v>
      </c>
    </row>
    <row r="9" spans="1:24" x14ac:dyDescent="0.2">
      <c r="A9" t="s">
        <v>22</v>
      </c>
      <c r="B9">
        <v>1</v>
      </c>
      <c r="C9">
        <v>1.3142569630893037</v>
      </c>
      <c r="D9">
        <v>0.54877462105195729</v>
      </c>
      <c r="E9">
        <v>2.0797393051266502</v>
      </c>
      <c r="F9">
        <v>0.39055939194565498</v>
      </c>
      <c r="G9">
        <v>0.69908077653263934</v>
      </c>
      <c r="H9">
        <v>1.7899474214408704</v>
      </c>
      <c r="I9">
        <v>2.4593372142965011</v>
      </c>
      <c r="J9">
        <v>0.76646681008872786</v>
      </c>
      <c r="K9">
        <v>0.97760000000000002</v>
      </c>
      <c r="O9" t="s">
        <v>90</v>
      </c>
      <c r="R9" t="s">
        <v>91</v>
      </c>
    </row>
    <row r="10" spans="1:24" x14ac:dyDescent="0.2">
      <c r="A10" t="s">
        <v>25</v>
      </c>
      <c r="B10">
        <v>-3.83</v>
      </c>
      <c r="C10">
        <v>-5.0302641227447626</v>
      </c>
      <c r="D10">
        <v>-8.0102375204283511</v>
      </c>
      <c r="E10">
        <v>-2.0502907250611746</v>
      </c>
      <c r="F10">
        <v>1.5204225287756503</v>
      </c>
      <c r="G10">
        <v>2.7091723584934395</v>
      </c>
      <c r="H10">
        <v>1.7818549167875413</v>
      </c>
      <c r="I10">
        <v>2.4378750646320002</v>
      </c>
      <c r="J10">
        <v>2.9631484661375245</v>
      </c>
      <c r="K10">
        <v>0.97740000000000005</v>
      </c>
      <c r="O10" t="s">
        <v>88</v>
      </c>
      <c r="P10">
        <f>(ABS(D7-C7)+ABS(D10-C10)+ABS(D11-C11)+ABS(D14-C14)+ABS(D15-C15))/5</f>
        <v>2.6735844166583158</v>
      </c>
      <c r="R10" t="s">
        <v>88</v>
      </c>
      <c r="S10">
        <f>(ABS(B23-C23)+ABS(B24-C24))/2</f>
        <v>2.9347890444289537E-3</v>
      </c>
    </row>
    <row r="11" spans="1:24" x14ac:dyDescent="0.2">
      <c r="A11" t="s">
        <v>26</v>
      </c>
      <c r="B11">
        <v>3.76</v>
      </c>
      <c r="C11">
        <v>4.9340833161788114</v>
      </c>
      <c r="D11">
        <v>2.009372874255801</v>
      </c>
      <c r="E11">
        <v>7.8587937581018208</v>
      </c>
      <c r="F11">
        <v>1.4922266250771716</v>
      </c>
      <c r="G11">
        <v>2.6535373531796806</v>
      </c>
      <c r="H11">
        <v>1.778240187238618</v>
      </c>
      <c r="I11">
        <v>2.4329667496388065</v>
      </c>
      <c r="J11">
        <v>2.9016774662338434</v>
      </c>
      <c r="K11">
        <v>0.97740000000000005</v>
      </c>
      <c r="O11" t="s">
        <v>16</v>
      </c>
      <c r="P11">
        <f>(J7+J10+J11+J14+J15)/5</f>
        <v>2.7746968453258001</v>
      </c>
      <c r="R11" t="s">
        <v>16</v>
      </c>
      <c r="S11">
        <f>(J23+J24)/2</f>
        <v>0.14515141039734744</v>
      </c>
    </row>
    <row r="12" spans="1:24" x14ac:dyDescent="0.2">
      <c r="A12" t="s">
        <v>23</v>
      </c>
      <c r="B12">
        <v>1</v>
      </c>
      <c r="C12">
        <v>1.3414070940602894</v>
      </c>
      <c r="D12">
        <v>0.53844377505545016</v>
      </c>
      <c r="E12">
        <v>2.1443704130651282</v>
      </c>
      <c r="F12">
        <v>0.40968269077315284</v>
      </c>
      <c r="G12">
        <v>0.81176508964610283</v>
      </c>
      <c r="H12">
        <v>1.9814483450939566</v>
      </c>
      <c r="I12">
        <v>2.7682400049312141</v>
      </c>
      <c r="J12">
        <v>0.88063690851725973</v>
      </c>
      <c r="K12">
        <v>0.96870000000000001</v>
      </c>
      <c r="O12" t="s">
        <v>17</v>
      </c>
      <c r="P12">
        <f>(K7+K10+K11+K14+K15)/5*100</f>
        <v>97.188000000000002</v>
      </c>
      <c r="R12" t="s">
        <v>17</v>
      </c>
      <c r="S12">
        <f>(K23+K24)/2*100</f>
        <v>91.25</v>
      </c>
    </row>
    <row r="13" spans="1:24" x14ac:dyDescent="0.2">
      <c r="A13" t="s">
        <v>24</v>
      </c>
      <c r="B13">
        <v>-2</v>
      </c>
      <c r="C13">
        <v>-2.6860382107739236</v>
      </c>
      <c r="D13">
        <v>-4.2678379777207667</v>
      </c>
      <c r="E13">
        <v>-1.1042384438270807</v>
      </c>
      <c r="F13">
        <v>0.80705552725656082</v>
      </c>
      <c r="G13">
        <v>1.6108308977639922</v>
      </c>
      <c r="H13">
        <v>1.9959356492355864</v>
      </c>
      <c r="I13">
        <v>2.8048368764493565</v>
      </c>
      <c r="J13">
        <v>1.7508354028386095</v>
      </c>
      <c r="K13">
        <v>0.96909999999999996</v>
      </c>
      <c r="O13" t="s">
        <v>89</v>
      </c>
      <c r="P13">
        <f>(ABS(G7-F7)+ABS(F10-G10)+ABS(F11-G11)+ABS(F14-G14)+ABS(F15-G15))/5</f>
        <v>1.2022920372612238</v>
      </c>
      <c r="R13" t="s">
        <v>89</v>
      </c>
      <c r="S13">
        <f>(ABS(G23-F23)+ABS(F24-G24))/2</f>
        <v>2.4809745345758562E-2</v>
      </c>
    </row>
    <row r="14" spans="1:24" x14ac:dyDescent="0.2">
      <c r="A14" t="s">
        <v>27</v>
      </c>
      <c r="B14">
        <v>-3.97</v>
      </c>
      <c r="C14">
        <v>-5.3183166547168916</v>
      </c>
      <c r="D14">
        <v>-8.530858939207576</v>
      </c>
      <c r="E14">
        <v>-2.1057743702262051</v>
      </c>
      <c r="F14">
        <v>1.6390823044866185</v>
      </c>
      <c r="G14">
        <v>3.2943370079362033</v>
      </c>
      <c r="H14">
        <v>2.0098667400158603</v>
      </c>
      <c r="I14">
        <v>2.7649309440068657</v>
      </c>
      <c r="J14">
        <v>3.5595806105839216</v>
      </c>
      <c r="K14">
        <v>0.96679999999999999</v>
      </c>
    </row>
    <row r="15" spans="1:24" x14ac:dyDescent="0.2">
      <c r="A15" t="s">
        <v>28</v>
      </c>
      <c r="B15">
        <v>3.97</v>
      </c>
      <c r="C15">
        <v>5.3235254877963278</v>
      </c>
      <c r="D15">
        <v>2.0955747090023267</v>
      </c>
      <c r="E15">
        <v>8.5514762665903294</v>
      </c>
      <c r="F15">
        <v>1.6469439256311169</v>
      </c>
      <c r="G15">
        <v>3.2551686186840385</v>
      </c>
      <c r="H15">
        <v>1.9764902544794547</v>
      </c>
      <c r="I15">
        <v>2.7384712763807828</v>
      </c>
      <c r="J15">
        <v>3.5253587026258244</v>
      </c>
      <c r="K15">
        <v>0.97030000000000005</v>
      </c>
      <c r="O15" t="s">
        <v>91</v>
      </c>
      <c r="R15" t="s">
        <v>117</v>
      </c>
    </row>
    <row r="16" spans="1:24" x14ac:dyDescent="0.2">
      <c r="O16" t="s">
        <v>88</v>
      </c>
      <c r="P16">
        <f>(ABS(C6-B6)+ABS(C7-B7))/2</f>
        <v>0.43453328353340792</v>
      </c>
      <c r="R16" t="s">
        <v>88</v>
      </c>
      <c r="S16">
        <f>(ABS(B20-C20)+ABS(B21-C21)+ABS(B22-C22)+ABS(B23-C23)+ABS(B24-C24))/5</f>
        <v>7.0506883266431061E-3</v>
      </c>
    </row>
    <row r="17" spans="1:19" x14ac:dyDescent="0.2">
      <c r="O17" t="s">
        <v>16</v>
      </c>
      <c r="P17">
        <f>(J6+J7)/2</f>
        <v>2.5395277297368382</v>
      </c>
      <c r="R17" t="s">
        <v>16</v>
      </c>
      <c r="S17">
        <f>SUM(J20:J24)/5</f>
        <v>0.1521552317962454</v>
      </c>
    </row>
    <row r="18" spans="1:19" x14ac:dyDescent="0.2">
      <c r="A18" t="s">
        <v>52</v>
      </c>
      <c r="O18" t="s">
        <v>17</v>
      </c>
      <c r="P18">
        <f>(K6+K7)/2*100</f>
        <v>96.82</v>
      </c>
      <c r="R18" t="s">
        <v>17</v>
      </c>
      <c r="S18">
        <f>SUM(K20:K24)/5*100</f>
        <v>87.873999999999995</v>
      </c>
    </row>
    <row r="19" spans="1:19" x14ac:dyDescent="0.2">
      <c r="A19" t="s">
        <v>29</v>
      </c>
      <c r="B19" t="s">
        <v>8</v>
      </c>
      <c r="C19" t="s">
        <v>9</v>
      </c>
      <c r="D19" t="s">
        <v>10</v>
      </c>
      <c r="E19" t="s">
        <v>11</v>
      </c>
      <c r="F19" t="s">
        <v>12</v>
      </c>
      <c r="G19" t="s">
        <v>13</v>
      </c>
      <c r="H19" t="s">
        <v>14</v>
      </c>
      <c r="I19" t="s">
        <v>15</v>
      </c>
      <c r="J19" t="s">
        <v>16</v>
      </c>
      <c r="K19" t="s">
        <v>17</v>
      </c>
      <c r="O19" t="s">
        <v>89</v>
      </c>
      <c r="P19">
        <f>(ABS(G6-F6)+ABS(G7-F7))/2</f>
        <v>1.517071516542452</v>
      </c>
      <c r="R19" t="s">
        <v>89</v>
      </c>
      <c r="S19">
        <f>(ABS(G20-F20)+ABS(F21-G21)+ABS(G22-F22)+ABS(G23-F23)+ABS(G24-F24))/5</f>
        <v>1.9993660091270623E-2</v>
      </c>
    </row>
    <row r="20" spans="1:19" x14ac:dyDescent="0.2">
      <c r="A20" t="s">
        <v>30</v>
      </c>
      <c r="B20">
        <v>0.34081173787569552</v>
      </c>
      <c r="C20">
        <v>0.35334526418760703</v>
      </c>
      <c r="D20">
        <v>0.13418340667672693</v>
      </c>
      <c r="E20">
        <v>0.57250712169848716</v>
      </c>
      <c r="F20">
        <v>0.11181932894665458</v>
      </c>
      <c r="G20">
        <v>0.12925669606780926</v>
      </c>
      <c r="H20">
        <v>1.1559423338112993</v>
      </c>
      <c r="I20">
        <v>1.1995191349552516</v>
      </c>
      <c r="J20">
        <v>0.12986293836263446</v>
      </c>
      <c r="K20">
        <v>0.90029999999999999</v>
      </c>
    </row>
    <row r="21" spans="1:19" x14ac:dyDescent="0.2">
      <c r="A21" t="s">
        <v>31</v>
      </c>
      <c r="B21">
        <v>0.33322877508788151</v>
      </c>
      <c r="C21">
        <v>0.33538718054814881</v>
      </c>
      <c r="D21">
        <v>3.4055487378610423E-2</v>
      </c>
      <c r="E21">
        <v>0.63671887371768721</v>
      </c>
      <c r="F21">
        <v>0.15374348485298936</v>
      </c>
      <c r="G21">
        <v>0.16748408010813834</v>
      </c>
      <c r="H21">
        <v>1.0893735124339599</v>
      </c>
      <c r="I21">
        <v>1.1327476338412956</v>
      </c>
      <c r="J21">
        <v>0.16749798746194003</v>
      </c>
      <c r="K21">
        <v>0.83409999999999995</v>
      </c>
      <c r="O21" t="s">
        <v>92</v>
      </c>
    </row>
    <row r="22" spans="1:19" x14ac:dyDescent="0.2">
      <c r="A22" t="s">
        <v>32</v>
      </c>
      <c r="B22">
        <v>0.32595948703642297</v>
      </c>
      <c r="C22">
        <v>0.31126755526424416</v>
      </c>
      <c r="D22">
        <v>1.0771774330365247E-2</v>
      </c>
      <c r="E22">
        <v>0.61176333619812318</v>
      </c>
      <c r="F22">
        <v>0.15331699118154793</v>
      </c>
      <c r="G22">
        <v>0.17248783857008027</v>
      </c>
      <c r="H22">
        <v>1.1250405923100295</v>
      </c>
      <c r="I22">
        <v>1.1767305731266131</v>
      </c>
      <c r="J22">
        <v>0.17311241236195757</v>
      </c>
      <c r="K22">
        <v>0.83430000000000004</v>
      </c>
      <c r="O22" t="s">
        <v>88</v>
      </c>
      <c r="P22">
        <f>(ABS(C8-B8)+ABS(C9-B9)+ABS(C10-B10)+ABS(C11-B11)+ABS(C12-B12)+ABS(C13-B13)+ABS(C14-B14)+ABS(C15-B15))/8</f>
        <v>0.88103375437843723</v>
      </c>
    </row>
    <row r="23" spans="1:19" x14ac:dyDescent="0.2">
      <c r="A23" t="s">
        <v>33</v>
      </c>
      <c r="B23">
        <v>0.49139299470263359</v>
      </c>
      <c r="C23">
        <v>0.48845820565820469</v>
      </c>
      <c r="D23">
        <v>0.25265103238984704</v>
      </c>
      <c r="E23">
        <v>0.7242653789265624</v>
      </c>
      <c r="F23">
        <v>0.12031199304087965</v>
      </c>
      <c r="G23">
        <v>0.14512173839092435</v>
      </c>
      <c r="H23">
        <v>1.2062117393534892</v>
      </c>
      <c r="I23">
        <v>1.2763587495109077</v>
      </c>
      <c r="J23">
        <v>0.14515141039734744</v>
      </c>
      <c r="K23">
        <v>0.91249999999999998</v>
      </c>
      <c r="O23" t="s">
        <v>16</v>
      </c>
      <c r="P23">
        <f>AVERAGE(J8:J15)</f>
        <v>2.2351884318662072</v>
      </c>
    </row>
    <row r="24" spans="1:19" x14ac:dyDescent="0.2">
      <c r="A24" t="s">
        <v>34</v>
      </c>
      <c r="B24">
        <v>0.50860700529736635</v>
      </c>
      <c r="C24">
        <v>0.51154179434179536</v>
      </c>
      <c r="D24">
        <v>0.27573462105663632</v>
      </c>
      <c r="E24">
        <v>0.74734896762695424</v>
      </c>
      <c r="F24">
        <v>0.12031199304945192</v>
      </c>
      <c r="G24">
        <v>0.14512173839092435</v>
      </c>
      <c r="H24">
        <v>1.2062117392675464</v>
      </c>
      <c r="I24">
        <v>1.2763587488943933</v>
      </c>
      <c r="J24">
        <v>0.14515141039734744</v>
      </c>
      <c r="K24">
        <v>0.91249999999999998</v>
      </c>
      <c r="O24" t="s">
        <v>17</v>
      </c>
      <c r="P24">
        <f>AVERAGE(K8:K15)*100</f>
        <v>97.320000000000007</v>
      </c>
    </row>
    <row r="25" spans="1:19" x14ac:dyDescent="0.2">
      <c r="O25" t="s">
        <v>89</v>
      </c>
      <c r="P25">
        <f>(ABS(G13-F13)+ABS(F10-G10)+ABS(F11-G11)+ABS(F14-G14)+ABS(F15-G15)+ABS(G12-F12)+ABS(G9-F9)+ABS(G8-F8))/8</f>
        <v>0.9696265818801828</v>
      </c>
    </row>
    <row r="27" spans="1:19" x14ac:dyDescent="0.2">
      <c r="A27" t="s">
        <v>53</v>
      </c>
    </row>
    <row r="28" spans="1:19" x14ac:dyDescent="0.2">
      <c r="A28" t="s">
        <v>7</v>
      </c>
      <c r="B28" t="s">
        <v>8</v>
      </c>
      <c r="C28" t="s">
        <v>9</v>
      </c>
      <c r="D28" t="s">
        <v>10</v>
      </c>
      <c r="E28" t="s">
        <v>11</v>
      </c>
      <c r="F28" t="s">
        <v>12</v>
      </c>
      <c r="G28" t="s">
        <v>13</v>
      </c>
      <c r="H28" t="s">
        <v>14</v>
      </c>
      <c r="I28" t="s">
        <v>15</v>
      </c>
      <c r="J28" t="s">
        <v>16</v>
      </c>
      <c r="K28" t="s">
        <v>17</v>
      </c>
    </row>
    <row r="29" spans="1:19" x14ac:dyDescent="0.2">
      <c r="A29" t="s">
        <v>35</v>
      </c>
      <c r="B29">
        <v>0.53452888450843739</v>
      </c>
      <c r="C29">
        <v>0.63152081950232875</v>
      </c>
      <c r="D29">
        <v>8.8022049462258042E-2</v>
      </c>
      <c r="E29">
        <v>1.1750195895423996</v>
      </c>
      <c r="F29">
        <v>0.2773003862964421</v>
      </c>
      <c r="G29">
        <v>0.3254015664364111</v>
      </c>
      <c r="H29">
        <v>1.173462362539039</v>
      </c>
      <c r="I29">
        <v>1.6726045576891395</v>
      </c>
      <c r="J29">
        <v>0.33954913472593234</v>
      </c>
      <c r="K29">
        <v>0.95209999999999995</v>
      </c>
    </row>
    <row r="30" spans="1:19" x14ac:dyDescent="0.2">
      <c r="A30" t="s">
        <v>36</v>
      </c>
      <c r="B30">
        <v>-5.3851758744829503E-3</v>
      </c>
      <c r="C30">
        <v>-4.9572464243924017E-2</v>
      </c>
      <c r="D30">
        <v>-0.64041497494318711</v>
      </c>
      <c r="E30">
        <v>0.54127004645533905</v>
      </c>
      <c r="F30">
        <v>0.30145579988191296</v>
      </c>
      <c r="G30">
        <v>0.33704300426695655</v>
      </c>
      <c r="H30">
        <v>1.1180511517741039</v>
      </c>
      <c r="I30">
        <v>1.323406416663955</v>
      </c>
      <c r="J30">
        <v>0.33992720276367966</v>
      </c>
      <c r="K30">
        <v>0.88419999999999999</v>
      </c>
    </row>
    <row r="31" spans="1:19" x14ac:dyDescent="0.2">
      <c r="A31" t="s">
        <v>37</v>
      </c>
      <c r="B31">
        <v>-0.52914370863395443</v>
      </c>
      <c r="C31">
        <v>-0.58194835525840483</v>
      </c>
      <c r="D31">
        <v>-1.2854114502501233</v>
      </c>
      <c r="E31">
        <v>0.1215147397333136</v>
      </c>
      <c r="F31">
        <v>0.35891633751464097</v>
      </c>
      <c r="G31">
        <v>0.42834865548357826</v>
      </c>
      <c r="H31">
        <v>1.1934498675923466</v>
      </c>
      <c r="I31">
        <v>1.593742412235581</v>
      </c>
      <c r="J31">
        <v>0.43159112752664675</v>
      </c>
      <c r="K31">
        <v>0.90129999999999999</v>
      </c>
    </row>
    <row r="32" spans="1:19" x14ac:dyDescent="0.2">
      <c r="A32" t="s">
        <v>38</v>
      </c>
      <c r="B32">
        <v>-4.5253302270781528E-15</v>
      </c>
      <c r="C32">
        <v>-1.8799814153957195E-7</v>
      </c>
      <c r="D32">
        <v>-1.3981229766436873E-5</v>
      </c>
      <c r="E32">
        <v>1.3605233483357728E-5</v>
      </c>
      <c r="F32">
        <v>7.037492389501315E-6</v>
      </c>
      <c r="G32">
        <v>7.0990427129630181E-6</v>
      </c>
      <c r="H32">
        <v>1.0087460589731543</v>
      </c>
      <c r="I32">
        <v>17863046832.935814</v>
      </c>
      <c r="J32">
        <v>7.1015315770609798E-6</v>
      </c>
      <c r="K32">
        <v>0.43480000000000002</v>
      </c>
    </row>
    <row r="33" spans="1:11" x14ac:dyDescent="0.2">
      <c r="A33" t="s">
        <v>39</v>
      </c>
      <c r="B33">
        <v>-0.35873501092252547</v>
      </c>
      <c r="C33">
        <v>-0.29577395392320055</v>
      </c>
      <c r="D33">
        <v>-0.74186330054753635</v>
      </c>
      <c r="E33">
        <v>0.15031539270113525</v>
      </c>
      <c r="F33">
        <v>0.22760078763846264</v>
      </c>
      <c r="G33">
        <v>0.20790121282348756</v>
      </c>
      <c r="H33">
        <v>0.91344680737103912</v>
      </c>
      <c r="I33">
        <v>1.1147069066134068</v>
      </c>
      <c r="J33">
        <v>0.21722570978581082</v>
      </c>
      <c r="K33">
        <v>0.8397</v>
      </c>
    </row>
    <row r="34" spans="1:11" x14ac:dyDescent="0.2">
      <c r="A34" t="s">
        <v>40</v>
      </c>
      <c r="B34">
        <v>0.35873501092253002</v>
      </c>
      <c r="C34">
        <v>0.2957741419213421</v>
      </c>
      <c r="D34">
        <v>-0.15031428270134242</v>
      </c>
      <c r="E34">
        <v>0.7418625665440266</v>
      </c>
      <c r="F34">
        <v>0.22760031722081284</v>
      </c>
      <c r="G34">
        <v>0.20790107222015863</v>
      </c>
      <c r="H34">
        <v>0.91344807757213087</v>
      </c>
      <c r="I34">
        <v>1.1147061524563191</v>
      </c>
      <c r="J34">
        <v>0.21722552072828913</v>
      </c>
      <c r="K34">
        <v>0.8397</v>
      </c>
    </row>
    <row r="35" spans="1:11" x14ac:dyDescent="0.2">
      <c r="A35" t="s">
        <v>41</v>
      </c>
      <c r="B35">
        <v>-2.2626651135390764E-15</v>
      </c>
      <c r="C35">
        <v>-7.7412054725440007E-8</v>
      </c>
      <c r="D35">
        <v>-5.5726037797685622E-6</v>
      </c>
      <c r="E35">
        <v>5.4177796703176833E-6</v>
      </c>
      <c r="F35">
        <v>2.8037207664980046E-6</v>
      </c>
      <c r="G35">
        <v>2.7696023868257899E-6</v>
      </c>
      <c r="H35">
        <v>0.98783103507314307</v>
      </c>
      <c r="I35">
        <v>7741197533.2496424</v>
      </c>
      <c r="J35">
        <v>2.7706840323244374E-6</v>
      </c>
      <c r="K35">
        <v>0.4476</v>
      </c>
    </row>
    <row r="36" spans="1:11" x14ac:dyDescent="0.2">
      <c r="A36" t="s">
        <v>42</v>
      </c>
      <c r="B36">
        <v>-0.17936750546126273</v>
      </c>
      <c r="C36">
        <v>-0.14550585842010946</v>
      </c>
      <c r="D36">
        <v>-0.36291603075837636</v>
      </c>
      <c r="E36">
        <v>7.1904313918157381E-2</v>
      </c>
      <c r="F36">
        <v>0.11092559559929194</v>
      </c>
      <c r="G36">
        <v>0.10061238603570063</v>
      </c>
      <c r="H36">
        <v>0.90702588065565337</v>
      </c>
      <c r="I36">
        <v>1.1095669163531319</v>
      </c>
      <c r="J36">
        <v>0.10615772870656422</v>
      </c>
      <c r="K36">
        <v>0.84230000000000005</v>
      </c>
    </row>
    <row r="37" spans="1:11" x14ac:dyDescent="0.2">
      <c r="A37" t="s">
        <v>43</v>
      </c>
      <c r="B37">
        <v>0.17936750546126501</v>
      </c>
      <c r="C37">
        <v>0.14550593583216417</v>
      </c>
      <c r="D37">
        <v>-7.1903849579197418E-2</v>
      </c>
      <c r="E37">
        <v>0.36291572124352578</v>
      </c>
      <c r="F37">
        <v>0.11092539818397804</v>
      </c>
      <c r="G37">
        <v>0.10061232407215254</v>
      </c>
      <c r="H37">
        <v>0.90702693629532438</v>
      </c>
      <c r="I37">
        <v>1.1095662330107949</v>
      </c>
      <c r="J37">
        <v>0.10615764528730977</v>
      </c>
      <c r="K37">
        <v>0.84230000000000005</v>
      </c>
    </row>
    <row r="38" spans="1:11" x14ac:dyDescent="0.2">
      <c r="A38" t="s">
        <v>44</v>
      </c>
      <c r="B38">
        <v>-0.18417155354769041</v>
      </c>
      <c r="C38">
        <v>-0.19588964104839199</v>
      </c>
      <c r="D38">
        <v>-0.36440925160251547</v>
      </c>
      <c r="E38">
        <v>-2.7370030494268508E-2</v>
      </c>
      <c r="F38">
        <v>8.5980973060415758E-2</v>
      </c>
      <c r="G38">
        <v>0.10396783814043903</v>
      </c>
      <c r="H38">
        <v>1.2091958771783675</v>
      </c>
      <c r="I38">
        <v>1.4501617509840727</v>
      </c>
      <c r="J38">
        <v>0.10462611978980502</v>
      </c>
      <c r="K38">
        <v>0.91510000000000002</v>
      </c>
    </row>
    <row r="39" spans="1:11" x14ac:dyDescent="0.2">
      <c r="A39" t="s">
        <v>45</v>
      </c>
      <c r="B39">
        <v>0.1841715535476903</v>
      </c>
      <c r="C39">
        <v>0.19588963113645227</v>
      </c>
      <c r="D39">
        <v>2.7370004292016359E-2</v>
      </c>
      <c r="E39">
        <v>0.36440925798088819</v>
      </c>
      <c r="F39">
        <v>8.5980981371952384E-2</v>
      </c>
      <c r="G39">
        <v>0.10396784236090507</v>
      </c>
      <c r="H39">
        <v>1.2091958093748874</v>
      </c>
      <c r="I39">
        <v>1.4501618098518778</v>
      </c>
      <c r="J39">
        <v>0.10462612287358382</v>
      </c>
      <c r="K39">
        <v>0.91510000000000002</v>
      </c>
    </row>
    <row r="40" spans="1:11" x14ac:dyDescent="0.2">
      <c r="A40" t="s">
        <v>46</v>
      </c>
      <c r="B40">
        <v>1.142046133388892E-16</v>
      </c>
      <c r="C40">
        <v>9.9119397127395826E-9</v>
      </c>
      <c r="D40">
        <v>-4.9125801910208303E-6</v>
      </c>
      <c r="E40">
        <v>4.9324040704463103E-6</v>
      </c>
      <c r="F40">
        <v>2.511521726705981E-6</v>
      </c>
      <c r="G40">
        <v>5.8861373769970208E-7</v>
      </c>
      <c r="H40">
        <v>0.23436537754809952</v>
      </c>
      <c r="I40">
        <v>6420290988.297658</v>
      </c>
      <c r="J40">
        <v>5.8869718765713413E-7</v>
      </c>
      <c r="K40">
        <v>0.53300000000000003</v>
      </c>
    </row>
    <row r="41" spans="1:11" x14ac:dyDescent="0.2">
      <c r="A41" t="s">
        <v>47</v>
      </c>
      <c r="B41">
        <v>0.36834310709538082</v>
      </c>
      <c r="C41">
        <v>0.39134750616663377</v>
      </c>
      <c r="D41">
        <v>5.9601794566031444E-2</v>
      </c>
      <c r="E41">
        <v>0.72309321776723612</v>
      </c>
      <c r="F41">
        <v>0.16926112633567264</v>
      </c>
      <c r="G41">
        <v>0.20678846943890758</v>
      </c>
      <c r="H41">
        <v>1.2217127105063217</v>
      </c>
      <c r="I41">
        <v>1.4701515507724183</v>
      </c>
      <c r="J41">
        <v>0.20806410903737216</v>
      </c>
      <c r="K41">
        <v>0.91579999999999995</v>
      </c>
    </row>
    <row r="42" spans="1:11" x14ac:dyDescent="0.2">
      <c r="A42" t="s">
        <v>48</v>
      </c>
      <c r="B42">
        <v>-0.3683431070953806</v>
      </c>
      <c r="C42">
        <v>-0.39134748546461162</v>
      </c>
      <c r="D42">
        <v>-0.7230932405556445</v>
      </c>
      <c r="E42">
        <v>-5.9601730373578743E-2</v>
      </c>
      <c r="F42">
        <v>0.16926114852507554</v>
      </c>
      <c r="G42">
        <v>0.20678847658070187</v>
      </c>
      <c r="H42">
        <v>1.2217125925390184</v>
      </c>
      <c r="I42">
        <v>1.470151581966896</v>
      </c>
      <c r="J42">
        <v>0.20806411384648296</v>
      </c>
      <c r="K42">
        <v>0.91579999999999995</v>
      </c>
    </row>
    <row r="43" spans="1:11" x14ac:dyDescent="0.2">
      <c r="A43" t="s">
        <v>49</v>
      </c>
      <c r="B43">
        <v>-2.284092266777784E-16</v>
      </c>
      <c r="C43">
        <v>-2.07020221620287E-8</v>
      </c>
      <c r="D43">
        <v>-3.167691072075939E-6</v>
      </c>
      <c r="E43">
        <v>3.126287027751882E-6</v>
      </c>
      <c r="F43">
        <v>1.6056361620606088E-6</v>
      </c>
      <c r="G43">
        <v>1.2973657653642494E-6</v>
      </c>
      <c r="H43">
        <v>0.80800731574160767</v>
      </c>
      <c r="I43">
        <v>8751906989.3044319</v>
      </c>
      <c r="J43">
        <v>1.2975309255857096E-6</v>
      </c>
      <c r="K43">
        <v>0.51749999999999996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45877E-3102-1E41-A221-66C188C36120}">
  <dimension ref="A1:X43"/>
  <sheetViews>
    <sheetView workbookViewId="0">
      <selection activeCell="P3" sqref="P3:P25"/>
    </sheetView>
  </sheetViews>
  <sheetFormatPr baseColWidth="10" defaultColWidth="8.83203125" defaultRowHeight="16" x14ac:dyDescent="0.2"/>
  <sheetData>
    <row r="1" spans="1:24" x14ac:dyDescent="0.2">
      <c r="A1" t="s">
        <v>54</v>
      </c>
    </row>
    <row r="2" spans="1:24" x14ac:dyDescent="0.2">
      <c r="I2" t="s">
        <v>0</v>
      </c>
      <c r="J2" t="s">
        <v>1</v>
      </c>
      <c r="K2" t="s">
        <v>2</v>
      </c>
    </row>
    <row r="3" spans="1:24" x14ac:dyDescent="0.2">
      <c r="A3" t="s">
        <v>3</v>
      </c>
      <c r="B3">
        <v>10000</v>
      </c>
      <c r="C3" t="s">
        <v>4</v>
      </c>
      <c r="D3">
        <v>313</v>
      </c>
      <c r="E3" t="s">
        <v>5</v>
      </c>
      <c r="F3">
        <v>1000000</v>
      </c>
      <c r="H3" t="s">
        <v>6</v>
      </c>
      <c r="I3">
        <v>0</v>
      </c>
      <c r="J3">
        <v>0</v>
      </c>
      <c r="K3">
        <v>3</v>
      </c>
      <c r="O3" t="s">
        <v>86</v>
      </c>
      <c r="P3" t="s">
        <v>87</v>
      </c>
      <c r="R3" t="s">
        <v>115</v>
      </c>
      <c r="S3" t="s">
        <v>116</v>
      </c>
      <c r="V3" t="s">
        <v>30</v>
      </c>
      <c r="W3" t="s">
        <v>31</v>
      </c>
      <c r="X3" t="s">
        <v>32</v>
      </c>
    </row>
    <row r="4" spans="1:24" x14ac:dyDescent="0.2">
      <c r="A4" t="s">
        <v>55</v>
      </c>
      <c r="O4" t="s">
        <v>88</v>
      </c>
      <c r="P4">
        <f>(ABS(C6-B6)+ABS(C8-B8)+ABS(C9-B9)+ABS(C12-B12)+ABS(C13-B13))/5</f>
        <v>0.17288782488507742</v>
      </c>
      <c r="R4" t="s">
        <v>88</v>
      </c>
      <c r="S4">
        <f>(ABS(B20-C20)+ABS(B21-C21)+ABS(B22-C22))/3</f>
        <v>4.5713725776663772E-3</v>
      </c>
      <c r="U4" t="s">
        <v>89</v>
      </c>
      <c r="V4">
        <f>ABS(G20-F20)</f>
        <v>5.1697364099874826E-3</v>
      </c>
      <c r="W4">
        <f>ABS(G21-F21)</f>
        <v>4.7806593515844625E-3</v>
      </c>
      <c r="X4">
        <f>ABS(G22-F22)</f>
        <v>5.5407247929006448E-3</v>
      </c>
    </row>
    <row r="5" spans="1:24" x14ac:dyDescent="0.2">
      <c r="A5" t="s">
        <v>7</v>
      </c>
      <c r="B5" t="s">
        <v>8</v>
      </c>
      <c r="C5" t="s">
        <v>9</v>
      </c>
      <c r="D5" t="s">
        <v>10</v>
      </c>
      <c r="E5" t="s">
        <v>11</v>
      </c>
      <c r="F5" t="s">
        <v>12</v>
      </c>
      <c r="G5" t="s">
        <v>13</v>
      </c>
      <c r="H5" t="s">
        <v>14</v>
      </c>
      <c r="I5" t="s">
        <v>15</v>
      </c>
      <c r="J5" t="s">
        <v>16</v>
      </c>
      <c r="K5" t="s">
        <v>17</v>
      </c>
      <c r="O5" t="s">
        <v>16</v>
      </c>
      <c r="P5">
        <f>(J6+J8+J9+J12+J13)/5</f>
        <v>0.46339219485579425</v>
      </c>
      <c r="R5" t="s">
        <v>16</v>
      </c>
      <c r="S5">
        <f>SUM(J20:J22)/3</f>
        <v>0.10447624671502477</v>
      </c>
      <c r="U5" t="s">
        <v>17</v>
      </c>
      <c r="V5">
        <f>K20</f>
        <v>0.93269999999999997</v>
      </c>
      <c r="W5">
        <f>K21</f>
        <v>0.88780000000000003</v>
      </c>
      <c r="X5">
        <f>K22</f>
        <v>0.89580000000000004</v>
      </c>
    </row>
    <row r="6" spans="1:24" x14ac:dyDescent="0.2">
      <c r="A6" t="s">
        <v>18</v>
      </c>
      <c r="B6">
        <v>2</v>
      </c>
      <c r="C6">
        <v>2.1892543223467955</v>
      </c>
      <c r="D6">
        <v>1.3324497187493602</v>
      </c>
      <c r="E6">
        <v>3.0460589259442306</v>
      </c>
      <c r="F6">
        <v>0.43715323871040535</v>
      </c>
      <c r="G6">
        <v>0.61810051466676985</v>
      </c>
      <c r="H6">
        <v>1.4139218469252472</v>
      </c>
      <c r="I6">
        <v>1.6002847339003363</v>
      </c>
      <c r="J6">
        <v>0.64642512695459986</v>
      </c>
      <c r="K6">
        <v>0.9577</v>
      </c>
      <c r="O6" t="s">
        <v>17</v>
      </c>
      <c r="P6">
        <f>(K6+K8+K9+K12+K13)/5*100</f>
        <v>96.262</v>
      </c>
      <c r="R6" t="s">
        <v>17</v>
      </c>
      <c r="S6">
        <f>SUM(K20:K22)/3*100</f>
        <v>90.543333333333337</v>
      </c>
    </row>
    <row r="7" spans="1:24" x14ac:dyDescent="0.2">
      <c r="A7" t="s">
        <v>20</v>
      </c>
      <c r="B7">
        <v>0.2</v>
      </c>
      <c r="C7">
        <v>0.21859894756170234</v>
      </c>
      <c r="D7">
        <v>-0.20008427549583149</v>
      </c>
      <c r="E7">
        <v>0.6372821706192362</v>
      </c>
      <c r="F7">
        <v>0.21361781459254034</v>
      </c>
      <c r="G7">
        <v>0.23958765943235363</v>
      </c>
      <c r="H7">
        <v>1.1215715313320136</v>
      </c>
      <c r="I7">
        <v>1.1730253239726105</v>
      </c>
      <c r="J7">
        <v>0.2403084838341677</v>
      </c>
      <c r="K7">
        <v>0.95760000000000001</v>
      </c>
      <c r="O7" t="s">
        <v>89</v>
      </c>
      <c r="P7">
        <f>(ABS(G6-F6)+ABS(F8-G8)+ABS(F9-G9)+ABS(F12-G12)+ABS(F13-G13))/5</f>
        <v>0.10516341921140251</v>
      </c>
      <c r="R7" t="s">
        <v>89</v>
      </c>
      <c r="S7">
        <f>(ABS(G20-F20)+ABS(F21-G21)+ABS(G22-F22))/3</f>
        <v>5.1637068514908636E-3</v>
      </c>
    </row>
    <row r="8" spans="1:24" x14ac:dyDescent="0.2">
      <c r="A8" t="s">
        <v>21</v>
      </c>
      <c r="B8">
        <v>2</v>
      </c>
      <c r="C8">
        <v>2.2189994885081643</v>
      </c>
      <c r="D8">
        <v>1.4741434656667569</v>
      </c>
      <c r="E8">
        <v>2.9638555113495717</v>
      </c>
      <c r="F8">
        <v>0.38003556632506363</v>
      </c>
      <c r="G8">
        <v>0.5034145150955216</v>
      </c>
      <c r="H8">
        <v>1.3246510582247075</v>
      </c>
      <c r="I8">
        <v>1.4486335665862786</v>
      </c>
      <c r="J8">
        <v>0.54898720383602462</v>
      </c>
      <c r="K8">
        <v>0.96109999999999995</v>
      </c>
    </row>
    <row r="9" spans="1:24" x14ac:dyDescent="0.2">
      <c r="A9" t="s">
        <v>22</v>
      </c>
      <c r="B9">
        <v>1</v>
      </c>
      <c r="C9">
        <v>1.1097677123575014</v>
      </c>
      <c r="D9">
        <v>0.72869780377981419</v>
      </c>
      <c r="E9">
        <v>1.4908376209351888</v>
      </c>
      <c r="F9">
        <v>0.19442699538538374</v>
      </c>
      <c r="G9">
        <v>0.25556246428431773</v>
      </c>
      <c r="H9">
        <v>1.3144392000594065</v>
      </c>
      <c r="I9">
        <v>1.4357101112005988</v>
      </c>
      <c r="J9">
        <v>0.27813867733070202</v>
      </c>
      <c r="K9">
        <v>0.96050000000000002</v>
      </c>
      <c r="O9" t="s">
        <v>90</v>
      </c>
      <c r="R9" t="s">
        <v>91</v>
      </c>
    </row>
    <row r="10" spans="1:24" x14ac:dyDescent="0.2">
      <c r="A10" t="s">
        <v>25</v>
      </c>
      <c r="B10">
        <v>-3.83</v>
      </c>
      <c r="C10">
        <v>-4.2485346662039634</v>
      </c>
      <c r="D10">
        <v>-5.7436389680826689</v>
      </c>
      <c r="E10">
        <v>-2.7534303643252587</v>
      </c>
      <c r="F10">
        <v>0.76282233432445579</v>
      </c>
      <c r="G10">
        <v>0.99265072766789819</v>
      </c>
      <c r="H10">
        <v>1.3012869222647696</v>
      </c>
      <c r="I10">
        <v>1.4179397213797675</v>
      </c>
      <c r="J10">
        <v>1.0772774637734102</v>
      </c>
      <c r="K10">
        <v>0.9617</v>
      </c>
      <c r="O10" t="s">
        <v>88</v>
      </c>
      <c r="P10">
        <f>(ABS(D7-C7)+ABS(D10-C10)+ABS(D11-C11)+ABS(D14-C14)+ABS(D15-C15))/5</f>
        <v>1.329672531095099</v>
      </c>
      <c r="R10" t="s">
        <v>88</v>
      </c>
      <c r="S10">
        <f>(ABS(B23-C23)+ABS(B24-C24))/2</f>
        <v>7.6085102063011556E-4</v>
      </c>
    </row>
    <row r="11" spans="1:24" x14ac:dyDescent="0.2">
      <c r="A11" t="s">
        <v>26</v>
      </c>
      <c r="B11">
        <v>3.76</v>
      </c>
      <c r="C11">
        <v>4.1691427152927378</v>
      </c>
      <c r="D11">
        <v>2.7011737399019591</v>
      </c>
      <c r="E11">
        <v>5.6371116906835148</v>
      </c>
      <c r="F11">
        <v>0.74897752559227126</v>
      </c>
      <c r="G11">
        <v>0.9692310237452858</v>
      </c>
      <c r="H11">
        <v>1.2940722393223267</v>
      </c>
      <c r="I11">
        <v>1.4059951037509995</v>
      </c>
      <c r="J11">
        <v>1.052048734074353</v>
      </c>
      <c r="K11">
        <v>0.95960000000000001</v>
      </c>
      <c r="O11" t="s">
        <v>16</v>
      </c>
      <c r="P11">
        <f>(J7+J10+J11+J14+J15)/5</f>
        <v>0.93146833990065514</v>
      </c>
      <c r="R11" t="s">
        <v>16</v>
      </c>
      <c r="S11">
        <f>(J23+J24)/2</f>
        <v>8.69868586636484E-2</v>
      </c>
    </row>
    <row r="12" spans="1:24" x14ac:dyDescent="0.2">
      <c r="A12" t="s">
        <v>23</v>
      </c>
      <c r="B12">
        <v>1</v>
      </c>
      <c r="C12">
        <v>1.1151054158948388</v>
      </c>
      <c r="D12">
        <v>0.71192572064164306</v>
      </c>
      <c r="E12">
        <v>1.5182851111480344</v>
      </c>
      <c r="F12">
        <v>0.20570770607696148</v>
      </c>
      <c r="G12">
        <v>0.2586061602500711</v>
      </c>
      <c r="H12">
        <v>1.2571534882281887</v>
      </c>
      <c r="I12">
        <v>1.4070862353220719</v>
      </c>
      <c r="J12">
        <v>0.28306607512665527</v>
      </c>
      <c r="K12">
        <v>0.96599999999999997</v>
      </c>
      <c r="O12" t="s">
        <v>17</v>
      </c>
      <c r="P12">
        <f>(K7+K10+K11+K14+K15)/5*100</f>
        <v>96.153999999999996</v>
      </c>
      <c r="R12" t="s">
        <v>17</v>
      </c>
      <c r="S12">
        <f>(K23+K24)/2*100</f>
        <v>94.22</v>
      </c>
    </row>
    <row r="13" spans="1:24" x14ac:dyDescent="0.2">
      <c r="A13" t="s">
        <v>24</v>
      </c>
      <c r="B13">
        <v>-2</v>
      </c>
      <c r="C13">
        <v>-2.2313121853180871</v>
      </c>
      <c r="D13">
        <v>-3.0210118874600083</v>
      </c>
      <c r="E13">
        <v>-1.4416124831761663</v>
      </c>
      <c r="F13">
        <v>0.40291541496219913</v>
      </c>
      <c r="G13">
        <v>0.51037236322034563</v>
      </c>
      <c r="H13">
        <v>1.2666985284448051</v>
      </c>
      <c r="I13">
        <v>1.4247375746663689</v>
      </c>
      <c r="J13">
        <v>0.56034389103098947</v>
      </c>
      <c r="K13">
        <v>0.96779999999999999</v>
      </c>
      <c r="O13" t="s">
        <v>89</v>
      </c>
      <c r="P13">
        <f>(ABS(G7-F7)+ABS(F10-G10)+ABS(F11-G11)+ABS(F14-G14)+ABS(F15-G15))/5</f>
        <v>0.18155674865633628</v>
      </c>
      <c r="R13" t="s">
        <v>89</v>
      </c>
      <c r="S13">
        <f>(ABS(G23-F23)+ABS(F24-G24))/2</f>
        <v>6.0889116236737401E-3</v>
      </c>
    </row>
    <row r="14" spans="1:24" x14ac:dyDescent="0.2">
      <c r="A14" t="s">
        <v>27</v>
      </c>
      <c r="B14">
        <v>-3.97</v>
      </c>
      <c r="C14">
        <v>-4.4287308216573047</v>
      </c>
      <c r="D14">
        <v>-6.0635841243434676</v>
      </c>
      <c r="E14">
        <v>-2.7938775189711405</v>
      </c>
      <c r="F14">
        <v>0.83412415512819538</v>
      </c>
      <c r="G14">
        <v>1.0531220143312767</v>
      </c>
      <c r="H14">
        <v>1.2625482763647145</v>
      </c>
      <c r="I14">
        <v>1.4138816142652517</v>
      </c>
      <c r="J14">
        <v>1.1486948871687168</v>
      </c>
      <c r="K14">
        <v>0.96379999999999999</v>
      </c>
    </row>
    <row r="15" spans="1:24" x14ac:dyDescent="0.2">
      <c r="A15" t="s">
        <v>28</v>
      </c>
      <c r="B15">
        <v>3.97</v>
      </c>
      <c r="C15">
        <v>4.4224885163769638</v>
      </c>
      <c r="D15">
        <v>2.7907356639146497</v>
      </c>
      <c r="E15">
        <v>6.0542413688392775</v>
      </c>
      <c r="F15">
        <v>0.83254226370146223</v>
      </c>
      <c r="G15">
        <v>1.045276411443792</v>
      </c>
      <c r="H15">
        <v>1.2555235415875694</v>
      </c>
      <c r="I15">
        <v>1.4046039184672447</v>
      </c>
      <c r="J15">
        <v>1.1390121306526271</v>
      </c>
      <c r="K15">
        <v>0.96499999999999997</v>
      </c>
      <c r="O15" t="s">
        <v>91</v>
      </c>
      <c r="R15" t="s">
        <v>117</v>
      </c>
    </row>
    <row r="16" spans="1:24" x14ac:dyDescent="0.2">
      <c r="O16" t="s">
        <v>88</v>
      </c>
      <c r="P16">
        <f>(ABS(C6-B6)+ABS(C7-B7))/2</f>
        <v>0.10392663495424892</v>
      </c>
      <c r="R16" t="s">
        <v>88</v>
      </c>
      <c r="S16">
        <f>(ABS(B20-C20)+ABS(B21-C21)+ABS(B22-C22)+ABS(B23-C23)+ABS(B24-C24))/5</f>
        <v>3.0471639548518724E-3</v>
      </c>
    </row>
    <row r="17" spans="1:19" x14ac:dyDescent="0.2">
      <c r="O17" t="s">
        <v>16</v>
      </c>
      <c r="P17">
        <f>(J6+J7)/2</f>
        <v>0.44336680539438378</v>
      </c>
      <c r="R17" t="s">
        <v>16</v>
      </c>
      <c r="S17">
        <f>SUM(J20:J24)/5</f>
        <v>9.7480491494474228E-2</v>
      </c>
    </row>
    <row r="18" spans="1:19" x14ac:dyDescent="0.2">
      <c r="A18" t="s">
        <v>56</v>
      </c>
      <c r="O18" t="s">
        <v>17</v>
      </c>
      <c r="P18">
        <f>(K6+K7)/2*100</f>
        <v>95.765000000000001</v>
      </c>
      <c r="R18" t="s">
        <v>17</v>
      </c>
      <c r="S18">
        <f>SUM(K20:K24)/5*100</f>
        <v>92.013999999999996</v>
      </c>
    </row>
    <row r="19" spans="1:19" x14ac:dyDescent="0.2">
      <c r="A19" t="s">
        <v>29</v>
      </c>
      <c r="B19" t="s">
        <v>8</v>
      </c>
      <c r="C19" t="s">
        <v>9</v>
      </c>
      <c r="D19" t="s">
        <v>10</v>
      </c>
      <c r="E19" t="s">
        <v>11</v>
      </c>
      <c r="F19" t="s">
        <v>12</v>
      </c>
      <c r="G19" t="s">
        <v>13</v>
      </c>
      <c r="H19" t="s">
        <v>14</v>
      </c>
      <c r="I19" t="s">
        <v>15</v>
      </c>
      <c r="J19" t="s">
        <v>16</v>
      </c>
      <c r="K19" t="s">
        <v>17</v>
      </c>
      <c r="O19" t="s">
        <v>89</v>
      </c>
      <c r="P19">
        <f>(ABS(G6-F6)+ABS(G7-F7))/2</f>
        <v>0.1034585603980889</v>
      </c>
      <c r="R19" t="s">
        <v>89</v>
      </c>
      <c r="S19">
        <f>(ABS(G20-F20)+ABS(F21-G21)+ABS(G22-F22)+ABS(G23-F23)+ABS(G24-F24))/5</f>
        <v>5.5337887603640144E-3</v>
      </c>
    </row>
    <row r="20" spans="1:19" x14ac:dyDescent="0.2">
      <c r="A20" t="s">
        <v>30</v>
      </c>
      <c r="B20">
        <v>0.34081173787569552</v>
      </c>
      <c r="C20">
        <v>0.34625345606401003</v>
      </c>
      <c r="D20">
        <v>0.20123045938781911</v>
      </c>
      <c r="E20">
        <v>0.49127645274020088</v>
      </c>
      <c r="F20">
        <v>7.3992684467731967E-2</v>
      </c>
      <c r="G20">
        <v>7.916242087771945E-2</v>
      </c>
      <c r="H20">
        <v>1.0698682099071835</v>
      </c>
      <c r="I20">
        <v>1.0870338420541021</v>
      </c>
      <c r="J20">
        <v>7.9349235510256966E-2</v>
      </c>
      <c r="K20">
        <v>0.93269999999999997</v>
      </c>
    </row>
    <row r="21" spans="1:19" x14ac:dyDescent="0.2">
      <c r="A21" t="s">
        <v>31</v>
      </c>
      <c r="B21">
        <v>0.33322877508788151</v>
      </c>
      <c r="C21">
        <v>0.33464411576606656</v>
      </c>
      <c r="D21">
        <v>0.11717773779939655</v>
      </c>
      <c r="E21">
        <v>0.55211049373273668</v>
      </c>
      <c r="F21">
        <v>0.11095427246725814</v>
      </c>
      <c r="G21">
        <v>0.1157349318188426</v>
      </c>
      <c r="H21">
        <v>1.0430867531756851</v>
      </c>
      <c r="I21">
        <v>1.0429164958721473</v>
      </c>
      <c r="J21">
        <v>0.11574358570714605</v>
      </c>
      <c r="K21">
        <v>0.88780000000000003</v>
      </c>
      <c r="O21" t="s">
        <v>92</v>
      </c>
    </row>
    <row r="22" spans="1:19" x14ac:dyDescent="0.2">
      <c r="A22" t="s">
        <v>32</v>
      </c>
      <c r="B22">
        <v>0.32595948703642297</v>
      </c>
      <c r="C22">
        <v>0.3191024281699234</v>
      </c>
      <c r="D22">
        <v>9.841762069298482E-2</v>
      </c>
      <c r="E22">
        <v>0.53978723564686193</v>
      </c>
      <c r="F22">
        <v>0.11259635851356059</v>
      </c>
      <c r="G22">
        <v>0.11813708330646124</v>
      </c>
      <c r="H22">
        <v>1.0492087387731401</v>
      </c>
      <c r="I22">
        <v>1.0694326285341105</v>
      </c>
      <c r="J22">
        <v>0.11833591892767133</v>
      </c>
      <c r="K22">
        <v>0.89580000000000004</v>
      </c>
      <c r="O22" t="s">
        <v>88</v>
      </c>
      <c r="P22">
        <f>(ABS(C8-B8)+ABS(C9-B9)+ABS(C10-B10)+ABS(C11-B11)+ABS(C12-B12)+ABS(C13-B13)+ABS(C14-B14)+ABS(C15-B15))/8</f>
        <v>0.30176019020119516</v>
      </c>
    </row>
    <row r="23" spans="1:19" x14ac:dyDescent="0.2">
      <c r="A23" t="s">
        <v>33</v>
      </c>
      <c r="B23">
        <v>0.49139299470263359</v>
      </c>
      <c r="C23">
        <v>0.49063214368200353</v>
      </c>
      <c r="D23">
        <v>0.33208160292891864</v>
      </c>
      <c r="E23">
        <v>0.64918268443508842</v>
      </c>
      <c r="F23">
        <v>8.0894619494904674E-2</v>
      </c>
      <c r="G23">
        <v>8.6983531118792506E-2</v>
      </c>
      <c r="H23">
        <v>1.0752696738288181</v>
      </c>
      <c r="I23">
        <v>1.1037355951362535</v>
      </c>
      <c r="J23">
        <v>8.69868586636484E-2</v>
      </c>
      <c r="K23">
        <v>0.94220000000000004</v>
      </c>
      <c r="O23" t="s">
        <v>16</v>
      </c>
      <c r="P23">
        <f>AVERAGE(J8:J15)</f>
        <v>0.76094613287418489</v>
      </c>
    </row>
    <row r="24" spans="1:19" x14ac:dyDescent="0.2">
      <c r="A24" t="s">
        <v>34</v>
      </c>
      <c r="B24">
        <v>0.50860700529736635</v>
      </c>
      <c r="C24">
        <v>0.50936785631799653</v>
      </c>
      <c r="D24">
        <v>0.35081731556407236</v>
      </c>
      <c r="E24">
        <v>0.66791839707192058</v>
      </c>
      <c r="F24">
        <v>8.0894619495332859E-2</v>
      </c>
      <c r="G24">
        <v>8.6983531118792506E-2</v>
      </c>
      <c r="H24">
        <v>1.0752696738231267</v>
      </c>
      <c r="I24">
        <v>1.1037355957059256</v>
      </c>
      <c r="J24">
        <v>8.69868586636484E-2</v>
      </c>
      <c r="K24">
        <v>0.94220000000000004</v>
      </c>
      <c r="O24" t="s">
        <v>17</v>
      </c>
      <c r="P24">
        <f>AVERAGE(K8:K15)*100</f>
        <v>96.318749999999994</v>
      </c>
    </row>
    <row r="25" spans="1:19" x14ac:dyDescent="0.2">
      <c r="O25" t="s">
        <v>89</v>
      </c>
      <c r="P25">
        <f>(ABS(G13-F13)+ABS(F10-G10)+ABS(F11-G11)+ABS(F14-G14)+ABS(F15-G15)+ABS(G12-F12)+ABS(G9-F9)+ABS(G8-F8))/8</f>
        <v>0.15333546481781454</v>
      </c>
    </row>
    <row r="27" spans="1:19" x14ac:dyDescent="0.2">
      <c r="A27" t="s">
        <v>57</v>
      </c>
    </row>
    <row r="28" spans="1:19" x14ac:dyDescent="0.2">
      <c r="A28" t="s">
        <v>7</v>
      </c>
      <c r="B28" t="s">
        <v>8</v>
      </c>
      <c r="C28" t="s">
        <v>9</v>
      </c>
      <c r="D28" t="s">
        <v>10</v>
      </c>
      <c r="E28" t="s">
        <v>11</v>
      </c>
      <c r="F28" t="s">
        <v>12</v>
      </c>
      <c r="G28" t="s">
        <v>13</v>
      </c>
      <c r="H28" t="s">
        <v>14</v>
      </c>
      <c r="I28" t="s">
        <v>15</v>
      </c>
      <c r="J28" t="s">
        <v>16</v>
      </c>
      <c r="K28" t="s">
        <v>17</v>
      </c>
    </row>
    <row r="29" spans="1:19" x14ac:dyDescent="0.2">
      <c r="A29" t="s">
        <v>35</v>
      </c>
      <c r="B29">
        <v>0.53452888450843739</v>
      </c>
      <c r="C29">
        <v>0.57571267538616711</v>
      </c>
      <c r="D29">
        <v>0.30362911460294301</v>
      </c>
      <c r="E29">
        <v>0.84779623616939115</v>
      </c>
      <c r="F29">
        <v>0.13882069411957801</v>
      </c>
      <c r="G29">
        <v>0.16183369303886463</v>
      </c>
      <c r="H29">
        <v>1.1657749881257875</v>
      </c>
      <c r="I29">
        <v>1.2665179615466897</v>
      </c>
      <c r="J29">
        <v>0.16699176277187461</v>
      </c>
      <c r="K29">
        <v>0.95240000000000002</v>
      </c>
    </row>
    <row r="30" spans="1:19" x14ac:dyDescent="0.2">
      <c r="A30" t="s">
        <v>36</v>
      </c>
      <c r="B30">
        <v>-5.3851758744829503E-3</v>
      </c>
      <c r="C30">
        <v>-2.5393624848281036E-2</v>
      </c>
      <c r="D30">
        <v>-0.39909749224129909</v>
      </c>
      <c r="E30">
        <v>0.34831024254473703</v>
      </c>
      <c r="F30">
        <v>0.19066874204870427</v>
      </c>
      <c r="G30">
        <v>0.20193621910803983</v>
      </c>
      <c r="H30">
        <v>1.0590945161659346</v>
      </c>
      <c r="I30">
        <v>1.1017076133846306</v>
      </c>
      <c r="J30">
        <v>0.20292504679804152</v>
      </c>
      <c r="K30">
        <v>0.89639999999999997</v>
      </c>
    </row>
    <row r="31" spans="1:19" x14ac:dyDescent="0.2">
      <c r="A31" t="s">
        <v>37</v>
      </c>
      <c r="B31">
        <v>-0.52914370863395443</v>
      </c>
      <c r="C31">
        <v>-0.5503190505378861</v>
      </c>
      <c r="D31">
        <v>-0.94954146432651798</v>
      </c>
      <c r="E31">
        <v>-0.15109663674925419</v>
      </c>
      <c r="F31">
        <v>0.20368864782090257</v>
      </c>
      <c r="G31">
        <v>0.22013093583230112</v>
      </c>
      <c r="H31">
        <v>1.0807226528689795</v>
      </c>
      <c r="I31">
        <v>1.1459870667231413</v>
      </c>
      <c r="J31">
        <v>0.2211470642245858</v>
      </c>
      <c r="K31">
        <v>0.92500000000000004</v>
      </c>
    </row>
    <row r="32" spans="1:19" x14ac:dyDescent="0.2">
      <c r="A32" t="s">
        <v>38</v>
      </c>
      <c r="B32">
        <v>-4.5253302270781528E-15</v>
      </c>
      <c r="C32">
        <v>-2.1179479277237596E-9</v>
      </c>
      <c r="D32">
        <v>-1.3084690627781758E-5</v>
      </c>
      <c r="E32">
        <v>1.3080454731926313E-5</v>
      </c>
      <c r="F32">
        <v>6.6749046324563628E-6</v>
      </c>
      <c r="G32">
        <v>7.6561981306347986E-8</v>
      </c>
      <c r="H32">
        <v>1.1470123623050657E-2</v>
      </c>
      <c r="I32">
        <v>5593098.6839136723</v>
      </c>
      <c r="J32">
        <v>7.6591270167097512E-8</v>
      </c>
      <c r="K32">
        <v>0.53490000000000004</v>
      </c>
    </row>
    <row r="33" spans="1:11" x14ac:dyDescent="0.2">
      <c r="A33" t="s">
        <v>39</v>
      </c>
      <c r="B33">
        <v>-0.35873501092252547</v>
      </c>
      <c r="C33">
        <v>-0.32843786828349142</v>
      </c>
      <c r="D33">
        <v>-0.60167677100075778</v>
      </c>
      <c r="E33">
        <v>-5.5198965566225069E-2</v>
      </c>
      <c r="F33">
        <v>0.1394101651216757</v>
      </c>
      <c r="G33">
        <v>0.13068197733783474</v>
      </c>
      <c r="H33">
        <v>0.93739202750227646</v>
      </c>
      <c r="I33">
        <v>1.0184200894710875</v>
      </c>
      <c r="J33">
        <v>0.13414803782767878</v>
      </c>
      <c r="K33">
        <v>0.92989999999999995</v>
      </c>
    </row>
    <row r="34" spans="1:11" x14ac:dyDescent="0.2">
      <c r="A34" t="s">
        <v>40</v>
      </c>
      <c r="B34">
        <v>0.35873501092253002</v>
      </c>
      <c r="C34">
        <v>0.32843787040143935</v>
      </c>
      <c r="D34">
        <v>5.5198977220079062E-2</v>
      </c>
      <c r="E34">
        <v>0.60167676358279965</v>
      </c>
      <c r="F34">
        <v>0.13941016025632813</v>
      </c>
      <c r="G34">
        <v>0.13068197650465588</v>
      </c>
      <c r="H34">
        <v>0.93739205424035033</v>
      </c>
      <c r="I34">
        <v>1.0184200826658061</v>
      </c>
      <c r="J34">
        <v>0.13414803653769275</v>
      </c>
      <c r="K34">
        <v>0.92989999999999995</v>
      </c>
    </row>
    <row r="35" spans="1:11" x14ac:dyDescent="0.2">
      <c r="A35" t="s">
        <v>41</v>
      </c>
      <c r="B35">
        <v>-2.2626651135390764E-15</v>
      </c>
      <c r="C35">
        <v>-9.6094246910504686E-10</v>
      </c>
      <c r="D35">
        <v>-6.2240710270248277E-6</v>
      </c>
      <c r="E35">
        <v>6.2221491420866183E-6</v>
      </c>
      <c r="F35">
        <v>3.1751145090638518E-6</v>
      </c>
      <c r="G35">
        <v>3.3230759369599869E-8</v>
      </c>
      <c r="H35">
        <v>1.0466003438533497E-2</v>
      </c>
      <c r="I35">
        <v>7874362.8413137235</v>
      </c>
      <c r="J35">
        <v>3.324465031190128E-8</v>
      </c>
      <c r="K35">
        <v>0.53680000000000005</v>
      </c>
    </row>
    <row r="36" spans="1:11" x14ac:dyDescent="0.2">
      <c r="A36" t="s">
        <v>42</v>
      </c>
      <c r="B36">
        <v>-0.17936750546126273</v>
      </c>
      <c r="C36">
        <v>-0.16264957716609463</v>
      </c>
      <c r="D36">
        <v>-0.29471939323534835</v>
      </c>
      <c r="E36">
        <v>-3.0579761096840945E-2</v>
      </c>
      <c r="F36">
        <v>6.7383797412097157E-2</v>
      </c>
      <c r="G36">
        <v>6.2277779875579933E-2</v>
      </c>
      <c r="H36">
        <v>0.92422484732805277</v>
      </c>
      <c r="I36">
        <v>1.012488203301827</v>
      </c>
      <c r="J36">
        <v>6.448264101844442E-2</v>
      </c>
      <c r="K36">
        <v>0.93310000000000004</v>
      </c>
    </row>
    <row r="37" spans="1:11" x14ac:dyDescent="0.2">
      <c r="A37" t="s">
        <v>43</v>
      </c>
      <c r="B37">
        <v>0.17936750546126501</v>
      </c>
      <c r="C37">
        <v>0.16264957812703709</v>
      </c>
      <c r="D37">
        <v>3.057976666326423E-2</v>
      </c>
      <c r="E37">
        <v>0.29471938959081001</v>
      </c>
      <c r="F37">
        <v>6.7383795062318869E-2</v>
      </c>
      <c r="G37">
        <v>6.2277779321508797E-2</v>
      </c>
      <c r="H37">
        <v>0.92422487133460129</v>
      </c>
      <c r="I37">
        <v>1.0124881942939656</v>
      </c>
      <c r="J37">
        <v>6.4482640234182986E-2</v>
      </c>
      <c r="K37">
        <v>0.93310000000000004</v>
      </c>
    </row>
    <row r="38" spans="1:11" x14ac:dyDescent="0.2">
      <c r="A38" t="s">
        <v>44</v>
      </c>
      <c r="B38">
        <v>-0.18417155354769041</v>
      </c>
      <c r="C38">
        <v>-0.19122878751827491</v>
      </c>
      <c r="D38">
        <v>-0.28795932342542796</v>
      </c>
      <c r="E38">
        <v>-9.4498251611121867E-2</v>
      </c>
      <c r="F38">
        <v>4.9353221115362937E-2</v>
      </c>
      <c r="G38">
        <v>5.3045768028168565E-2</v>
      </c>
      <c r="H38">
        <v>1.0748187621669985</v>
      </c>
      <c r="I38">
        <v>1.149386583996048</v>
      </c>
      <c r="J38">
        <v>5.3513157793330067E-2</v>
      </c>
      <c r="K38">
        <v>0.95089999999999997</v>
      </c>
    </row>
    <row r="39" spans="1:11" x14ac:dyDescent="0.2">
      <c r="A39" t="s">
        <v>45</v>
      </c>
      <c r="B39">
        <v>0.1841715535476903</v>
      </c>
      <c r="C39">
        <v>0.19122878747526187</v>
      </c>
      <c r="D39">
        <v>9.4498251187487017E-2</v>
      </c>
      <c r="E39">
        <v>0.28795932376303673</v>
      </c>
      <c r="F39">
        <v>4.9353221309561296E-2</v>
      </c>
      <c r="G39">
        <v>5.3045768053594518E-2</v>
      </c>
      <c r="H39">
        <v>1.074818758452913</v>
      </c>
      <c r="I39">
        <v>1.1493865857397612</v>
      </c>
      <c r="J39">
        <v>5.3513157812861444E-2</v>
      </c>
      <c r="K39">
        <v>0.95089999999999997</v>
      </c>
    </row>
    <row r="40" spans="1:11" x14ac:dyDescent="0.2">
      <c r="A40" t="s">
        <v>46</v>
      </c>
      <c r="B40">
        <v>1.142046133388892E-16</v>
      </c>
      <c r="C40">
        <v>4.3013045718612752E-11</v>
      </c>
      <c r="D40">
        <v>-3.5917717202141634E-6</v>
      </c>
      <c r="E40">
        <v>3.5918577463056003E-6</v>
      </c>
      <c r="F40">
        <v>1.8325922116894283E-6</v>
      </c>
      <c r="G40">
        <v>9.8342248408197522E-10</v>
      </c>
      <c r="H40">
        <v>5.3662919541460816E-4</v>
      </c>
      <c r="I40">
        <v>3644235.2546440111</v>
      </c>
      <c r="J40">
        <v>9.843626844183977E-10</v>
      </c>
      <c r="K40">
        <v>0.61909999999999998</v>
      </c>
    </row>
    <row r="41" spans="1:11" x14ac:dyDescent="0.2">
      <c r="A41" t="s">
        <v>47</v>
      </c>
      <c r="B41">
        <v>0.36834310709538082</v>
      </c>
      <c r="C41">
        <v>0.38232536721939953</v>
      </c>
      <c r="D41">
        <v>0.19289557999081119</v>
      </c>
      <c r="E41">
        <v>0.57175515444798797</v>
      </c>
      <c r="F41">
        <v>9.6649626586399764E-2</v>
      </c>
      <c r="G41">
        <v>0.10387557440702276</v>
      </c>
      <c r="H41">
        <v>1.0747643635659925</v>
      </c>
      <c r="I41">
        <v>1.1522579058387488</v>
      </c>
      <c r="J41">
        <v>0.10481239696030542</v>
      </c>
      <c r="K41">
        <v>0.94950000000000001</v>
      </c>
    </row>
    <row r="42" spans="1:11" x14ac:dyDescent="0.2">
      <c r="A42" t="s">
        <v>48</v>
      </c>
      <c r="B42">
        <v>-0.3683431070953806</v>
      </c>
      <c r="C42">
        <v>-0.38232536713476345</v>
      </c>
      <c r="D42">
        <v>-0.57175515514902897</v>
      </c>
      <c r="E42">
        <v>-0.19289557912049793</v>
      </c>
      <c r="F42">
        <v>9.6649626987262816E-2</v>
      </c>
      <c r="G42">
        <v>0.10387557446286236</v>
      </c>
      <c r="H42">
        <v>1.074764359686063</v>
      </c>
      <c r="I42">
        <v>1.1522579065213843</v>
      </c>
      <c r="J42">
        <v>0.10481239700435527</v>
      </c>
      <c r="K42">
        <v>0.94950000000000001</v>
      </c>
    </row>
    <row r="43" spans="1:11" x14ac:dyDescent="0.2">
      <c r="A43" t="s">
        <v>49</v>
      </c>
      <c r="B43">
        <v>-2.284092266777784E-16</v>
      </c>
      <c r="C43">
        <v>-8.4636100784817115E-11</v>
      </c>
      <c r="D43">
        <v>-3.6351082354780773E-6</v>
      </c>
      <c r="E43">
        <v>3.6349389632765081E-6</v>
      </c>
      <c r="F43">
        <v>1.8546379566409871E-6</v>
      </c>
      <c r="G43">
        <v>1.9189911432182156E-9</v>
      </c>
      <c r="H43">
        <v>1.0346985169514061E-3</v>
      </c>
      <c r="I43">
        <v>5147604.7360361405</v>
      </c>
      <c r="J43">
        <v>1.9208566418769343E-9</v>
      </c>
      <c r="K43">
        <v>0.59689999999999999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C0789-6FFD-644D-BB06-B18992A7BC12}">
  <dimension ref="A1:X43"/>
  <sheetViews>
    <sheetView topLeftCell="M1" workbookViewId="0">
      <selection activeCell="P7" sqref="P7"/>
    </sheetView>
  </sheetViews>
  <sheetFormatPr baseColWidth="10" defaultColWidth="8.83203125" defaultRowHeight="16" x14ac:dyDescent="0.2"/>
  <sheetData>
    <row r="1" spans="1:24" x14ac:dyDescent="0.2">
      <c r="A1" t="s">
        <v>82</v>
      </c>
    </row>
    <row r="2" spans="1:24" x14ac:dyDescent="0.2">
      <c r="I2" t="s">
        <v>0</v>
      </c>
      <c r="J2" t="s">
        <v>1</v>
      </c>
      <c r="K2" t="s">
        <v>2</v>
      </c>
    </row>
    <row r="3" spans="1:24" x14ac:dyDescent="0.2">
      <c r="A3" t="s">
        <v>3</v>
      </c>
      <c r="B3">
        <v>10000</v>
      </c>
      <c r="C3" t="s">
        <v>4</v>
      </c>
      <c r="D3">
        <v>769</v>
      </c>
      <c r="E3" t="s">
        <v>5</v>
      </c>
      <c r="F3">
        <v>1000000</v>
      </c>
      <c r="H3" t="s">
        <v>6</v>
      </c>
      <c r="I3">
        <v>0</v>
      </c>
      <c r="J3">
        <v>0</v>
      </c>
      <c r="K3">
        <v>3</v>
      </c>
      <c r="O3" t="s">
        <v>86</v>
      </c>
      <c r="P3" t="s">
        <v>87</v>
      </c>
      <c r="R3" t="s">
        <v>115</v>
      </c>
      <c r="S3" t="s">
        <v>116</v>
      </c>
      <c r="V3" t="s">
        <v>30</v>
      </c>
      <c r="W3" t="s">
        <v>31</v>
      </c>
      <c r="X3" t="s">
        <v>32</v>
      </c>
    </row>
    <row r="4" spans="1:24" x14ac:dyDescent="0.2">
      <c r="A4" t="s">
        <v>83</v>
      </c>
      <c r="O4" t="s">
        <v>88</v>
      </c>
      <c r="P4">
        <f>(ABS(C6-B6)+ABS(C8-B8)+ABS(C9-B9)+ABS(C12-B12)+ABS(C13-B13))/5</f>
        <v>7.6150481357868754E-2</v>
      </c>
      <c r="R4" t="s">
        <v>88</v>
      </c>
      <c r="S4">
        <f>(ABS(B20-C20)+ABS(B21-C21)+ABS(B22-C22))/3</f>
        <v>3.1475623297832858E-3</v>
      </c>
      <c r="U4" t="s">
        <v>89</v>
      </c>
      <c r="V4">
        <f>ABS(G20-F20)</f>
        <v>1.4889897792204621E-3</v>
      </c>
      <c r="W4">
        <f>ABS(G21-F21)</f>
        <v>2.7689835207694302E-3</v>
      </c>
      <c r="X4">
        <f>ABS(G22-F22)</f>
        <v>2.1599073414813319E-3</v>
      </c>
    </row>
    <row r="5" spans="1:24" x14ac:dyDescent="0.2">
      <c r="A5" t="s">
        <v>7</v>
      </c>
      <c r="B5" t="s">
        <v>8</v>
      </c>
      <c r="C5" t="s">
        <v>9</v>
      </c>
      <c r="D5" t="s">
        <v>10</v>
      </c>
      <c r="E5" t="s">
        <v>11</v>
      </c>
      <c r="F5" t="s">
        <v>12</v>
      </c>
      <c r="G5" t="s">
        <v>13</v>
      </c>
      <c r="H5" t="s">
        <v>14</v>
      </c>
      <c r="I5" t="s">
        <v>15</v>
      </c>
      <c r="J5" t="s">
        <v>16</v>
      </c>
      <c r="K5" t="s">
        <v>17</v>
      </c>
      <c r="O5" t="s">
        <v>16</v>
      </c>
      <c r="P5">
        <f>(J6+J8+J9+J12+J13)/5</f>
        <v>0.23372696550484678</v>
      </c>
      <c r="R5" t="s">
        <v>16</v>
      </c>
      <c r="S5">
        <f>SUM(J20:J22)/3</f>
        <v>7.2688820616227154E-2</v>
      </c>
      <c r="U5" t="s">
        <v>17</v>
      </c>
      <c r="V5">
        <f>K20</f>
        <v>0.94069999999999998</v>
      </c>
      <c r="W5">
        <f>K21</f>
        <v>0.91420000000000001</v>
      </c>
      <c r="X5">
        <f>K22</f>
        <v>0.91930000000000001</v>
      </c>
    </row>
    <row r="6" spans="1:24" x14ac:dyDescent="0.2">
      <c r="A6" t="s">
        <v>18</v>
      </c>
      <c r="B6">
        <v>2</v>
      </c>
      <c r="C6">
        <v>2.0840875961740712</v>
      </c>
      <c r="D6">
        <v>1.5394886208582921</v>
      </c>
      <c r="E6">
        <v>2.6286865714898506</v>
      </c>
      <c r="F6">
        <v>0.27786172583348812</v>
      </c>
      <c r="G6">
        <v>0.30753885161893391</v>
      </c>
      <c r="H6">
        <v>1.1068053748547944</v>
      </c>
      <c r="I6">
        <v>1.1592374394724467</v>
      </c>
      <c r="J6">
        <v>0.31882733428209431</v>
      </c>
      <c r="K6">
        <v>0.95499999999999996</v>
      </c>
      <c r="O6" t="s">
        <v>17</v>
      </c>
      <c r="P6">
        <f>(K6+K8+K9+K12+K13)/5*100</f>
        <v>95.52</v>
      </c>
      <c r="R6" t="s">
        <v>17</v>
      </c>
      <c r="S6">
        <f>SUM(K20:K22)/3*100</f>
        <v>92.473333333333329</v>
      </c>
    </row>
    <row r="7" spans="1:24" x14ac:dyDescent="0.2">
      <c r="A7" t="s">
        <v>20</v>
      </c>
      <c r="B7">
        <v>0.2</v>
      </c>
      <c r="C7">
        <v>0.20855326367344645</v>
      </c>
      <c r="D7">
        <v>-7.39564733954228E-2</v>
      </c>
      <c r="E7">
        <v>0.49106300074231574</v>
      </c>
      <c r="F7">
        <v>0.14414026956478287</v>
      </c>
      <c r="G7">
        <v>0.14883598701942855</v>
      </c>
      <c r="H7">
        <v>1.0325774155190908</v>
      </c>
      <c r="I7">
        <v>1.0491040606751794</v>
      </c>
      <c r="J7">
        <v>0.14908155268682644</v>
      </c>
      <c r="K7">
        <v>0.95569999999999999</v>
      </c>
      <c r="O7" t="s">
        <v>89</v>
      </c>
      <c r="P7">
        <f>(ABS(G6-F6)+ABS(F8-G8)+ABS(F9-G9)+ABS(F12-G12)+ABS(F13-G13))/5</f>
        <v>1.7295885280485639E-2</v>
      </c>
      <c r="R7" t="s">
        <v>89</v>
      </c>
      <c r="S7">
        <f>(ABS(G20-F20)+ABS(F21-G21)+ABS(G22-F22))/3</f>
        <v>2.1392935471570749E-3</v>
      </c>
    </row>
    <row r="8" spans="1:24" x14ac:dyDescent="0.2">
      <c r="A8" t="s">
        <v>21</v>
      </c>
      <c r="B8">
        <v>2</v>
      </c>
      <c r="C8">
        <v>2.0951712417137838</v>
      </c>
      <c r="D8">
        <v>1.6253400838922611</v>
      </c>
      <c r="E8">
        <v>2.5650023995353068</v>
      </c>
      <c r="F8">
        <v>0.23971417920303192</v>
      </c>
      <c r="G8">
        <v>0.25964975917567262</v>
      </c>
      <c r="H8">
        <v>1.083163958172686</v>
      </c>
      <c r="I8">
        <v>1.1207836592713394</v>
      </c>
      <c r="J8">
        <v>0.27654215354865569</v>
      </c>
      <c r="K8">
        <v>0.95169999999999999</v>
      </c>
    </row>
    <row r="9" spans="1:24" x14ac:dyDescent="0.2">
      <c r="A9" t="s">
        <v>22</v>
      </c>
      <c r="B9">
        <v>1</v>
      </c>
      <c r="C9">
        <v>1.0471321283745068</v>
      </c>
      <c r="D9">
        <v>0.80645084619007823</v>
      </c>
      <c r="E9">
        <v>1.2878134105589356</v>
      </c>
      <c r="F9">
        <v>0.12279882900037549</v>
      </c>
      <c r="G9">
        <v>0.13292960519031577</v>
      </c>
      <c r="H9">
        <v>1.0824989641384064</v>
      </c>
      <c r="I9">
        <v>1.1168786691562926</v>
      </c>
      <c r="J9">
        <v>0.14103800006084963</v>
      </c>
      <c r="K9">
        <v>0.95330000000000004</v>
      </c>
      <c r="O9" t="s">
        <v>90</v>
      </c>
      <c r="R9" t="s">
        <v>91</v>
      </c>
    </row>
    <row r="10" spans="1:24" x14ac:dyDescent="0.2">
      <c r="A10" t="s">
        <v>25</v>
      </c>
      <c r="B10">
        <v>-3.83</v>
      </c>
      <c r="C10">
        <v>-4.0101244263595168</v>
      </c>
      <c r="D10">
        <v>-4.9587478837066552</v>
      </c>
      <c r="E10">
        <v>-3.061500969012378</v>
      </c>
      <c r="F10">
        <v>0.48400045349290055</v>
      </c>
      <c r="G10">
        <v>0.52336405258588492</v>
      </c>
      <c r="H10">
        <v>1.0813296739887492</v>
      </c>
      <c r="I10">
        <v>1.1160719742096323</v>
      </c>
      <c r="J10">
        <v>0.55349321631838067</v>
      </c>
      <c r="K10">
        <v>0.9526</v>
      </c>
      <c r="O10" t="s">
        <v>88</v>
      </c>
      <c r="P10">
        <f>(ABS(D7-C7)+ABS(D10-C10)+ABS(D11-C11)+ABS(D14-C14)+ABS(D15-C15))/5</f>
        <v>0.83965828699505596</v>
      </c>
      <c r="R10" t="s">
        <v>88</v>
      </c>
      <c r="S10">
        <f>(ABS(B23-C23)+ABS(B24-C24))/2</f>
        <v>2.0689286008820917E-4</v>
      </c>
    </row>
    <row r="11" spans="1:24" x14ac:dyDescent="0.2">
      <c r="A11" t="s">
        <v>26</v>
      </c>
      <c r="B11">
        <v>3.76</v>
      </c>
      <c r="C11">
        <v>3.9387166692332292</v>
      </c>
      <c r="D11">
        <v>3.0051864192711992</v>
      </c>
      <c r="E11">
        <v>4.8722469191952591</v>
      </c>
      <c r="F11">
        <v>0.47629969597686367</v>
      </c>
      <c r="G11">
        <v>0.51398730019900074</v>
      </c>
      <c r="H11">
        <v>1.0791258204455536</v>
      </c>
      <c r="I11">
        <v>1.1137062240764999</v>
      </c>
      <c r="J11">
        <v>0.54417147355192863</v>
      </c>
      <c r="K11">
        <v>0.95450000000000002</v>
      </c>
      <c r="O11" t="s">
        <v>16</v>
      </c>
      <c r="P11">
        <f>(J7+J10+J11+J14+J15)/5</f>
        <v>0.48531831849433826</v>
      </c>
      <c r="R11" t="s">
        <v>16</v>
      </c>
      <c r="S11">
        <f>(J23+J24)/2</f>
        <v>5.7511017125380252E-2</v>
      </c>
    </row>
    <row r="12" spans="1:24" x14ac:dyDescent="0.2">
      <c r="A12" t="s">
        <v>23</v>
      </c>
      <c r="B12">
        <v>1</v>
      </c>
      <c r="C12">
        <v>1.051384543500989</v>
      </c>
      <c r="D12">
        <v>0.80113339417933738</v>
      </c>
      <c r="E12">
        <v>1.3016356928226402</v>
      </c>
      <c r="F12">
        <v>0.12768150399476763</v>
      </c>
      <c r="G12">
        <v>0.13656622719538206</v>
      </c>
      <c r="H12">
        <v>1.0695850449958557</v>
      </c>
      <c r="I12">
        <v>1.1097876237280251</v>
      </c>
      <c r="J12">
        <v>0.14591335004442099</v>
      </c>
      <c r="K12">
        <v>0.9577</v>
      </c>
      <c r="O12" t="s">
        <v>17</v>
      </c>
      <c r="P12">
        <f>(K7+K10+K11+K14+K15)/5*100</f>
        <v>95.597999999999999</v>
      </c>
      <c r="R12" t="s">
        <v>17</v>
      </c>
      <c r="S12">
        <f>(K23+K24)/2*100</f>
        <v>94.61</v>
      </c>
    </row>
    <row r="13" spans="1:24" x14ac:dyDescent="0.2">
      <c r="A13" t="s">
        <v>24</v>
      </c>
      <c r="B13">
        <v>-2</v>
      </c>
      <c r="C13">
        <v>-2.102976897025993</v>
      </c>
      <c r="D13">
        <v>-2.591602096780607</v>
      </c>
      <c r="E13">
        <v>-1.6143516972713787</v>
      </c>
      <c r="F13">
        <v>0.2493031523073013</v>
      </c>
      <c r="G13">
        <v>0.26715437356108829</v>
      </c>
      <c r="H13">
        <v>1.0716044746669824</v>
      </c>
      <c r="I13">
        <v>1.1138134926072873</v>
      </c>
      <c r="J13">
        <v>0.28631398958821319</v>
      </c>
      <c r="K13">
        <v>0.95830000000000004</v>
      </c>
      <c r="O13" t="s">
        <v>89</v>
      </c>
      <c r="P13">
        <f>(ABS(G7-F7)+ABS(F10-G10)+ABS(F11-G11)+ABS(F14-G14)+ABS(F15-G15))/5</f>
        <v>3.061797953148427E-2</v>
      </c>
      <c r="R13" t="s">
        <v>89</v>
      </c>
      <c r="S13">
        <f>(ABS(G23-F23)+ABS(F24-G24))/2</f>
        <v>1.6600925019296491E-3</v>
      </c>
    </row>
    <row r="14" spans="1:24" x14ac:dyDescent="0.2">
      <c r="A14" t="s">
        <v>27</v>
      </c>
      <c r="B14">
        <v>-3.97</v>
      </c>
      <c r="C14">
        <v>-4.1715103923798056</v>
      </c>
      <c r="D14">
        <v>-5.1880781693702787</v>
      </c>
      <c r="E14">
        <v>-3.154942615389333</v>
      </c>
      <c r="F14">
        <v>0.51866655969651998</v>
      </c>
      <c r="G14">
        <v>0.553774851309214</v>
      </c>
      <c r="H14">
        <v>1.0676895222110261</v>
      </c>
      <c r="I14">
        <v>1.1059565504067503</v>
      </c>
      <c r="J14">
        <v>0.58929875630244233</v>
      </c>
      <c r="K14">
        <v>0.95930000000000004</v>
      </c>
    </row>
    <row r="15" spans="1:24" x14ac:dyDescent="0.2">
      <c r="A15" t="s">
        <v>28</v>
      </c>
      <c r="B15">
        <v>3.97</v>
      </c>
      <c r="C15">
        <v>4.1713727613393985</v>
      </c>
      <c r="D15">
        <v>3.154312547732629</v>
      </c>
      <c r="E15">
        <v>5.188432974946168</v>
      </c>
      <c r="F15">
        <v>0.51891780748483685</v>
      </c>
      <c r="G15">
        <v>0.55515249275979706</v>
      </c>
      <c r="H15">
        <v>1.0698274076401184</v>
      </c>
      <c r="I15">
        <v>1.1118587703859644</v>
      </c>
      <c r="J15">
        <v>0.5905465936121137</v>
      </c>
      <c r="K15">
        <v>0.95779999999999998</v>
      </c>
      <c r="O15" t="s">
        <v>91</v>
      </c>
      <c r="R15" t="s">
        <v>117</v>
      </c>
    </row>
    <row r="16" spans="1:24" x14ac:dyDescent="0.2">
      <c r="O16" t="s">
        <v>88</v>
      </c>
      <c r="P16">
        <f>(ABS(C6-B6)+ABS(C7-B7))/2</f>
        <v>4.6320429923758843E-2</v>
      </c>
      <c r="R16" t="s">
        <v>88</v>
      </c>
      <c r="S16">
        <f>(ABS(B20-C20)+ABS(B21-C21)+ABS(B22-C22)+ABS(B23-C23)+ABS(B24-C24))/5</f>
        <v>1.9712945419052552E-3</v>
      </c>
    </row>
    <row r="17" spans="1:19" x14ac:dyDescent="0.2">
      <c r="O17" t="s">
        <v>16</v>
      </c>
      <c r="P17">
        <f>(J6+J7)/2</f>
        <v>0.23395444348446037</v>
      </c>
      <c r="R17" t="s">
        <v>16</v>
      </c>
      <c r="S17">
        <f>SUM(J20:J24)/5</f>
        <v>6.6617699219888388E-2</v>
      </c>
    </row>
    <row r="18" spans="1:19" x14ac:dyDescent="0.2">
      <c r="A18" t="s">
        <v>84</v>
      </c>
      <c r="O18" t="s">
        <v>17</v>
      </c>
      <c r="P18">
        <f>(K6+K7)/2*100</f>
        <v>95.534999999999997</v>
      </c>
      <c r="R18" t="s">
        <v>17</v>
      </c>
      <c r="S18">
        <f>SUM(K20:K24)/5*100</f>
        <v>93.328000000000017</v>
      </c>
    </row>
    <row r="19" spans="1:19" x14ac:dyDescent="0.2">
      <c r="A19" t="s">
        <v>29</v>
      </c>
      <c r="B19" t="s">
        <v>8</v>
      </c>
      <c r="C19" t="s">
        <v>9</v>
      </c>
      <c r="D19" t="s">
        <v>10</v>
      </c>
      <c r="E19" t="s">
        <v>11</v>
      </c>
      <c r="F19" t="s">
        <v>12</v>
      </c>
      <c r="G19" t="s">
        <v>13</v>
      </c>
      <c r="H19" t="s">
        <v>14</v>
      </c>
      <c r="I19" t="s">
        <v>15</v>
      </c>
      <c r="J19" t="s">
        <v>16</v>
      </c>
      <c r="K19" t="s">
        <v>17</v>
      </c>
      <c r="O19" t="s">
        <v>89</v>
      </c>
      <c r="P19">
        <f>(ABS(G6-F6)+ABS(G7-F7))/2</f>
        <v>1.718642162004573E-2</v>
      </c>
      <c r="R19" t="s">
        <v>89</v>
      </c>
      <c r="S19">
        <f>(ABS(G20-F20)+ABS(F21-G21)+ABS(G22-F22)+ABS(G23-F23)+ABS(G24-F24))/5</f>
        <v>1.9476131290661045E-3</v>
      </c>
    </row>
    <row r="20" spans="1:19" x14ac:dyDescent="0.2">
      <c r="A20" t="s">
        <v>30</v>
      </c>
      <c r="B20">
        <v>0.34081173787569552</v>
      </c>
      <c r="C20">
        <v>0.34394148175847561</v>
      </c>
      <c r="D20">
        <v>0.24452284555499845</v>
      </c>
      <c r="E20">
        <v>0.44336011796195274</v>
      </c>
      <c r="F20">
        <v>5.0724726060110636E-2</v>
      </c>
      <c r="G20">
        <v>5.2213715839331099E-2</v>
      </c>
      <c r="H20">
        <v>1.0293543187883549</v>
      </c>
      <c r="I20">
        <v>1.0352543977057789</v>
      </c>
      <c r="J20">
        <v>5.2307431771424363E-2</v>
      </c>
      <c r="K20">
        <v>0.94069999999999998</v>
      </c>
    </row>
    <row r="21" spans="1:19" x14ac:dyDescent="0.2">
      <c r="A21" t="s">
        <v>31</v>
      </c>
      <c r="B21">
        <v>0.33322877508788151</v>
      </c>
      <c r="C21">
        <v>0.33482037469977638</v>
      </c>
      <c r="D21">
        <v>0.17850532952966758</v>
      </c>
      <c r="E21">
        <v>0.49113541986988513</v>
      </c>
      <c r="F21">
        <v>7.9754039565574641E-2</v>
      </c>
      <c r="G21">
        <v>8.2523023086344072E-2</v>
      </c>
      <c r="H21">
        <v>1.0347190378801157</v>
      </c>
      <c r="I21">
        <v>1.0258968472347223</v>
      </c>
      <c r="J21">
        <v>8.2538370038630279E-2</v>
      </c>
      <c r="K21">
        <v>0.91420000000000001</v>
      </c>
      <c r="O21" t="s">
        <v>92</v>
      </c>
    </row>
    <row r="22" spans="1:19" x14ac:dyDescent="0.2">
      <c r="A22" t="s">
        <v>32</v>
      </c>
      <c r="B22">
        <v>0.32595948703642297</v>
      </c>
      <c r="C22">
        <v>0.32123814354174807</v>
      </c>
      <c r="D22">
        <v>0.16262469249962413</v>
      </c>
      <c r="E22">
        <v>0.47985159458387189</v>
      </c>
      <c r="F22">
        <v>8.0926717170951401E-2</v>
      </c>
      <c r="G22">
        <v>8.3086624512432733E-2</v>
      </c>
      <c r="H22">
        <v>1.0266896695799324</v>
      </c>
      <c r="I22">
        <v>1.0336881991407036</v>
      </c>
      <c r="J22">
        <v>8.3220660038626826E-2</v>
      </c>
      <c r="K22">
        <v>0.91930000000000001</v>
      </c>
      <c r="O22" t="s">
        <v>88</v>
      </c>
      <c r="P22">
        <f>(ABS(C8-B8)+ABS(C9-B9)+ABS(C10-B10)+ABS(C11-B11)+ABS(C12-B12)+ABS(C13-B13)+ABS(C14-B14)+ABS(C15-B15))/8</f>
        <v>0.13229863249090279</v>
      </c>
    </row>
    <row r="23" spans="1:19" x14ac:dyDescent="0.2">
      <c r="A23" t="s">
        <v>33</v>
      </c>
      <c r="B23">
        <v>0.49139299470263359</v>
      </c>
      <c r="C23">
        <v>0.49118610184254541</v>
      </c>
      <c r="D23">
        <v>0.38172103046623201</v>
      </c>
      <c r="E23">
        <v>0.60065117321885875</v>
      </c>
      <c r="F23">
        <v>5.5850552479412827E-2</v>
      </c>
      <c r="G23">
        <v>5.7510644981083499E-2</v>
      </c>
      <c r="H23">
        <v>1.0297238331220198</v>
      </c>
      <c r="I23">
        <v>1.0413185155693192</v>
      </c>
      <c r="J23">
        <v>5.7511017125380252E-2</v>
      </c>
      <c r="K23">
        <v>0.94610000000000005</v>
      </c>
      <c r="O23" t="s">
        <v>16</v>
      </c>
      <c r="P23">
        <f>AVERAGE(J8:J15)</f>
        <v>0.39091469162837555</v>
      </c>
    </row>
    <row r="24" spans="1:19" x14ac:dyDescent="0.2">
      <c r="A24" t="s">
        <v>34</v>
      </c>
      <c r="B24">
        <v>0.50860700529736635</v>
      </c>
      <c r="C24">
        <v>0.50881389815745459</v>
      </c>
      <c r="D24">
        <v>0.3993488267821565</v>
      </c>
      <c r="E24">
        <v>0.61827896953275274</v>
      </c>
      <c r="F24">
        <v>5.5850552478894873E-2</v>
      </c>
      <c r="G24">
        <v>5.7510644981083499E-2</v>
      </c>
      <c r="H24">
        <v>1.0297238331315692</v>
      </c>
      <c r="I24">
        <v>1.0413185158766063</v>
      </c>
      <c r="J24">
        <v>5.7511017125380252E-2</v>
      </c>
      <c r="K24">
        <v>0.94610000000000005</v>
      </c>
      <c r="O24" t="s">
        <v>17</v>
      </c>
      <c r="P24">
        <f>AVERAGE(K8:K15)*100</f>
        <v>95.564999999999998</v>
      </c>
    </row>
    <row r="25" spans="1:19" x14ac:dyDescent="0.2">
      <c r="O25" t="s">
        <v>89</v>
      </c>
      <c r="P25">
        <f>(ABS(G13-F13)+ABS(F10-G10)+ABS(F11-G11)+ABS(F14-G14)+ABS(F15-G15)+ABS(G12-F12)+ABS(G9-F9)+ABS(G8-F8))/8</f>
        <v>2.564956010246976E-2</v>
      </c>
    </row>
    <row r="27" spans="1:19" x14ac:dyDescent="0.2">
      <c r="A27" t="s">
        <v>85</v>
      </c>
    </row>
    <row r="28" spans="1:19" x14ac:dyDescent="0.2">
      <c r="A28" t="s">
        <v>7</v>
      </c>
      <c r="B28" t="s">
        <v>8</v>
      </c>
      <c r="C28" t="s">
        <v>9</v>
      </c>
      <c r="D28" t="s">
        <v>10</v>
      </c>
      <c r="E28" t="s">
        <v>11</v>
      </c>
      <c r="F28" t="s">
        <v>12</v>
      </c>
      <c r="G28" t="s">
        <v>13</v>
      </c>
      <c r="H28" t="s">
        <v>14</v>
      </c>
      <c r="I28" t="s">
        <v>15</v>
      </c>
      <c r="J28" t="s">
        <v>16</v>
      </c>
      <c r="K28" t="s">
        <v>17</v>
      </c>
    </row>
    <row r="29" spans="1:19" x14ac:dyDescent="0.2">
      <c r="A29" t="s">
        <v>35</v>
      </c>
      <c r="B29">
        <v>0.53452888450843739</v>
      </c>
      <c r="C29">
        <v>0.55563431038136546</v>
      </c>
      <c r="D29">
        <v>0.37628479638620821</v>
      </c>
      <c r="E29">
        <v>0.73498382437652254</v>
      </c>
      <c r="F29">
        <v>9.1506535533225783E-2</v>
      </c>
      <c r="G29">
        <v>9.7312815944090372E-2</v>
      </c>
      <c r="H29">
        <v>1.0634520843460011</v>
      </c>
      <c r="I29">
        <v>1.1006492306434597</v>
      </c>
      <c r="J29">
        <v>9.9575213523477132E-2</v>
      </c>
      <c r="K29">
        <v>0.95289999999999997</v>
      </c>
    </row>
    <row r="30" spans="1:19" x14ac:dyDescent="0.2">
      <c r="A30" t="s">
        <v>36</v>
      </c>
      <c r="B30">
        <v>-5.3851758744829503E-3</v>
      </c>
      <c r="C30">
        <v>-1.805348932208109E-2</v>
      </c>
      <c r="D30">
        <v>-0.27810292735001796</v>
      </c>
      <c r="E30">
        <v>0.24199594870585575</v>
      </c>
      <c r="F30">
        <v>0.13268072274754728</v>
      </c>
      <c r="G30">
        <v>0.13868739383104714</v>
      </c>
      <c r="H30">
        <v>1.0452716186580382</v>
      </c>
      <c r="I30">
        <v>1.0550152684131708</v>
      </c>
      <c r="J30">
        <v>0.13926478152517444</v>
      </c>
      <c r="K30">
        <v>0.91710000000000003</v>
      </c>
    </row>
    <row r="31" spans="1:19" x14ac:dyDescent="0.2">
      <c r="A31" t="s">
        <v>37</v>
      </c>
      <c r="B31">
        <v>-0.52914370863395443</v>
      </c>
      <c r="C31">
        <v>-0.53758082105928429</v>
      </c>
      <c r="D31">
        <v>-0.8128600646468771</v>
      </c>
      <c r="E31">
        <v>-0.26230157747169153</v>
      </c>
      <c r="F31">
        <v>0.14045117449042963</v>
      </c>
      <c r="G31">
        <v>0.1466411865760836</v>
      </c>
      <c r="H31">
        <v>1.0440723412111856</v>
      </c>
      <c r="I31">
        <v>1.0693258117869309</v>
      </c>
      <c r="J31">
        <v>0.14688370388344454</v>
      </c>
      <c r="K31">
        <v>0.93410000000000004</v>
      </c>
    </row>
    <row r="32" spans="1:19" x14ac:dyDescent="0.2">
      <c r="A32" t="s">
        <v>38</v>
      </c>
      <c r="B32">
        <v>-4.5253302270781528E-15</v>
      </c>
      <c r="C32">
        <v>-3.2994020556168064E-10</v>
      </c>
      <c r="D32">
        <v>-1.4832250978730904E-5</v>
      </c>
      <c r="E32">
        <v>1.483159109831978E-5</v>
      </c>
      <c r="F32">
        <v>7.56744570589952E-6</v>
      </c>
      <c r="G32">
        <v>1.765850881829275E-8</v>
      </c>
      <c r="H32">
        <v>2.3334833845621537E-3</v>
      </c>
      <c r="I32">
        <v>397578.30390720657</v>
      </c>
      <c r="J32">
        <v>1.766159084677288E-8</v>
      </c>
      <c r="K32">
        <v>0.62419999999999998</v>
      </c>
    </row>
    <row r="33" spans="1:11" x14ac:dyDescent="0.2">
      <c r="A33" t="s">
        <v>39</v>
      </c>
      <c r="B33">
        <v>-0.35873501092252547</v>
      </c>
      <c r="C33">
        <v>-0.34500222259391194</v>
      </c>
      <c r="D33">
        <v>-0.52016527339433327</v>
      </c>
      <c r="E33">
        <v>-0.16983917179349056</v>
      </c>
      <c r="F33">
        <v>8.9370545674351792E-2</v>
      </c>
      <c r="G33">
        <v>8.7551800525721313E-2</v>
      </c>
      <c r="H33">
        <v>0.97964938968530391</v>
      </c>
      <c r="I33">
        <v>1.0274804160643176</v>
      </c>
      <c r="J33">
        <v>8.8622272880885852E-2</v>
      </c>
      <c r="K33">
        <v>0.94589999999999996</v>
      </c>
    </row>
    <row r="34" spans="1:11" x14ac:dyDescent="0.2">
      <c r="A34" t="s">
        <v>40</v>
      </c>
      <c r="B34">
        <v>0.35873501092253002</v>
      </c>
      <c r="C34">
        <v>0.34500222292385213</v>
      </c>
      <c r="D34">
        <v>0.16983917344466359</v>
      </c>
      <c r="E34">
        <v>0.52016527240304067</v>
      </c>
      <c r="F34">
        <v>8.9370545000241025E-2</v>
      </c>
      <c r="G34">
        <v>8.7551800203883895E-2</v>
      </c>
      <c r="H34">
        <v>0.97964939347351832</v>
      </c>
      <c r="I34">
        <v>1.0274804122774459</v>
      </c>
      <c r="J34">
        <v>8.8622272511809555E-2</v>
      </c>
      <c r="K34">
        <v>0.94589999999999996</v>
      </c>
    </row>
    <row r="35" spans="1:11" x14ac:dyDescent="0.2">
      <c r="A35" t="s">
        <v>41</v>
      </c>
      <c r="B35">
        <v>-2.2626651135390764E-15</v>
      </c>
      <c r="C35">
        <v>-1.4965016758557511E-10</v>
      </c>
      <c r="D35">
        <v>-6.4939039213965672E-6</v>
      </c>
      <c r="E35">
        <v>6.4936046210613952E-6</v>
      </c>
      <c r="F35">
        <v>3.3132008151429762E-6</v>
      </c>
      <c r="G35">
        <v>7.823520214364981E-9</v>
      </c>
      <c r="H35">
        <v>2.3613178466598225E-3</v>
      </c>
      <c r="I35">
        <v>273729.41429282119</v>
      </c>
      <c r="J35">
        <v>7.8249513123101432E-9</v>
      </c>
      <c r="K35">
        <v>0.61119999999999997</v>
      </c>
    </row>
    <row r="36" spans="1:11" x14ac:dyDescent="0.2">
      <c r="A36" t="s">
        <v>42</v>
      </c>
      <c r="B36">
        <v>-0.17936750546126273</v>
      </c>
      <c r="C36">
        <v>-0.17153274458467796</v>
      </c>
      <c r="D36">
        <v>-0.25466854750205697</v>
      </c>
      <c r="E36">
        <v>-8.8396941667298931E-2</v>
      </c>
      <c r="F36">
        <v>4.2417005400682696E-2</v>
      </c>
      <c r="G36">
        <v>4.094277371026904E-2</v>
      </c>
      <c r="H36">
        <v>0.96524432414576045</v>
      </c>
      <c r="I36">
        <v>1.0208950375392043</v>
      </c>
      <c r="J36">
        <v>4.168565936966287E-2</v>
      </c>
      <c r="K36">
        <v>0.95220000000000005</v>
      </c>
    </row>
    <row r="37" spans="1:11" x14ac:dyDescent="0.2">
      <c r="A37" t="s">
        <v>43</v>
      </c>
      <c r="B37">
        <v>0.17936750546126501</v>
      </c>
      <c r="C37">
        <v>0.17153274473432811</v>
      </c>
      <c r="D37">
        <v>8.839694244096151E-2</v>
      </c>
      <c r="E37">
        <v>0.25466854702769476</v>
      </c>
      <c r="F37">
        <v>4.2417005082303158E-2</v>
      </c>
      <c r="G37">
        <v>4.0942773516766583E-2</v>
      </c>
      <c r="H37">
        <v>0.96524432682891981</v>
      </c>
      <c r="I37">
        <v>1.020895033215008</v>
      </c>
      <c r="J37">
        <v>4.1685659151482743E-2</v>
      </c>
      <c r="K37">
        <v>0.95220000000000005</v>
      </c>
    </row>
    <row r="38" spans="1:11" x14ac:dyDescent="0.2">
      <c r="A38" t="s">
        <v>44</v>
      </c>
      <c r="B38">
        <v>-0.18417155354769041</v>
      </c>
      <c r="C38">
        <v>-0.18785005706253669</v>
      </c>
      <c r="D38">
        <v>-0.25018965596447307</v>
      </c>
      <c r="E38">
        <v>-0.12551045816060033</v>
      </c>
      <c r="F38">
        <v>3.1806502259053321E-2</v>
      </c>
      <c r="G38">
        <v>3.2461043170453216E-2</v>
      </c>
      <c r="H38">
        <v>1.0205788396997846</v>
      </c>
      <c r="I38">
        <v>1.0452089070142454</v>
      </c>
      <c r="J38">
        <v>3.2668803342374861E-2</v>
      </c>
      <c r="K38">
        <v>0.95</v>
      </c>
    </row>
    <row r="39" spans="1:11" x14ac:dyDescent="0.2">
      <c r="A39" t="s">
        <v>45</v>
      </c>
      <c r="B39">
        <v>0.1841715535476903</v>
      </c>
      <c r="C39">
        <v>0.18785005706182498</v>
      </c>
      <c r="D39">
        <v>0.12551045803941671</v>
      </c>
      <c r="E39">
        <v>0.25018965608423327</v>
      </c>
      <c r="F39">
        <v>3.1806502320519722E-2</v>
      </c>
      <c r="G39">
        <v>3.2461043171144746E-2</v>
      </c>
      <c r="H39">
        <v>1.0205788377492471</v>
      </c>
      <c r="I39">
        <v>1.0452089040109911</v>
      </c>
      <c r="J39">
        <v>3.2668803342981868E-2</v>
      </c>
      <c r="K39">
        <v>0.95</v>
      </c>
    </row>
    <row r="40" spans="1:11" x14ac:dyDescent="0.2">
      <c r="A40" t="s">
        <v>46</v>
      </c>
      <c r="B40">
        <v>1.142046133388892E-16</v>
      </c>
      <c r="C40">
        <v>7.117047071852144E-13</v>
      </c>
      <c r="D40">
        <v>-4.5492132841067117E-6</v>
      </c>
      <c r="E40">
        <v>4.5492147075161256E-6</v>
      </c>
      <c r="F40">
        <v>2.3210701990929628E-6</v>
      </c>
      <c r="G40">
        <v>7.5843930058422029E-12</v>
      </c>
      <c r="H40">
        <v>3.2676275835199051E-6</v>
      </c>
      <c r="I40">
        <v>21929.85045866805</v>
      </c>
      <c r="J40">
        <v>7.617701642255271E-12</v>
      </c>
      <c r="K40">
        <v>0.66979999999999995</v>
      </c>
    </row>
    <row r="41" spans="1:11" x14ac:dyDescent="0.2">
      <c r="A41" t="s">
        <v>47</v>
      </c>
      <c r="B41">
        <v>0.36834310709538082</v>
      </c>
      <c r="C41">
        <v>0.37561056726778336</v>
      </c>
      <c r="D41">
        <v>0.25390767665119629</v>
      </c>
      <c r="E41">
        <v>0.49731345788437037</v>
      </c>
      <c r="F41">
        <v>6.2094452539211906E-2</v>
      </c>
      <c r="G41">
        <v>6.3356660019449576E-2</v>
      </c>
      <c r="H41">
        <v>1.0203272181108385</v>
      </c>
      <c r="I41">
        <v>1.0450043910611873</v>
      </c>
      <c r="J41">
        <v>6.3772112605570599E-2</v>
      </c>
      <c r="K41">
        <v>0.9496</v>
      </c>
    </row>
    <row r="42" spans="1:11" x14ac:dyDescent="0.2">
      <c r="A42" t="s">
        <v>48</v>
      </c>
      <c r="B42">
        <v>-0.3683431070953806</v>
      </c>
      <c r="C42">
        <v>-0.37561056726635966</v>
      </c>
      <c r="D42">
        <v>-0.49731345813002042</v>
      </c>
      <c r="E42">
        <v>-0.25390767640269885</v>
      </c>
      <c r="F42">
        <v>6.2094452665272283E-2</v>
      </c>
      <c r="G42">
        <v>6.3356660020873729E-2</v>
      </c>
      <c r="H42">
        <v>1.0203272160623675</v>
      </c>
      <c r="I42">
        <v>1.0450043906857129</v>
      </c>
      <c r="J42">
        <v>6.3772112606823278E-2</v>
      </c>
      <c r="K42">
        <v>0.9496</v>
      </c>
    </row>
    <row r="43" spans="1:11" x14ac:dyDescent="0.2">
      <c r="A43" t="s">
        <v>49</v>
      </c>
      <c r="B43">
        <v>-2.284092266777784E-16</v>
      </c>
      <c r="C43">
        <v>-1.4236854499987016E-12</v>
      </c>
      <c r="D43">
        <v>-3.1395084407849813E-6</v>
      </c>
      <c r="E43">
        <v>3.139505593414081E-6</v>
      </c>
      <c r="F43">
        <v>1.6018187282335609E-6</v>
      </c>
      <c r="G43">
        <v>1.5237501758355834E-11</v>
      </c>
      <c r="H43">
        <v>9.5126255485596102E-6</v>
      </c>
      <c r="I43">
        <v>28504.169715130793</v>
      </c>
      <c r="J43">
        <v>1.5303845588048117E-11</v>
      </c>
      <c r="K43">
        <v>0.64690000000000003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9E5CA-5326-2641-82CB-F2083D86A0CE}">
  <dimension ref="A1:X43"/>
  <sheetViews>
    <sheetView workbookViewId="0">
      <selection activeCell="P3" sqref="P3:P25"/>
    </sheetView>
  </sheetViews>
  <sheetFormatPr baseColWidth="10" defaultColWidth="8.83203125" defaultRowHeight="16" x14ac:dyDescent="0.2"/>
  <sheetData>
    <row r="1" spans="1:24" x14ac:dyDescent="0.2">
      <c r="A1" t="s">
        <v>179</v>
      </c>
    </row>
    <row r="2" spans="1:24" x14ac:dyDescent="0.2">
      <c r="I2" t="s">
        <v>0</v>
      </c>
      <c r="J2" t="s">
        <v>1</v>
      </c>
      <c r="K2" t="s">
        <v>2</v>
      </c>
    </row>
    <row r="3" spans="1:24" x14ac:dyDescent="0.2">
      <c r="A3" t="s">
        <v>3</v>
      </c>
      <c r="B3">
        <v>10000</v>
      </c>
      <c r="C3" t="s">
        <v>4</v>
      </c>
      <c r="D3">
        <v>602</v>
      </c>
      <c r="E3" t="s">
        <v>5</v>
      </c>
      <c r="F3">
        <v>1000000</v>
      </c>
      <c r="H3" t="s">
        <v>6</v>
      </c>
      <c r="I3">
        <v>0</v>
      </c>
      <c r="J3">
        <v>0</v>
      </c>
      <c r="K3">
        <v>3</v>
      </c>
      <c r="O3" t="s">
        <v>86</v>
      </c>
      <c r="P3" t="s">
        <v>87</v>
      </c>
      <c r="R3" t="s">
        <v>115</v>
      </c>
      <c r="S3" t="s">
        <v>116</v>
      </c>
      <c r="V3" t="s">
        <v>30</v>
      </c>
      <c r="W3" t="s">
        <v>31</v>
      </c>
      <c r="X3" t="s">
        <v>32</v>
      </c>
    </row>
    <row r="4" spans="1:24" x14ac:dyDescent="0.2">
      <c r="A4" t="s">
        <v>180</v>
      </c>
      <c r="O4" t="s">
        <v>88</v>
      </c>
      <c r="P4">
        <f>(ABS(C6-B6)+ABS(C8-B8)+ABS(C9-B9)+ABS(C12-B12)+ABS(C13-B13))/5</f>
        <v>3.3008516521909705E-2</v>
      </c>
      <c r="R4" t="s">
        <v>88</v>
      </c>
      <c r="S4">
        <f>(ABS(B20-C20)+ABS(B21-C21)+ABS(B22-C22))/3</f>
        <v>1.1867846151777568E-3</v>
      </c>
      <c r="U4" t="s">
        <v>89</v>
      </c>
      <c r="V4">
        <f>ABS(G20-F20)</f>
        <v>7.4286467043425952E-4</v>
      </c>
      <c r="W4">
        <f>ABS(G21-F21)</f>
        <v>2.7343388539227687E-5</v>
      </c>
      <c r="X4">
        <f>ABS(G22-F22)</f>
        <v>1.5285537413813055E-4</v>
      </c>
    </row>
    <row r="5" spans="1:24" x14ac:dyDescent="0.2">
      <c r="A5" t="s">
        <v>7</v>
      </c>
      <c r="B5" t="s">
        <v>8</v>
      </c>
      <c r="C5" t="s">
        <v>9</v>
      </c>
      <c r="D5" t="s">
        <v>10</v>
      </c>
      <c r="E5" t="s">
        <v>11</v>
      </c>
      <c r="F5" t="s">
        <v>12</v>
      </c>
      <c r="G5" t="s">
        <v>13</v>
      </c>
      <c r="H5" t="s">
        <v>14</v>
      </c>
      <c r="I5" t="s">
        <v>15</v>
      </c>
      <c r="J5" t="s">
        <v>16</v>
      </c>
      <c r="K5" t="s">
        <v>17</v>
      </c>
      <c r="O5" t="s">
        <v>16</v>
      </c>
      <c r="P5">
        <f>(J6+J8+J9+J12+J13)/5</f>
        <v>0.14521258178728474</v>
      </c>
      <c r="R5" t="s">
        <v>16</v>
      </c>
      <c r="S5">
        <f>SUM(J20:J22)/3</f>
        <v>5.0202523195630178E-2</v>
      </c>
      <c r="U5" t="s">
        <v>17</v>
      </c>
      <c r="V5">
        <f>K20</f>
        <v>0.94769999999999999</v>
      </c>
      <c r="W5">
        <f>K21</f>
        <v>0.93469999999999998</v>
      </c>
      <c r="X5">
        <f>K22</f>
        <v>0.93679999999999997</v>
      </c>
    </row>
    <row r="6" spans="1:24" x14ac:dyDescent="0.2">
      <c r="A6" t="s">
        <v>18</v>
      </c>
      <c r="B6">
        <v>2</v>
      </c>
      <c r="C6">
        <v>2.0366165367450142</v>
      </c>
      <c r="D6">
        <v>1.6687799203775471</v>
      </c>
      <c r="E6">
        <v>2.404453153112482</v>
      </c>
      <c r="F6">
        <v>0.18767519162031332</v>
      </c>
      <c r="G6">
        <v>0.19263194288630459</v>
      </c>
      <c r="H6">
        <v>1.0264113291863279</v>
      </c>
      <c r="I6">
        <v>1.0471293000306379</v>
      </c>
      <c r="J6">
        <v>0.19608119793430351</v>
      </c>
      <c r="K6">
        <v>0.95479999999999998</v>
      </c>
      <c r="O6" t="s">
        <v>17</v>
      </c>
      <c r="P6">
        <f>(K6+K8+K9+K12+K13)/5*100</f>
        <v>95.302000000000007</v>
      </c>
      <c r="R6" t="s">
        <v>17</v>
      </c>
      <c r="S6">
        <f>SUM(K20:K22)/3*100</f>
        <v>93.973333333333329</v>
      </c>
    </row>
    <row r="7" spans="1:24" x14ac:dyDescent="0.2">
      <c r="A7" t="s">
        <v>20</v>
      </c>
      <c r="B7">
        <v>0.2</v>
      </c>
      <c r="C7">
        <v>0.20226189238286296</v>
      </c>
      <c r="D7">
        <v>6.4161158569960366E-3</v>
      </c>
      <c r="E7">
        <v>0.39810766890872989</v>
      </c>
      <c r="F7">
        <v>9.9923150665355828E-2</v>
      </c>
      <c r="G7">
        <v>0.10129097797995348</v>
      </c>
      <c r="H7">
        <v>1.0136887928922351</v>
      </c>
      <c r="I7">
        <v>1.0201188993869261</v>
      </c>
      <c r="J7">
        <v>0.10131622958483542</v>
      </c>
      <c r="K7">
        <v>0.95179999999999998</v>
      </c>
      <c r="O7" t="s">
        <v>89</v>
      </c>
      <c r="P7">
        <f>(ABS(G6-F6)+ABS(F8-G8)+ABS(F9-G9)+ABS(F12-G12)+ABS(F13-G13))/5</f>
        <v>4.4042858769993334E-3</v>
      </c>
      <c r="R7" t="s">
        <v>89</v>
      </c>
      <c r="S7">
        <f>(ABS(G20-F20)+ABS(F21-G21)+ABS(G22-F22))/3</f>
        <v>3.0768781103720594E-4</v>
      </c>
    </row>
    <row r="8" spans="1:24" x14ac:dyDescent="0.2">
      <c r="A8" t="s">
        <v>21</v>
      </c>
      <c r="B8">
        <v>2</v>
      </c>
      <c r="C8">
        <v>2.0414959750060762</v>
      </c>
      <c r="D8">
        <v>1.7248756670763163</v>
      </c>
      <c r="E8">
        <v>2.3581162829358355</v>
      </c>
      <c r="F8">
        <v>0.16154394184139115</v>
      </c>
      <c r="G8">
        <v>0.16809074357098386</v>
      </c>
      <c r="H8">
        <v>1.0405264453434011</v>
      </c>
      <c r="I8">
        <v>1.0576529084906878</v>
      </c>
      <c r="J8">
        <v>0.17313698049796045</v>
      </c>
      <c r="K8">
        <v>0.9526</v>
      </c>
    </row>
    <row r="9" spans="1:24" x14ac:dyDescent="0.2">
      <c r="A9" t="s">
        <v>22</v>
      </c>
      <c r="B9">
        <v>1</v>
      </c>
      <c r="C9">
        <v>1.0208959685050627</v>
      </c>
      <c r="D9">
        <v>0.85842175819459299</v>
      </c>
      <c r="E9">
        <v>1.1833701788155326</v>
      </c>
      <c r="F9">
        <v>8.2896528503608069E-2</v>
      </c>
      <c r="G9">
        <v>8.6324253141732185E-2</v>
      </c>
      <c r="H9">
        <v>1.0413494352537926</v>
      </c>
      <c r="I9">
        <v>1.0586750156891522</v>
      </c>
      <c r="J9">
        <v>8.8817330404839537E-2</v>
      </c>
      <c r="K9">
        <v>0.95030000000000003</v>
      </c>
      <c r="O9" t="s">
        <v>90</v>
      </c>
      <c r="R9" t="s">
        <v>91</v>
      </c>
    </row>
    <row r="10" spans="1:24" x14ac:dyDescent="0.2">
      <c r="A10" t="s">
        <v>25</v>
      </c>
      <c r="B10">
        <v>-3.83</v>
      </c>
      <c r="C10">
        <v>-3.9102365685321705</v>
      </c>
      <c r="D10">
        <v>-4.5518201944659911</v>
      </c>
      <c r="E10">
        <v>-3.268652942598349</v>
      </c>
      <c r="F10">
        <v>0.32734459969394891</v>
      </c>
      <c r="G10">
        <v>0.33915915447313655</v>
      </c>
      <c r="H10">
        <v>1.0360921022990257</v>
      </c>
      <c r="I10">
        <v>1.0524643816031607</v>
      </c>
      <c r="J10">
        <v>0.34852093049449778</v>
      </c>
      <c r="K10">
        <v>0.95179999999999998</v>
      </c>
      <c r="O10" t="s">
        <v>88</v>
      </c>
      <c r="P10">
        <f>(ABS(D7-C7)+ABS(D10-C10)+ABS(D11-C11)+ABS(D14-C14)+ABS(D15-C15))/5</f>
        <v>0.56715568776934056</v>
      </c>
      <c r="R10" t="s">
        <v>88</v>
      </c>
      <c r="S10">
        <f>(ABS(B23-C23)+ABS(B24-C24))/2</f>
        <v>6.6858361893729068E-4</v>
      </c>
    </row>
    <row r="11" spans="1:24" x14ac:dyDescent="0.2">
      <c r="A11" t="s">
        <v>26</v>
      </c>
      <c r="B11">
        <v>3.76</v>
      </c>
      <c r="C11">
        <v>3.8371310701248271</v>
      </c>
      <c r="D11">
        <v>3.2061531403733663</v>
      </c>
      <c r="E11">
        <v>4.4681089998762875</v>
      </c>
      <c r="F11">
        <v>0.32193343078165415</v>
      </c>
      <c r="G11">
        <v>0.33507798267242844</v>
      </c>
      <c r="H11">
        <v>1.0408300307888476</v>
      </c>
      <c r="I11">
        <v>1.0561232796988675</v>
      </c>
      <c r="J11">
        <v>0.34384074285986715</v>
      </c>
      <c r="K11">
        <v>0.95120000000000005</v>
      </c>
      <c r="O11" t="s">
        <v>16</v>
      </c>
      <c r="P11">
        <f>(J7+J10+J11+J14+J15)/5</f>
        <v>0.30602061195094882</v>
      </c>
      <c r="R11" t="s">
        <v>16</v>
      </c>
      <c r="S11">
        <f>(J23+J24)/2</f>
        <v>3.944187193050918E-2</v>
      </c>
    </row>
    <row r="12" spans="1:24" x14ac:dyDescent="0.2">
      <c r="A12" t="s">
        <v>23</v>
      </c>
      <c r="B12">
        <v>1</v>
      </c>
      <c r="C12">
        <v>1.0220028082779826</v>
      </c>
      <c r="D12">
        <v>0.85410573640835319</v>
      </c>
      <c r="E12">
        <v>1.1898998801476119</v>
      </c>
      <c r="F12">
        <v>8.5663345446130731E-2</v>
      </c>
      <c r="G12">
        <v>8.8212424038764906E-2</v>
      </c>
      <c r="H12">
        <v>1.0297569348868958</v>
      </c>
      <c r="I12">
        <v>1.0454177040402148</v>
      </c>
      <c r="J12">
        <v>9.0915099553993392E-2</v>
      </c>
      <c r="K12">
        <v>0.95369999999999999</v>
      </c>
      <c r="O12" t="s">
        <v>17</v>
      </c>
      <c r="P12">
        <f>(K7+K10+K11+K14+K15)/5*100</f>
        <v>95.198000000000008</v>
      </c>
      <c r="R12" t="s">
        <v>17</v>
      </c>
      <c r="S12">
        <f>(K23+K24)/2*100</f>
        <v>94.89</v>
      </c>
    </row>
    <row r="13" spans="1:24" x14ac:dyDescent="0.2">
      <c r="A13" t="s">
        <v>24</v>
      </c>
      <c r="B13">
        <v>-2</v>
      </c>
      <c r="C13">
        <v>-2.0440312940754128</v>
      </c>
      <c r="D13">
        <v>-2.3713662583780466</v>
      </c>
      <c r="E13">
        <v>-1.7166963297727786</v>
      </c>
      <c r="F13">
        <v>0.16701070370915505</v>
      </c>
      <c r="G13">
        <v>0.17155177686780945</v>
      </c>
      <c r="H13">
        <v>1.0271903121045616</v>
      </c>
      <c r="I13">
        <v>1.0433708121647995</v>
      </c>
      <c r="J13">
        <v>0.17711230054532673</v>
      </c>
      <c r="K13">
        <v>0.95369999999999999</v>
      </c>
      <c r="O13" t="s">
        <v>89</v>
      </c>
      <c r="P13">
        <f>(ABS(G7-F7)+ABS(F10-G10)+ABS(F11-G11)+ABS(F14-G14)+ABS(F15-G15))/5</f>
        <v>8.819369711671474E-3</v>
      </c>
      <c r="R13" t="s">
        <v>89</v>
      </c>
      <c r="S13">
        <f>(ABS(G23-F23)+ABS(F24-G24))/2</f>
        <v>4.5289974941327416E-4</v>
      </c>
    </row>
    <row r="14" spans="1:24" x14ac:dyDescent="0.2">
      <c r="A14" t="s">
        <v>27</v>
      </c>
      <c r="B14">
        <v>-3.97</v>
      </c>
      <c r="C14">
        <v>-4.0571980967712085</v>
      </c>
      <c r="D14">
        <v>-4.7406789302662364</v>
      </c>
      <c r="E14">
        <v>-3.37371726327618</v>
      </c>
      <c r="F14">
        <v>0.34872111879924211</v>
      </c>
      <c r="G14">
        <v>0.3585663306122806</v>
      </c>
      <c r="H14">
        <v>1.0282323360481829</v>
      </c>
      <c r="I14">
        <v>1.043342340660864</v>
      </c>
      <c r="J14">
        <v>0.36901669546143351</v>
      </c>
      <c r="K14">
        <v>0.95179999999999998</v>
      </c>
    </row>
    <row r="15" spans="1:24" x14ac:dyDescent="0.2">
      <c r="A15" t="s">
        <v>28</v>
      </c>
      <c r="B15">
        <v>3.97</v>
      </c>
      <c r="C15">
        <v>4.0574281649178854</v>
      </c>
      <c r="D15">
        <v>3.3735378917773589</v>
      </c>
      <c r="E15">
        <v>4.7413184380584124</v>
      </c>
      <c r="F15">
        <v>0.34893002041617405</v>
      </c>
      <c r="G15">
        <v>0.35685472317693334</v>
      </c>
      <c r="H15">
        <v>1.0227114386756042</v>
      </c>
      <c r="I15">
        <v>1.0396752432276164</v>
      </c>
      <c r="J15">
        <v>0.36740846135411015</v>
      </c>
      <c r="K15">
        <v>0.95330000000000004</v>
      </c>
      <c r="O15" t="s">
        <v>91</v>
      </c>
      <c r="R15" t="s">
        <v>117</v>
      </c>
    </row>
    <row r="16" spans="1:24" x14ac:dyDescent="0.2">
      <c r="O16" t="s">
        <v>88</v>
      </c>
      <c r="P16">
        <f>(ABS(C6-B6)+ABS(C7-B7))/2</f>
        <v>1.9439214563938573E-2</v>
      </c>
      <c r="R16" t="s">
        <v>88</v>
      </c>
      <c r="S16">
        <f>(ABS(B20-C20)+ABS(B21-C21)+ABS(B22-C22)+ABS(B23-C23)+ABS(B24-C24))/5</f>
        <v>9.7950421668157044E-4</v>
      </c>
    </row>
    <row r="17" spans="1:19" x14ac:dyDescent="0.2">
      <c r="O17" t="s">
        <v>16</v>
      </c>
      <c r="P17">
        <f>(J6+J7)/2</f>
        <v>0.14869871375956947</v>
      </c>
      <c r="R17" t="s">
        <v>16</v>
      </c>
      <c r="S17">
        <f>SUM(J20:J24)/5</f>
        <v>4.5898262689581783E-2</v>
      </c>
    </row>
    <row r="18" spans="1:19" x14ac:dyDescent="0.2">
      <c r="A18" t="s">
        <v>181</v>
      </c>
      <c r="O18" t="s">
        <v>17</v>
      </c>
      <c r="P18">
        <f>(K6+K7)/2*100</f>
        <v>95.33</v>
      </c>
      <c r="R18" t="s">
        <v>17</v>
      </c>
      <c r="S18">
        <f>SUM(K20:K24)/5*100</f>
        <v>94.339999999999989</v>
      </c>
    </row>
    <row r="19" spans="1:19" x14ac:dyDescent="0.2">
      <c r="A19" t="s">
        <v>29</v>
      </c>
      <c r="B19" t="s">
        <v>8</v>
      </c>
      <c r="C19" t="s">
        <v>9</v>
      </c>
      <c r="D19" t="s">
        <v>10</v>
      </c>
      <c r="E19" t="s">
        <v>11</v>
      </c>
      <c r="F19" t="s">
        <v>12</v>
      </c>
      <c r="G19" t="s">
        <v>13</v>
      </c>
      <c r="H19" t="s">
        <v>14</v>
      </c>
      <c r="I19" t="s">
        <v>15</v>
      </c>
      <c r="J19" t="s">
        <v>16</v>
      </c>
      <c r="K19" t="s">
        <v>17</v>
      </c>
      <c r="O19" t="s">
        <v>89</v>
      </c>
      <c r="P19">
        <f>(ABS(G6-F6)+ABS(G7-F7))/2</f>
        <v>3.1622892902944608E-3</v>
      </c>
      <c r="R19" t="s">
        <v>89</v>
      </c>
      <c r="S19">
        <f>(ABS(G20-F20)+ABS(F21-G21)+ABS(G22-F22)+ABS(G23-F23)+ABS(G24-F24))/5</f>
        <v>3.6577258638763321E-4</v>
      </c>
    </row>
    <row r="20" spans="1:19" x14ac:dyDescent="0.2">
      <c r="A20" t="s">
        <v>30</v>
      </c>
      <c r="B20">
        <v>0.34081173787569552</v>
      </c>
      <c r="C20">
        <v>0.34235890445697881</v>
      </c>
      <c r="D20">
        <v>0.27312922781053822</v>
      </c>
      <c r="E20">
        <v>0.41158858110341934</v>
      </c>
      <c r="F20">
        <v>3.5321912643556441E-2</v>
      </c>
      <c r="G20">
        <v>3.6064777313990701E-2</v>
      </c>
      <c r="H20">
        <v>1.0210312696804027</v>
      </c>
      <c r="I20">
        <v>1.0231042512717996</v>
      </c>
      <c r="J20">
        <v>3.6097948517027641E-2</v>
      </c>
      <c r="K20">
        <v>0.94769999999999999</v>
      </c>
    </row>
    <row r="21" spans="1:19" x14ac:dyDescent="0.2">
      <c r="A21" t="s">
        <v>31</v>
      </c>
      <c r="B21">
        <v>0.33322877508788151</v>
      </c>
      <c r="C21">
        <v>0.33346178542936489</v>
      </c>
      <c r="D21">
        <v>0.22219071174899427</v>
      </c>
      <c r="E21">
        <v>0.44473285910973537</v>
      </c>
      <c r="F21">
        <v>5.6771999158179758E-2</v>
      </c>
      <c r="G21">
        <v>5.674465576964053E-2</v>
      </c>
      <c r="H21">
        <v>0.99951836488154944</v>
      </c>
      <c r="I21">
        <v>0.99507960938010753</v>
      </c>
      <c r="J21">
        <v>5.6745134172316795E-2</v>
      </c>
      <c r="K21">
        <v>0.93469999999999998</v>
      </c>
      <c r="O21" t="s">
        <v>92</v>
      </c>
    </row>
    <row r="22" spans="1:19" x14ac:dyDescent="0.2">
      <c r="A22" t="s">
        <v>32</v>
      </c>
      <c r="B22">
        <v>0.32595948703642297</v>
      </c>
      <c r="C22">
        <v>0.32417931011365636</v>
      </c>
      <c r="D22">
        <v>0.21131636301023932</v>
      </c>
      <c r="E22">
        <v>0.43704225721707346</v>
      </c>
      <c r="F22">
        <v>5.7584194400338788E-2</v>
      </c>
      <c r="G22">
        <v>5.7737049774476919E-2</v>
      </c>
      <c r="H22">
        <v>1.0026544675275901</v>
      </c>
      <c r="I22">
        <v>1.0052942014646578</v>
      </c>
      <c r="J22">
        <v>5.776448689754609E-2</v>
      </c>
      <c r="K22">
        <v>0.93679999999999997</v>
      </c>
      <c r="O22" t="s">
        <v>88</v>
      </c>
      <c r="P22">
        <f>(ABS(C8-B8)+ABS(C9-B9)+ABS(C10-B10)+ABS(C11-B11)+ABS(C12-B12)+ABS(C13-B13)+ABS(C14-B14)+ABS(C15-B15))/8</f>
        <v>5.7552493276328193E-2</v>
      </c>
    </row>
    <row r="23" spans="1:19" x14ac:dyDescent="0.2">
      <c r="A23" t="s">
        <v>33</v>
      </c>
      <c r="B23">
        <v>0.49139299470263359</v>
      </c>
      <c r="C23">
        <v>0.4907244110836963</v>
      </c>
      <c r="D23">
        <v>0.41431853697996629</v>
      </c>
      <c r="E23">
        <v>0.56713028518742625</v>
      </c>
      <c r="F23">
        <v>3.8983305155813969E-2</v>
      </c>
      <c r="G23">
        <v>3.9436204905228624E-2</v>
      </c>
      <c r="H23">
        <v>1.0116177873478003</v>
      </c>
      <c r="I23">
        <v>1.0154387762374069</v>
      </c>
      <c r="J23">
        <v>3.944187193050918E-2</v>
      </c>
      <c r="K23">
        <v>0.94889999999999997</v>
      </c>
      <c r="O23" t="s">
        <v>16</v>
      </c>
      <c r="P23">
        <f>AVERAGE(J8:J15)</f>
        <v>0.2448460676465036</v>
      </c>
    </row>
    <row r="24" spans="1:19" x14ac:dyDescent="0.2">
      <c r="A24" t="s">
        <v>34</v>
      </c>
      <c r="B24">
        <v>0.50860700529736635</v>
      </c>
      <c r="C24">
        <v>0.50927558891630365</v>
      </c>
      <c r="D24">
        <v>0.43286971481256831</v>
      </c>
      <c r="E24">
        <v>0.58568146302003909</v>
      </c>
      <c r="F24">
        <v>3.898330515581673E-2</v>
      </c>
      <c r="G24">
        <v>3.9436204905228624E-2</v>
      </c>
      <c r="H24">
        <v>1.0116177873477286</v>
      </c>
      <c r="I24">
        <v>1.0154387764759369</v>
      </c>
      <c r="J24">
        <v>3.944187193050918E-2</v>
      </c>
      <c r="K24">
        <v>0.94889999999999997</v>
      </c>
      <c r="O24" t="s">
        <v>17</v>
      </c>
      <c r="P24">
        <f>AVERAGE(K8:K15)*100</f>
        <v>95.230000000000018</v>
      </c>
    </row>
    <row r="25" spans="1:19" x14ac:dyDescent="0.2">
      <c r="O25" t="s">
        <v>89</v>
      </c>
      <c r="P25">
        <f>(ABS(G13-F13)+ABS(F10-G10)+ABS(F11-G11)+ABS(F14-G14)+ABS(F15-G15)+ABS(G12-F12)+ABS(G9-F9)+ABS(G8-F8))/8</f>
        <v>7.4742124203456394E-3</v>
      </c>
    </row>
    <row r="27" spans="1:19" x14ac:dyDescent="0.2">
      <c r="A27" t="s">
        <v>182</v>
      </c>
    </row>
    <row r="28" spans="1:19" x14ac:dyDescent="0.2">
      <c r="A28" t="s">
        <v>7</v>
      </c>
      <c r="B28" t="s">
        <v>8</v>
      </c>
      <c r="C28" t="s">
        <v>9</v>
      </c>
      <c r="D28" t="s">
        <v>10</v>
      </c>
      <c r="E28" t="s">
        <v>11</v>
      </c>
      <c r="F28" t="s">
        <v>12</v>
      </c>
      <c r="G28" t="s">
        <v>13</v>
      </c>
      <c r="H28" t="s">
        <v>14</v>
      </c>
      <c r="I28" t="s">
        <v>15</v>
      </c>
      <c r="J28" t="s">
        <v>16</v>
      </c>
      <c r="K28" t="s">
        <v>17</v>
      </c>
    </row>
    <row r="29" spans="1:19" x14ac:dyDescent="0.2">
      <c r="A29" t="s">
        <v>35</v>
      </c>
      <c r="B29">
        <v>0.53452888450843739</v>
      </c>
      <c r="C29">
        <v>0.54329899931123027</v>
      </c>
      <c r="D29">
        <v>0.42092638605592581</v>
      </c>
      <c r="E29">
        <v>0.66567161256653473</v>
      </c>
      <c r="F29">
        <v>6.2436154041892622E-2</v>
      </c>
      <c r="G29">
        <v>6.3932881885606571E-2</v>
      </c>
      <c r="H29">
        <v>1.0239721338811114</v>
      </c>
      <c r="I29">
        <v>1.0397566758491261</v>
      </c>
      <c r="J29">
        <v>6.4531606983346465E-2</v>
      </c>
      <c r="K29">
        <v>0.9516</v>
      </c>
    </row>
    <row r="30" spans="1:19" x14ac:dyDescent="0.2">
      <c r="A30" t="s">
        <v>36</v>
      </c>
      <c r="B30">
        <v>-5.3851758744829503E-3</v>
      </c>
      <c r="C30">
        <v>-9.348772996561807E-3</v>
      </c>
      <c r="D30">
        <v>-0.19163754420607526</v>
      </c>
      <c r="E30">
        <v>0.17293999821295164</v>
      </c>
      <c r="F30">
        <v>9.3006184117353216E-2</v>
      </c>
      <c r="G30">
        <v>9.4464874466163029E-2</v>
      </c>
      <c r="H30">
        <v>1.015683799552181</v>
      </c>
      <c r="I30">
        <v>1.0182849367409321</v>
      </c>
      <c r="J30">
        <v>9.4547991041872961E-2</v>
      </c>
      <c r="K30">
        <v>0.93140000000000001</v>
      </c>
    </row>
    <row r="31" spans="1:19" x14ac:dyDescent="0.2">
      <c r="A31" t="s">
        <v>37</v>
      </c>
      <c r="B31">
        <v>-0.52914370863395443</v>
      </c>
      <c r="C31">
        <v>-0.53395022631466849</v>
      </c>
      <c r="D31">
        <v>-0.72619736942716551</v>
      </c>
      <c r="E31">
        <v>-0.3417030832021713</v>
      </c>
      <c r="F31">
        <v>9.8087079471315855E-2</v>
      </c>
      <c r="G31">
        <v>9.9118850767236449E-2</v>
      </c>
      <c r="H31">
        <v>1.0105189317643239</v>
      </c>
      <c r="I31">
        <v>1.0195135502735708</v>
      </c>
      <c r="J31">
        <v>9.9235322288148492E-2</v>
      </c>
      <c r="K31">
        <v>0.93969999999999998</v>
      </c>
    </row>
    <row r="32" spans="1:19" x14ac:dyDescent="0.2">
      <c r="A32" t="s">
        <v>38</v>
      </c>
      <c r="B32">
        <v>-4.5253302270781528E-15</v>
      </c>
      <c r="C32">
        <v>-3.077791402111786E-12</v>
      </c>
      <c r="D32">
        <v>-1.252597778534477E-5</v>
      </c>
      <c r="E32">
        <v>1.2525971629761965E-5</v>
      </c>
      <c r="F32">
        <v>6.3909208568915855E-6</v>
      </c>
      <c r="G32">
        <v>4.0901976069038302E-11</v>
      </c>
      <c r="H32">
        <v>6.400012922227329E-6</v>
      </c>
      <c r="I32">
        <v>603.31820138280352</v>
      </c>
      <c r="J32">
        <v>4.101727210213738E-11</v>
      </c>
      <c r="K32">
        <v>0.71789999999999998</v>
      </c>
    </row>
    <row r="33" spans="1:11" x14ac:dyDescent="0.2">
      <c r="A33" t="s">
        <v>39</v>
      </c>
      <c r="B33">
        <v>-0.35873501092252547</v>
      </c>
      <c r="C33">
        <v>-0.35082027115792036</v>
      </c>
      <c r="D33">
        <v>-0.46831820442709288</v>
      </c>
      <c r="E33">
        <v>-0.23332233788874795</v>
      </c>
      <c r="F33">
        <v>5.9949026714766783E-2</v>
      </c>
      <c r="G33">
        <v>5.9250319390793053E-2</v>
      </c>
      <c r="H33">
        <v>0.98834497635302521</v>
      </c>
      <c r="I33">
        <v>1.017071491711061</v>
      </c>
      <c r="J33">
        <v>5.9776612930580182E-2</v>
      </c>
      <c r="K33">
        <v>0.95520000000000005</v>
      </c>
    </row>
    <row r="34" spans="1:11" x14ac:dyDescent="0.2">
      <c r="A34" t="s">
        <v>40</v>
      </c>
      <c r="B34">
        <v>0.35873501092253002</v>
      </c>
      <c r="C34">
        <v>0.35082027116099823</v>
      </c>
      <c r="D34">
        <v>0.2333223378992676</v>
      </c>
      <c r="E34">
        <v>0.46831820442272881</v>
      </c>
      <c r="F34">
        <v>5.9949026710969862E-2</v>
      </c>
      <c r="G34">
        <v>5.9250319389629096E-2</v>
      </c>
      <c r="H34">
        <v>0.98834497639620711</v>
      </c>
      <c r="I34">
        <v>1.0170714907860334</v>
      </c>
      <c r="J34">
        <v>5.9776612929019562E-2</v>
      </c>
      <c r="K34">
        <v>0.95520000000000005</v>
      </c>
    </row>
    <row r="35" spans="1:11" x14ac:dyDescent="0.2">
      <c r="A35" t="s">
        <v>41</v>
      </c>
      <c r="B35">
        <v>-2.2626651135390764E-15</v>
      </c>
      <c r="C35">
        <v>-1.5007008688026863E-12</v>
      </c>
      <c r="D35">
        <v>-5.2442954974737633E-6</v>
      </c>
      <c r="E35">
        <v>5.2442924960720256E-6</v>
      </c>
      <c r="F35">
        <v>2.6757093692227092E-6</v>
      </c>
      <c r="G35">
        <v>1.9945738474947654E-11</v>
      </c>
      <c r="H35">
        <v>7.4543740453926319E-6</v>
      </c>
      <c r="I35">
        <v>492.64250018141939</v>
      </c>
      <c r="J35">
        <v>2.000194491446474E-11</v>
      </c>
      <c r="K35">
        <v>0.68930000000000002</v>
      </c>
    </row>
    <row r="36" spans="1:11" x14ac:dyDescent="0.2">
      <c r="A36" t="s">
        <v>42</v>
      </c>
      <c r="B36">
        <v>-0.17936750546126273</v>
      </c>
      <c r="C36">
        <v>-0.17498025896315522</v>
      </c>
      <c r="D36">
        <v>-0.22960777590097287</v>
      </c>
      <c r="E36">
        <v>-0.12035274202533761</v>
      </c>
      <c r="F36">
        <v>2.7871694260054029E-2</v>
      </c>
      <c r="G36">
        <v>2.7259672269848854E-2</v>
      </c>
      <c r="H36">
        <v>0.97804145006418464</v>
      </c>
      <c r="I36">
        <v>1.0238619865252514</v>
      </c>
      <c r="J36">
        <v>2.7610462946041366E-2</v>
      </c>
      <c r="K36">
        <v>0.9597</v>
      </c>
    </row>
    <row r="37" spans="1:11" x14ac:dyDescent="0.2">
      <c r="A37" t="s">
        <v>43</v>
      </c>
      <c r="B37">
        <v>0.17936750546126501</v>
      </c>
      <c r="C37">
        <v>0.17498025896465591</v>
      </c>
      <c r="D37">
        <v>0.12035274203141377</v>
      </c>
      <c r="E37">
        <v>0.2296077758978981</v>
      </c>
      <c r="F37">
        <v>2.787169425771956E-2</v>
      </c>
      <c r="G37">
        <v>2.7259672269019142E-2</v>
      </c>
      <c r="H37">
        <v>0.97804145011633414</v>
      </c>
      <c r="I37">
        <v>1.0238619858408344</v>
      </c>
      <c r="J37">
        <v>2.7610462944984093E-2</v>
      </c>
      <c r="K37">
        <v>0.9597</v>
      </c>
    </row>
    <row r="38" spans="1:11" x14ac:dyDescent="0.2">
      <c r="A38" t="s">
        <v>44</v>
      </c>
      <c r="B38">
        <v>-0.18417155354769041</v>
      </c>
      <c r="C38">
        <v>-0.18601204648204808</v>
      </c>
      <c r="D38">
        <v>-0.22830000070715009</v>
      </c>
      <c r="E38">
        <v>-0.14372409225694605</v>
      </c>
      <c r="F38">
        <v>2.1575883311460837E-2</v>
      </c>
      <c r="G38">
        <v>2.1802531708440879E-2</v>
      </c>
      <c r="H38">
        <v>1.0105047099906983</v>
      </c>
      <c r="I38">
        <v>1.0214553557954509</v>
      </c>
      <c r="J38">
        <v>2.188007776812026E-2</v>
      </c>
      <c r="K38">
        <v>0.95250000000000001</v>
      </c>
    </row>
    <row r="39" spans="1:11" x14ac:dyDescent="0.2">
      <c r="A39" t="s">
        <v>45</v>
      </c>
      <c r="B39">
        <v>0.1841715535476903</v>
      </c>
      <c r="C39">
        <v>0.18601204648195163</v>
      </c>
      <c r="D39">
        <v>0.1437240921717981</v>
      </c>
      <c r="E39">
        <v>0.22830000079210513</v>
      </c>
      <c r="F39">
        <v>2.1575883354855243E-2</v>
      </c>
      <c r="G39">
        <v>2.1802531708539213E-2</v>
      </c>
      <c r="H39">
        <v>1.0105047079628824</v>
      </c>
      <c r="I39">
        <v>1.0214553456059412</v>
      </c>
      <c r="J39">
        <v>2.1880077768210146E-2</v>
      </c>
      <c r="K39">
        <v>0.95250000000000001</v>
      </c>
    </row>
    <row r="40" spans="1:11" x14ac:dyDescent="0.2">
      <c r="A40" t="s">
        <v>46</v>
      </c>
      <c r="B40">
        <v>1.142046133388892E-16</v>
      </c>
      <c r="C40">
        <v>9.6464044628770752E-14</v>
      </c>
      <c r="D40">
        <v>-5.117262095936214E-6</v>
      </c>
      <c r="E40">
        <v>5.1172622888643036E-6</v>
      </c>
      <c r="F40">
        <v>2.6108960331743704E-6</v>
      </c>
      <c r="G40">
        <v>1.2713343141708657E-12</v>
      </c>
      <c r="H40">
        <v>4.8693410155637505E-7</v>
      </c>
      <c r="I40">
        <v>3300.0381416443779</v>
      </c>
      <c r="J40">
        <v>1.2749800900638798E-12</v>
      </c>
      <c r="K40">
        <v>0.70430000000000004</v>
      </c>
    </row>
    <row r="41" spans="1:11" x14ac:dyDescent="0.2">
      <c r="A41" t="s">
        <v>47</v>
      </c>
      <c r="B41">
        <v>0.36834310709538082</v>
      </c>
      <c r="C41">
        <v>0.37198216450244898</v>
      </c>
      <c r="D41">
        <v>0.28951279336519903</v>
      </c>
      <c r="E41">
        <v>0.45445153563969887</v>
      </c>
      <c r="F41">
        <v>4.2076982938338586E-2</v>
      </c>
      <c r="G41">
        <v>4.2539824782970484E-2</v>
      </c>
      <c r="H41">
        <v>1.0109998819380697</v>
      </c>
      <c r="I41">
        <v>1.0222431631094659</v>
      </c>
      <c r="J41">
        <v>4.2695192134217748E-2</v>
      </c>
      <c r="K41">
        <v>0.95169999999999999</v>
      </c>
    </row>
    <row r="42" spans="1:11" x14ac:dyDescent="0.2">
      <c r="A42" t="s">
        <v>48</v>
      </c>
      <c r="B42">
        <v>-0.3683431070953806</v>
      </c>
      <c r="C42">
        <v>-0.37198216450225607</v>
      </c>
      <c r="D42">
        <v>-0.45445153581499781</v>
      </c>
      <c r="E42">
        <v>-0.28951279318951434</v>
      </c>
      <c r="F42">
        <v>4.2076983027876866E-2</v>
      </c>
      <c r="G42">
        <v>4.2539824783173398E-2</v>
      </c>
      <c r="H42">
        <v>1.0109998797915214</v>
      </c>
      <c r="I42">
        <v>1.0222431623870742</v>
      </c>
      <c r="J42">
        <v>4.2695192134403481E-2</v>
      </c>
      <c r="K42">
        <v>0.95169999999999999</v>
      </c>
    </row>
    <row r="43" spans="1:11" x14ac:dyDescent="0.2">
      <c r="A43" t="s">
        <v>49</v>
      </c>
      <c r="B43">
        <v>-2.284092266777784E-16</v>
      </c>
      <c r="C43">
        <v>-1.9287700887891738E-13</v>
      </c>
      <c r="D43">
        <v>-3.5865822325925534E-6</v>
      </c>
      <c r="E43">
        <v>3.5865818468385352E-6</v>
      </c>
      <c r="F43">
        <v>1.8299224210271448E-6</v>
      </c>
      <c r="G43">
        <v>2.5394515233550517E-12</v>
      </c>
      <c r="H43">
        <v>1.3877372582437919E-6</v>
      </c>
      <c r="I43">
        <v>886.86243388269997</v>
      </c>
      <c r="J43">
        <v>2.546748421501079E-12</v>
      </c>
      <c r="K43">
        <v>0.68020000000000003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692A02-EB59-4842-ABBE-073DE8B7BDCE}">
  <dimension ref="A1:X44"/>
  <sheetViews>
    <sheetView workbookViewId="0">
      <selection activeCell="P3" sqref="P3:P25"/>
    </sheetView>
  </sheetViews>
  <sheetFormatPr baseColWidth="10" defaultColWidth="8.83203125" defaultRowHeight="16" x14ac:dyDescent="0.2"/>
  <sheetData>
    <row r="1" spans="1:24" x14ac:dyDescent="0.2">
      <c r="A1" t="s">
        <v>58</v>
      </c>
    </row>
    <row r="2" spans="1:24" x14ac:dyDescent="0.2">
      <c r="I2" t="s">
        <v>0</v>
      </c>
      <c r="J2" t="s">
        <v>1</v>
      </c>
      <c r="K2" t="s">
        <v>2</v>
      </c>
    </row>
    <row r="3" spans="1:24" x14ac:dyDescent="0.2">
      <c r="A3" t="s">
        <v>3</v>
      </c>
      <c r="B3">
        <v>10000</v>
      </c>
      <c r="C3" t="s">
        <v>4</v>
      </c>
      <c r="D3">
        <v>398</v>
      </c>
      <c r="E3" t="s">
        <v>5</v>
      </c>
      <c r="F3">
        <v>1000000</v>
      </c>
      <c r="H3" t="s">
        <v>6</v>
      </c>
      <c r="I3">
        <v>0</v>
      </c>
      <c r="J3">
        <v>0</v>
      </c>
      <c r="K3">
        <v>3</v>
      </c>
      <c r="O3" t="s">
        <v>86</v>
      </c>
      <c r="P3" t="s">
        <v>94</v>
      </c>
      <c r="R3" t="s">
        <v>115</v>
      </c>
      <c r="S3" t="s">
        <v>116</v>
      </c>
      <c r="V3" t="s">
        <v>30</v>
      </c>
      <c r="W3" t="s">
        <v>31</v>
      </c>
      <c r="X3" t="s">
        <v>32</v>
      </c>
    </row>
    <row r="4" spans="1:24" x14ac:dyDescent="0.2">
      <c r="A4" t="s">
        <v>59</v>
      </c>
      <c r="O4" t="s">
        <v>88</v>
      </c>
      <c r="P4">
        <f>(ABS(C6-B6)+ABS(C7-B7)+ABS(C9-B9)+ABS(C14-B14)+ABS(C13-B13)+ABS(C10-B10))/6</f>
        <v>0.55673933050742364</v>
      </c>
      <c r="R4" t="s">
        <v>88</v>
      </c>
      <c r="S4">
        <f>(ABS(B21-C21)+ABS(B22-C22)+ABS(B23-C23))/3</f>
        <v>3.251237545259448E-3</v>
      </c>
      <c r="U4" t="s">
        <v>89</v>
      </c>
      <c r="V4">
        <f>ABS(G21-F21)</f>
        <v>2.4171971377786761E-2</v>
      </c>
      <c r="W4">
        <f>ABS(G22-F22)</f>
        <v>8.7641665140181513E-3</v>
      </c>
      <c r="X4">
        <f>ABS(G23-F23)</f>
        <v>2.2830091376301015E-2</v>
      </c>
    </row>
    <row r="5" spans="1:24" x14ac:dyDescent="0.2">
      <c r="A5" t="s">
        <v>7</v>
      </c>
      <c r="B5" t="s">
        <v>8</v>
      </c>
      <c r="C5" t="s">
        <v>9</v>
      </c>
      <c r="D5" t="s">
        <v>10</v>
      </c>
      <c r="E5" t="s">
        <v>11</v>
      </c>
      <c r="F5" t="s">
        <v>12</v>
      </c>
      <c r="G5" t="s">
        <v>13</v>
      </c>
      <c r="H5" t="s">
        <v>14</v>
      </c>
      <c r="I5" t="s">
        <v>15</v>
      </c>
      <c r="J5" t="s">
        <v>16</v>
      </c>
      <c r="K5" t="s">
        <v>17</v>
      </c>
      <c r="O5" t="s">
        <v>16</v>
      </c>
      <c r="P5">
        <f>(J6+J7+J9+J14+J13+J10)/6</f>
        <v>1.8570902980350852</v>
      </c>
      <c r="R5" t="s">
        <v>16</v>
      </c>
      <c r="S5">
        <f>SUM(J21:J23)/3</f>
        <v>0.16332877609935903</v>
      </c>
      <c r="U5" t="s">
        <v>17</v>
      </c>
      <c r="V5">
        <f>K21</f>
        <v>0.86229999999999996</v>
      </c>
      <c r="W5">
        <f>K22</f>
        <v>0.88500000000000001</v>
      </c>
      <c r="X5">
        <f>K23</f>
        <v>0.85909999999999997</v>
      </c>
    </row>
    <row r="6" spans="1:24" x14ac:dyDescent="0.2">
      <c r="A6" t="s">
        <v>18</v>
      </c>
      <c r="B6">
        <v>2</v>
      </c>
      <c r="C6">
        <v>2.9628678398338786</v>
      </c>
      <c r="D6">
        <v>0.91805300991184813</v>
      </c>
      <c r="E6">
        <v>5.0076826697559085</v>
      </c>
      <c r="F6">
        <v>1.0432920431453179</v>
      </c>
      <c r="G6">
        <v>4.0855663978042527</v>
      </c>
      <c r="H6">
        <v>3.9160333145904986</v>
      </c>
      <c r="I6">
        <v>6.3740715694815977</v>
      </c>
      <c r="J6">
        <v>4.1974953565017286</v>
      </c>
      <c r="K6">
        <v>0.97089999999999999</v>
      </c>
      <c r="O6" t="s">
        <v>17</v>
      </c>
      <c r="P6">
        <f>(K6+K7+K9+K10+K13+K14)/6*100</f>
        <v>97.346666666666664</v>
      </c>
      <c r="R6" t="s">
        <v>17</v>
      </c>
      <c r="S6">
        <f>SUM(K21:K23)/3*100</f>
        <v>86.88</v>
      </c>
    </row>
    <row r="7" spans="1:24" x14ac:dyDescent="0.2">
      <c r="A7" t="s">
        <v>19</v>
      </c>
      <c r="B7">
        <v>1</v>
      </c>
      <c r="C7">
        <v>1.4810790695838418</v>
      </c>
      <c r="D7">
        <v>0.44516312275393277</v>
      </c>
      <c r="E7">
        <v>2.5169950164137509</v>
      </c>
      <c r="F7">
        <v>0.52853825631546403</v>
      </c>
      <c r="G7">
        <v>2.0427560153233473</v>
      </c>
      <c r="H7">
        <v>3.8649160981529884</v>
      </c>
      <c r="I7">
        <v>6.2686249369558142</v>
      </c>
      <c r="J7">
        <v>2.0986398474562931</v>
      </c>
      <c r="K7">
        <v>0.97209999999999996</v>
      </c>
      <c r="O7" t="s">
        <v>89</v>
      </c>
      <c r="P7">
        <f>(ABS(G6-F6)+ABS(F7-G7)+ABS(F9-G9)+ABS(F14-G14)+ABS(F13-G13)+ABS(F10-G10))/6</f>
        <v>1.1177788302671654</v>
      </c>
      <c r="R7" t="s">
        <v>89</v>
      </c>
      <c r="S7">
        <f>(ABS(G23-F23)+ABS(F21-G21)+ABS(G22-F22))/3</f>
        <v>1.8588743089368642E-2</v>
      </c>
    </row>
    <row r="8" spans="1:24" x14ac:dyDescent="0.2">
      <c r="A8" t="s">
        <v>20</v>
      </c>
      <c r="B8">
        <v>0.2</v>
      </c>
      <c r="C8">
        <v>0.32633418482551135</v>
      </c>
      <c r="D8">
        <v>-0.45858192521958319</v>
      </c>
      <c r="E8">
        <v>1.111250294870606</v>
      </c>
      <c r="F8">
        <v>0.40047476190195991</v>
      </c>
      <c r="G8">
        <v>1.2783712996724195</v>
      </c>
      <c r="H8">
        <v>3.1921394836496018</v>
      </c>
      <c r="I8">
        <v>4.0299260639611942</v>
      </c>
      <c r="J8">
        <v>1.2845985777984021</v>
      </c>
      <c r="K8">
        <v>0.96660000000000001</v>
      </c>
    </row>
    <row r="9" spans="1:24" x14ac:dyDescent="0.2">
      <c r="A9" t="s">
        <v>21</v>
      </c>
      <c r="B9">
        <v>2</v>
      </c>
      <c r="C9">
        <v>2.6380308568384288</v>
      </c>
      <c r="D9">
        <v>1.1078511560422912</v>
      </c>
      <c r="E9">
        <v>4.1682105576345663</v>
      </c>
      <c r="F9">
        <v>0.78071827485913003</v>
      </c>
      <c r="G9">
        <v>1.496399464952662</v>
      </c>
      <c r="H9">
        <v>1.9166958340032028</v>
      </c>
      <c r="I9">
        <v>2.7164503595119438</v>
      </c>
      <c r="J9">
        <v>1.6267435978016305</v>
      </c>
      <c r="K9">
        <v>0.9738</v>
      </c>
      <c r="O9" t="s">
        <v>90</v>
      </c>
      <c r="R9" t="s">
        <v>91</v>
      </c>
    </row>
    <row r="10" spans="1:24" x14ac:dyDescent="0.2">
      <c r="A10" t="s">
        <v>22</v>
      </c>
      <c r="B10">
        <v>1</v>
      </c>
      <c r="C10">
        <v>1.3199008256873106</v>
      </c>
      <c r="D10">
        <v>0.53276634017372004</v>
      </c>
      <c r="E10">
        <v>2.1070353112009013</v>
      </c>
      <c r="F10">
        <v>0.40160660691849814</v>
      </c>
      <c r="G10">
        <v>0.76382632989582167</v>
      </c>
      <c r="H10">
        <v>1.9019267032398006</v>
      </c>
      <c r="I10">
        <v>2.7044921015364527</v>
      </c>
      <c r="J10">
        <v>0.82811062094236154</v>
      </c>
      <c r="K10">
        <v>0.97470000000000001</v>
      </c>
      <c r="O10" t="s">
        <v>88</v>
      </c>
      <c r="P10">
        <f>(ABS(D8-C8)+ABS(D12-C12)+ABS(D11-C11)+ABS(D16-C16)+ABS(D15-C15))/5</f>
        <v>2.5018885013041925</v>
      </c>
      <c r="R10" t="s">
        <v>88</v>
      </c>
      <c r="S10">
        <f>(ABS(B24-C24)+ABS(B25-C25))/2</f>
        <v>9.6831190000853939E-4</v>
      </c>
    </row>
    <row r="11" spans="1:24" x14ac:dyDescent="0.2">
      <c r="A11" t="s">
        <v>25</v>
      </c>
      <c r="B11">
        <v>-5.23</v>
      </c>
      <c r="C11">
        <v>-6.8909621794670279</v>
      </c>
      <c r="D11">
        <v>-10.943386117443078</v>
      </c>
      <c r="E11">
        <v>-2.838538241490979</v>
      </c>
      <c r="F11">
        <v>2.0676012263189798</v>
      </c>
      <c r="G11">
        <v>3.9364946063083766</v>
      </c>
      <c r="H11">
        <v>1.9038945016088284</v>
      </c>
      <c r="I11">
        <v>2.6801985249896365</v>
      </c>
      <c r="J11">
        <v>4.2725618950595434</v>
      </c>
      <c r="K11">
        <v>0.97450000000000003</v>
      </c>
      <c r="O11" t="s">
        <v>16</v>
      </c>
      <c r="P11">
        <f>(J8+J12+J11+J16+J15)/5</f>
        <v>2.6983284108843031</v>
      </c>
      <c r="R11" t="s">
        <v>16</v>
      </c>
      <c r="S11">
        <f>(J24+J25)/2</f>
        <v>0.20954637218233974</v>
      </c>
    </row>
    <row r="12" spans="1:24" x14ac:dyDescent="0.2">
      <c r="A12" t="s">
        <v>26</v>
      </c>
      <c r="B12">
        <v>2.46</v>
      </c>
      <c r="C12">
        <v>3.2385303461920745</v>
      </c>
      <c r="D12">
        <v>1.1921716046556636</v>
      </c>
      <c r="E12">
        <v>5.2848890877284846</v>
      </c>
      <c r="F12">
        <v>1.0440797676272766</v>
      </c>
      <c r="G12">
        <v>1.9586510051307338</v>
      </c>
      <c r="H12">
        <v>1.8759591612256465</v>
      </c>
      <c r="I12">
        <v>2.5421414114022416</v>
      </c>
      <c r="J12">
        <v>2.1077056862478654</v>
      </c>
      <c r="K12">
        <v>0.97099999999999997</v>
      </c>
      <c r="O12" t="s">
        <v>17</v>
      </c>
      <c r="P12">
        <f>(K8+K12+K11+K16+K15)/5*100</f>
        <v>96.960000000000008</v>
      </c>
      <c r="R12" t="s">
        <v>17</v>
      </c>
      <c r="S12">
        <f>(K24+K25)/2*100</f>
        <v>85.570000000000007</v>
      </c>
    </row>
    <row r="13" spans="1:24" x14ac:dyDescent="0.2">
      <c r="A13" t="s">
        <v>22</v>
      </c>
      <c r="B13">
        <v>-2</v>
      </c>
      <c r="C13">
        <v>-2.6260927718329339</v>
      </c>
      <c r="D13">
        <v>-4.0921575495315317</v>
      </c>
      <c r="E13">
        <v>-1.1600279941343363</v>
      </c>
      <c r="F13">
        <v>0.74800597830507598</v>
      </c>
      <c r="G13">
        <v>1.4644327985048793</v>
      </c>
      <c r="H13">
        <v>1.9577822116116925</v>
      </c>
      <c r="I13">
        <v>2.6742723339932959</v>
      </c>
      <c r="J13">
        <v>1.5926567678813532</v>
      </c>
      <c r="K13">
        <v>0.97519999999999996</v>
      </c>
      <c r="O13" t="s">
        <v>89</v>
      </c>
      <c r="P13">
        <f>(ABS(G8-F8)+ABS(F12-G12)+ABS(F11-G11)+ABS(F16-G16)+ABS(F15-G15))/5</f>
        <v>1.234961609856297</v>
      </c>
      <c r="R13" t="s">
        <v>89</v>
      </c>
      <c r="S13">
        <f>(ABS(G25-F25)+ABS(F24-G24))/2</f>
        <v>3.8021283847639656E-2</v>
      </c>
    </row>
    <row r="14" spans="1:24" x14ac:dyDescent="0.2">
      <c r="A14" t="s">
        <v>23</v>
      </c>
      <c r="B14">
        <v>1</v>
      </c>
      <c r="C14">
        <v>1.3124646192681482</v>
      </c>
      <c r="D14">
        <v>0.56885046415341489</v>
      </c>
      <c r="E14">
        <v>2.0560787743828817</v>
      </c>
      <c r="F14">
        <v>0.37940194869919402</v>
      </c>
      <c r="G14">
        <v>0.73525508336470802</v>
      </c>
      <c r="H14">
        <v>1.9379317525531463</v>
      </c>
      <c r="I14">
        <v>2.6256373813711824</v>
      </c>
      <c r="J14">
        <v>0.79889559762714457</v>
      </c>
      <c r="K14">
        <v>0.97409999999999997</v>
      </c>
    </row>
    <row r="15" spans="1:24" x14ac:dyDescent="0.2">
      <c r="A15" t="s">
        <v>27</v>
      </c>
      <c r="B15">
        <v>-6.17</v>
      </c>
      <c r="C15">
        <v>-8.0932367366297644</v>
      </c>
      <c r="D15">
        <v>-12.633734068730703</v>
      </c>
      <c r="E15">
        <v>-3.5527394045288267</v>
      </c>
      <c r="F15">
        <v>2.3166228399683888</v>
      </c>
      <c r="G15">
        <v>4.4904757275489411</v>
      </c>
      <c r="H15">
        <v>1.9383715165349122</v>
      </c>
      <c r="I15">
        <v>2.6246378061892806</v>
      </c>
      <c r="J15">
        <v>4.8849986494193116</v>
      </c>
      <c r="K15">
        <v>0.97370000000000001</v>
      </c>
      <c r="O15" t="s">
        <v>91</v>
      </c>
      <c r="R15" t="s">
        <v>117</v>
      </c>
    </row>
    <row r="16" spans="1:24" x14ac:dyDescent="0.2">
      <c r="A16" t="s">
        <v>28</v>
      </c>
      <c r="B16">
        <v>0.97</v>
      </c>
      <c r="C16">
        <v>1.2682568349425227</v>
      </c>
      <c r="D16">
        <v>0.18301045008005462</v>
      </c>
      <c r="E16">
        <v>2.353503219804991</v>
      </c>
      <c r="F16">
        <v>0.55370730963566339</v>
      </c>
      <c r="G16">
        <v>0.893301316073283</v>
      </c>
      <c r="H16">
        <v>1.61330959611328</v>
      </c>
      <c r="I16">
        <v>1.9678417249413465</v>
      </c>
      <c r="J16">
        <v>0.94177724589639067</v>
      </c>
      <c r="K16">
        <v>0.96220000000000006</v>
      </c>
      <c r="O16" t="s">
        <v>88</v>
      </c>
      <c r="P16">
        <f>(ABS(C6-B6)+ABS(C7-B7)+ABS(B8-C8))/3</f>
        <v>0.5234270314144106</v>
      </c>
      <c r="R16" t="s">
        <v>88</v>
      </c>
      <c r="S16">
        <f>(ABS(B21-C21)+ABS(B22-C22)+ABS(B23-C23)+ABS(B24-C24)+ABS(B25-C25))/5</f>
        <v>2.3380672871590848E-3</v>
      </c>
    </row>
    <row r="17" spans="1:19" x14ac:dyDescent="0.2">
      <c r="O17" t="s">
        <v>16</v>
      </c>
      <c r="P17">
        <f>(J6+J7+J8)/3</f>
        <v>2.5269112605854747</v>
      </c>
      <c r="R17" t="s">
        <v>16</v>
      </c>
      <c r="S17">
        <f>SUM(J21:J25)/5</f>
        <v>0.1818158145325513</v>
      </c>
    </row>
    <row r="18" spans="1:19" x14ac:dyDescent="0.2">
      <c r="O18" t="s">
        <v>17</v>
      </c>
      <c r="P18">
        <f>(K6+K7+K8)/3*100</f>
        <v>96.986666666666679</v>
      </c>
      <c r="R18" t="s">
        <v>17</v>
      </c>
      <c r="S18">
        <f>SUM(K21:K25)/5*100</f>
        <v>86.355999999999995</v>
      </c>
    </row>
    <row r="19" spans="1:19" x14ac:dyDescent="0.2">
      <c r="A19" t="s">
        <v>60</v>
      </c>
      <c r="O19" t="s">
        <v>89</v>
      </c>
      <c r="P19">
        <f>(ABS(G6-F6)+ABS(G7-F7)+ABS(F8-G8))/3</f>
        <v>1.8114628838124258</v>
      </c>
      <c r="R19" t="s">
        <v>89</v>
      </c>
      <c r="S19">
        <f>(ABS(G25-F25)+ABS(F21-G21)+ABS(G22-F22)+ABS(G23-F23)+ABS(G24-F24))/5</f>
        <v>2.6361759392677049E-2</v>
      </c>
    </row>
    <row r="20" spans="1:19" x14ac:dyDescent="0.2">
      <c r="A20" t="s">
        <v>29</v>
      </c>
      <c r="B20" t="s">
        <v>8</v>
      </c>
      <c r="C20" t="s">
        <v>9</v>
      </c>
      <c r="D20" t="s">
        <v>10</v>
      </c>
      <c r="E20" t="s">
        <v>11</v>
      </c>
      <c r="F20" t="s">
        <v>12</v>
      </c>
      <c r="G20" t="s">
        <v>13</v>
      </c>
      <c r="H20" t="s">
        <v>14</v>
      </c>
      <c r="I20" t="s">
        <v>15</v>
      </c>
      <c r="J20" t="s">
        <v>16</v>
      </c>
      <c r="K20" t="s">
        <v>17</v>
      </c>
    </row>
    <row r="21" spans="1:19" x14ac:dyDescent="0.2">
      <c r="A21" t="s">
        <v>30</v>
      </c>
      <c r="B21">
        <v>0.30681766712894037</v>
      </c>
      <c r="C21">
        <v>0.31153161290563441</v>
      </c>
      <c r="D21">
        <v>3.6831467199287309E-2</v>
      </c>
      <c r="E21">
        <v>0.5862317586119814</v>
      </c>
      <c r="F21">
        <v>0.14015571095854151</v>
      </c>
      <c r="G21">
        <v>0.16432768233632827</v>
      </c>
      <c r="H21">
        <v>1.1724651190627324</v>
      </c>
      <c r="I21">
        <v>1.1955284396169914</v>
      </c>
      <c r="J21">
        <v>0.16439528115738244</v>
      </c>
      <c r="K21">
        <v>0.86229999999999996</v>
      </c>
      <c r="O21" t="s">
        <v>92</v>
      </c>
    </row>
    <row r="22" spans="1:19" x14ac:dyDescent="0.2">
      <c r="A22" t="s">
        <v>31</v>
      </c>
      <c r="B22">
        <v>0.33749949045022742</v>
      </c>
      <c r="C22">
        <v>0.33262263413233822</v>
      </c>
      <c r="D22">
        <v>6.2754957037796877E-2</v>
      </c>
      <c r="E22">
        <v>0.60249031122687957</v>
      </c>
      <c r="F22">
        <v>0.13769012044263224</v>
      </c>
      <c r="G22">
        <v>0.14645428695665039</v>
      </c>
      <c r="H22">
        <v>1.0636513824364739</v>
      </c>
      <c r="I22">
        <v>1.0925046561414489</v>
      </c>
      <c r="J22">
        <v>0.14653546292801012</v>
      </c>
      <c r="K22">
        <v>0.88500000000000001</v>
      </c>
      <c r="O22" t="s">
        <v>88</v>
      </c>
      <c r="P22">
        <f>(ABS(C16-B16)+ABS(C9-B9)+ABS(C10-B10)+ABS(C11-B11)+ABS(C12-B12)+ABS(C13-B13)+ABS(C14-B14)+ABS(C15-B15))/8</f>
        <v>0.8196843963572763</v>
      </c>
    </row>
    <row r="23" spans="1:19" x14ac:dyDescent="0.2">
      <c r="A23" t="s">
        <v>32</v>
      </c>
      <c r="B23">
        <v>0.35568284242083226</v>
      </c>
      <c r="C23">
        <v>0.35584575296202736</v>
      </c>
      <c r="D23">
        <v>4.9649558789891975E-2</v>
      </c>
      <c r="E23">
        <v>0.66204194713416287</v>
      </c>
      <c r="F23">
        <v>0.15622541872573784</v>
      </c>
      <c r="G23">
        <v>0.17905551010203885</v>
      </c>
      <c r="H23">
        <v>1.1461355748796582</v>
      </c>
      <c r="I23">
        <v>1.1640906518309637</v>
      </c>
      <c r="J23">
        <v>0.17905558421268453</v>
      </c>
      <c r="K23">
        <v>0.85909999999999997</v>
      </c>
      <c r="O23" t="s">
        <v>16</v>
      </c>
      <c r="P23">
        <f>AVERAGE(J9:J16)</f>
        <v>2.1316812576094497</v>
      </c>
    </row>
    <row r="24" spans="1:19" x14ac:dyDescent="0.2">
      <c r="A24" t="s">
        <v>33</v>
      </c>
      <c r="B24">
        <v>0.50939992444763316</v>
      </c>
      <c r="C24">
        <v>0.51036823634764172</v>
      </c>
      <c r="D24">
        <v>0.17418962644781949</v>
      </c>
      <c r="E24">
        <v>0.8465468462474639</v>
      </c>
      <c r="F24">
        <v>0.17152285070111303</v>
      </c>
      <c r="G24">
        <v>0.20954413489010842</v>
      </c>
      <c r="H24">
        <v>1.2216689148622497</v>
      </c>
      <c r="I24">
        <v>1.2737635700534358</v>
      </c>
      <c r="J24">
        <v>0.20954637218233974</v>
      </c>
      <c r="K24">
        <v>0.85570000000000002</v>
      </c>
      <c r="O24" t="s">
        <v>17</v>
      </c>
      <c r="P24">
        <f>AVERAGE(K9:K16)*100</f>
        <v>97.240000000000009</v>
      </c>
    </row>
    <row r="25" spans="1:19" x14ac:dyDescent="0.2">
      <c r="A25" t="s">
        <v>34</v>
      </c>
      <c r="B25">
        <v>0.49060007555236684</v>
      </c>
      <c r="C25">
        <v>0.48963176365235833</v>
      </c>
      <c r="D25">
        <v>0.15345315241444618</v>
      </c>
      <c r="E25">
        <v>0.82581037489027043</v>
      </c>
      <c r="F25">
        <v>0.1715228513838245</v>
      </c>
      <c r="G25">
        <v>0.20954413489010842</v>
      </c>
      <c r="H25">
        <v>1.2216689099996476</v>
      </c>
      <c r="I25">
        <v>1.2737635700803811</v>
      </c>
      <c r="J25">
        <v>0.20954637218233974</v>
      </c>
      <c r="K25">
        <v>0.85570000000000002</v>
      </c>
      <c r="O25" t="s">
        <v>89</v>
      </c>
      <c r="P25">
        <f>(ABS(G13-F13)+ABS(F10-G10)+ABS(F11-G11)+ABS(F14-G14)+ABS(F15-G15)+ABS(G12-F12)+ABS(G9-F9)+ABS(G16-F16))/8</f>
        <v>0.93088654743089982</v>
      </c>
    </row>
    <row r="28" spans="1:19" x14ac:dyDescent="0.2">
      <c r="A28" t="s">
        <v>61</v>
      </c>
    </row>
    <row r="29" spans="1:19" x14ac:dyDescent="0.2">
      <c r="A29" t="s">
        <v>7</v>
      </c>
      <c r="B29" t="s">
        <v>8</v>
      </c>
      <c r="C29" t="s">
        <v>9</v>
      </c>
      <c r="D29" t="s">
        <v>10</v>
      </c>
      <c r="E29" t="s">
        <v>11</v>
      </c>
      <c r="F29" t="s">
        <v>12</v>
      </c>
      <c r="G29" t="s">
        <v>13</v>
      </c>
      <c r="H29" t="s">
        <v>14</v>
      </c>
      <c r="I29" t="s">
        <v>15</v>
      </c>
      <c r="J29" t="s">
        <v>16</v>
      </c>
      <c r="K29" t="s">
        <v>17</v>
      </c>
    </row>
    <row r="30" spans="1:19" x14ac:dyDescent="0.2">
      <c r="A30" t="s">
        <v>35</v>
      </c>
      <c r="B30">
        <v>0.49885259707383994</v>
      </c>
      <c r="C30">
        <v>0.54206154715623733</v>
      </c>
      <c r="D30">
        <v>-2.8288655351703289E-3</v>
      </c>
      <c r="E30">
        <v>1.0869519598476451</v>
      </c>
      <c r="F30">
        <v>0.27801042110438451</v>
      </c>
      <c r="G30">
        <v>0.3605296059434937</v>
      </c>
      <c r="H30">
        <v>1.2968204735322699</v>
      </c>
      <c r="I30">
        <v>1.7380864945006844</v>
      </c>
      <c r="J30">
        <v>0.36310963926752748</v>
      </c>
      <c r="K30">
        <v>0.92349999999999999</v>
      </c>
    </row>
    <row r="31" spans="1:19" x14ac:dyDescent="0.2">
      <c r="A31" t="s">
        <v>36</v>
      </c>
      <c r="B31">
        <v>5.8106785644482989E-2</v>
      </c>
      <c r="C31">
        <v>5.3343084927760048E-2</v>
      </c>
      <c r="D31">
        <v>-0.39890904550703571</v>
      </c>
      <c r="E31">
        <v>0.50559521536255581</v>
      </c>
      <c r="F31">
        <v>0.23074512287067669</v>
      </c>
      <c r="G31">
        <v>0.28251326069390847</v>
      </c>
      <c r="H31">
        <v>1.2243520347437451</v>
      </c>
      <c r="I31">
        <v>1.4090633596978959</v>
      </c>
      <c r="J31">
        <v>0.2825534202808786</v>
      </c>
      <c r="K31">
        <v>0.93689999999999996</v>
      </c>
    </row>
    <row r="32" spans="1:19" x14ac:dyDescent="0.2">
      <c r="A32" t="s">
        <v>37</v>
      </c>
      <c r="B32">
        <v>-0.5569593827183229</v>
      </c>
      <c r="C32">
        <v>-0.59540463208399741</v>
      </c>
      <c r="D32">
        <v>-1.1932014065386196</v>
      </c>
      <c r="E32">
        <v>2.392142370624926E-3</v>
      </c>
      <c r="F32">
        <v>0.30500395883290055</v>
      </c>
      <c r="G32">
        <v>0.4167990856389332</v>
      </c>
      <c r="H32">
        <v>1.3665366417990683</v>
      </c>
      <c r="I32">
        <v>1.8119512321882085</v>
      </c>
      <c r="J32">
        <v>0.41856841135976758</v>
      </c>
      <c r="K32">
        <v>0.9264</v>
      </c>
    </row>
    <row r="33" spans="1:11" x14ac:dyDescent="0.2">
      <c r="A33" t="s">
        <v>38</v>
      </c>
      <c r="B33">
        <v>-9.4347476855866441E-16</v>
      </c>
      <c r="C33">
        <v>-3.3214687463625933E-5</v>
      </c>
      <c r="D33">
        <v>-5.5869632622683686E-5</v>
      </c>
      <c r="E33">
        <v>-1.0559742304568184E-5</v>
      </c>
      <c r="F33">
        <v>1.1558857886041311E-5</v>
      </c>
      <c r="G33">
        <v>1.3040565004147164E-3</v>
      </c>
      <c r="H33">
        <v>112.8188021058308</v>
      </c>
      <c r="I33">
        <v>5855562176429.0771</v>
      </c>
      <c r="J33">
        <v>1.3044794255706457E-3</v>
      </c>
      <c r="K33">
        <v>0.45739999999999997</v>
      </c>
    </row>
    <row r="34" spans="1:11" x14ac:dyDescent="0.2">
      <c r="A34" t="s">
        <v>39</v>
      </c>
      <c r="B34">
        <v>-0.35516552720561173</v>
      </c>
      <c r="C34">
        <v>-0.34997975868104803</v>
      </c>
      <c r="D34">
        <v>-0.75704771176717334</v>
      </c>
      <c r="E34">
        <v>5.7088194405077237E-2</v>
      </c>
      <c r="F34">
        <v>0.20769154754731489</v>
      </c>
      <c r="G34">
        <v>0.23526049272008046</v>
      </c>
      <c r="H34">
        <v>1.1327398514688471</v>
      </c>
      <c r="I34">
        <v>1.3110578884665174</v>
      </c>
      <c r="J34">
        <v>0.23531763986170989</v>
      </c>
      <c r="K34">
        <v>0.85370000000000001</v>
      </c>
    </row>
    <row r="35" spans="1:11" x14ac:dyDescent="0.2">
      <c r="A35" t="s">
        <v>40</v>
      </c>
      <c r="B35">
        <v>0.35516552720561267</v>
      </c>
      <c r="C35">
        <v>0.35001297336851167</v>
      </c>
      <c r="D35">
        <v>-5.7057569103487978E-2</v>
      </c>
      <c r="E35">
        <v>0.75708351584051137</v>
      </c>
      <c r="F35">
        <v>0.20769286868683315</v>
      </c>
      <c r="G35">
        <v>0.23521244980994688</v>
      </c>
      <c r="H35">
        <v>1.1325013289917467</v>
      </c>
      <c r="I35">
        <v>1.3107901526937837</v>
      </c>
      <c r="J35">
        <v>0.23526887885277348</v>
      </c>
      <c r="K35">
        <v>0.85370000000000001</v>
      </c>
    </row>
    <row r="36" spans="1:11" x14ac:dyDescent="0.2">
      <c r="A36" t="s">
        <v>41</v>
      </c>
      <c r="B36">
        <v>0.62136977555467454</v>
      </c>
      <c r="C36">
        <v>0.66127632814203441</v>
      </c>
      <c r="D36">
        <v>0.15057682555978052</v>
      </c>
      <c r="E36">
        <v>1.1719758307242882</v>
      </c>
      <c r="F36">
        <v>0.26056575866219306</v>
      </c>
      <c r="G36">
        <v>0.29335821685002667</v>
      </c>
      <c r="H36">
        <v>1.1258509880814653</v>
      </c>
      <c r="I36">
        <v>1.3978066279547912</v>
      </c>
      <c r="J36">
        <v>0.29606008905766917</v>
      </c>
      <c r="K36">
        <v>0.93479999999999996</v>
      </c>
    </row>
    <row r="37" spans="1:11" x14ac:dyDescent="0.2">
      <c r="A37" t="s">
        <v>42</v>
      </c>
      <c r="B37">
        <v>-0.52047284779799652</v>
      </c>
      <c r="C37">
        <v>-0.53506158943418891</v>
      </c>
      <c r="D37">
        <v>-0.99714304461641168</v>
      </c>
      <c r="E37">
        <v>-7.2980134251966103E-2</v>
      </c>
      <c r="F37">
        <v>0.23576017662929652</v>
      </c>
      <c r="G37">
        <v>0.25602871555938372</v>
      </c>
      <c r="H37">
        <v>1.0859710033300363</v>
      </c>
      <c r="I37">
        <v>1.2984803912990948</v>
      </c>
      <c r="J37">
        <v>0.25644401840073283</v>
      </c>
      <c r="K37">
        <v>0.94010000000000005</v>
      </c>
    </row>
    <row r="38" spans="1:11" x14ac:dyDescent="0.2">
      <c r="A38" t="s">
        <v>43</v>
      </c>
      <c r="B38">
        <v>-0.10089692775667805</v>
      </c>
      <c r="C38">
        <v>-0.1262147387078455</v>
      </c>
      <c r="D38">
        <v>-0.52861499947020085</v>
      </c>
      <c r="E38">
        <v>0.2761855220545098</v>
      </c>
      <c r="F38">
        <v>0.20531002811094354</v>
      </c>
      <c r="G38">
        <v>0.25484314438830347</v>
      </c>
      <c r="H38">
        <v>1.2412600920330774</v>
      </c>
      <c r="I38">
        <v>1.5347083004836077</v>
      </c>
      <c r="J38">
        <v>0.25609767627426211</v>
      </c>
      <c r="K38">
        <v>0.89939999999999998</v>
      </c>
    </row>
    <row r="39" spans="1:11" x14ac:dyDescent="0.2">
      <c r="A39" t="s">
        <v>44</v>
      </c>
      <c r="B39">
        <v>-0.18597173850887752</v>
      </c>
      <c r="C39">
        <v>-0.19651269250755551</v>
      </c>
      <c r="D39">
        <v>-0.40556823664333408</v>
      </c>
      <c r="E39">
        <v>1.2542851628223096E-2</v>
      </c>
      <c r="F39">
        <v>0.10666295186278019</v>
      </c>
      <c r="G39">
        <v>0.12577040114619686</v>
      </c>
      <c r="H39">
        <v>1.1791385757633825</v>
      </c>
      <c r="I39">
        <v>1.3962749347768069</v>
      </c>
      <c r="J39">
        <v>0.1262113525625865</v>
      </c>
      <c r="K39">
        <v>0.88129999999999997</v>
      </c>
    </row>
    <row r="40" spans="1:11" x14ac:dyDescent="0.2">
      <c r="A40" t="s">
        <v>45</v>
      </c>
      <c r="B40">
        <v>0.18597173850871607</v>
      </c>
      <c r="C40">
        <v>0.19653861798415184</v>
      </c>
      <c r="D40">
        <v>-1.2521897798886296E-2</v>
      </c>
      <c r="E40">
        <v>0.40559913376718998</v>
      </c>
      <c r="F40">
        <v>0.10666548846411511</v>
      </c>
      <c r="G40">
        <v>0.12572062346170232</v>
      </c>
      <c r="H40">
        <v>1.1786438638397818</v>
      </c>
      <c r="I40">
        <v>1.3956198118565224</v>
      </c>
      <c r="J40">
        <v>0.12616391760502493</v>
      </c>
      <c r="K40">
        <v>0.88139999999999996</v>
      </c>
    </row>
    <row r="41" spans="1:11" x14ac:dyDescent="0.2">
      <c r="A41" t="s">
        <v>46</v>
      </c>
      <c r="B41">
        <v>1.6147280782026428E-13</v>
      </c>
      <c r="C41">
        <v>-2.5925476596350384E-5</v>
      </c>
      <c r="D41">
        <v>-5.9857947897736133E-5</v>
      </c>
      <c r="E41">
        <v>8.0069947050353563E-6</v>
      </c>
      <c r="F41">
        <v>1.7312803484676633E-5</v>
      </c>
      <c r="G41">
        <v>1.4066546487597877E-3</v>
      </c>
      <c r="H41">
        <v>81.249385751117771</v>
      </c>
      <c r="I41">
        <v>1561089105897.9495</v>
      </c>
      <c r="J41">
        <v>1.4068935394061068E-3</v>
      </c>
      <c r="K41">
        <v>0.437</v>
      </c>
    </row>
    <row r="42" spans="1:11" x14ac:dyDescent="0.2">
      <c r="A42" t="s">
        <v>47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J42">
        <v>0</v>
      </c>
      <c r="K42">
        <v>0</v>
      </c>
    </row>
    <row r="43" spans="1:11" x14ac:dyDescent="0.2">
      <c r="A43" t="s">
        <v>48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J43">
        <v>0</v>
      </c>
      <c r="K43">
        <v>0</v>
      </c>
    </row>
    <row r="44" spans="1:11" x14ac:dyDescent="0.2">
      <c r="A44" t="s">
        <v>49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J44">
        <v>0</v>
      </c>
      <c r="K4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Probs</vt:lpstr>
      <vt:lpstr>True</vt:lpstr>
      <vt:lpstr>Values</vt:lpstr>
      <vt:lpstr>Slope Threshold</vt:lpstr>
      <vt:lpstr>SWOPIT_NONE_TRUE_250</vt:lpstr>
      <vt:lpstr>SWOPIT_NONE_TRUE_500</vt:lpstr>
      <vt:lpstr>SWOPIT_NONE_TRUE_1000</vt:lpstr>
      <vt:lpstr>SWOPIT_NONE_TRUE_2000</vt:lpstr>
      <vt:lpstr>SWOPIT_PARTIAL_TRUE_250</vt:lpstr>
      <vt:lpstr>SWOPIT_PARTIAL_TRUE_500</vt:lpstr>
      <vt:lpstr>SWOPIT_PARTIAL_TRUE_1000</vt:lpstr>
      <vt:lpstr>SWOPIT_PARTIAL_TRUE_2000</vt:lpstr>
      <vt:lpstr>SWOPIT_COMPLETE_TRUE_250</vt:lpstr>
      <vt:lpstr>SWOPIT_COMPLETE_TRUE_500</vt:lpstr>
      <vt:lpstr>SWOPIT_COMPLETE_TRUE_1000</vt:lpstr>
      <vt:lpstr>SWOPIT_COMPLETE_TRUE_2000</vt:lpstr>
      <vt:lpstr>SWOPITC_NONE_TRUE_250</vt:lpstr>
      <vt:lpstr>SWOPITC_NONE_TRUE_500</vt:lpstr>
      <vt:lpstr>SWOPITC_NONE_TRUE_1000</vt:lpstr>
      <vt:lpstr>SWOPITC_NONE_TRUE_2000</vt:lpstr>
      <vt:lpstr>SWOPITC_PARTIAL_TRUE_250</vt:lpstr>
      <vt:lpstr>SWOPITC_PARTIAL_TRUE_500</vt:lpstr>
      <vt:lpstr>SWOPITC_PARTIAL_TRUE_1000</vt:lpstr>
      <vt:lpstr>SWOPITC_PARTIAL_TRUE_2000</vt:lpstr>
      <vt:lpstr>SWOPITC_COMPLETE_TRUE_250</vt:lpstr>
      <vt:lpstr>SWOPITC_COMPLETE_TRUE_500</vt:lpstr>
      <vt:lpstr>SWOPITC_COMPLETE_TRUE_1000</vt:lpstr>
      <vt:lpstr>SWOPITC_COMPLETE_TRUE_2000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2020-12-19T16:29:07Z</dcterms:created>
  <dcterms:modified xsi:type="dcterms:W3CDTF">2022-01-12T08:36:20Z</dcterms:modified>
</cp:coreProperties>
</file>